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BA9794C Hayes Town Cent Ph 1\Project Files\06-00 Stat Authorities\06-01 Planning Dept\Planning Conditions\HTC\HTC - Condition 45\Submitted Information\"/>
    </mc:Choice>
  </mc:AlternateContent>
  <xr:revisionPtr revIDLastSave="0" documentId="8_{AD78A5ED-AD91-4F00-B7AE-85A7ACC1A798}" xr6:coauthVersionLast="47" xr6:coauthVersionMax="47" xr10:uidLastSave="{00000000-0000-0000-0000-000000000000}"/>
  <bookViews>
    <workbookView xWindow="-120" yWindow="-120" windowWidth="25440" windowHeight="15270" activeTab="5" xr2:uid="{00000000-000D-0000-FFFF-FFFF00000000}"/>
  </bookViews>
  <sheets>
    <sheet name="Updates" sheetId="14" r:id="rId1"/>
    <sheet name="Introduction" sheetId="8" r:id="rId2"/>
    <sheet name="Pre-app information" sheetId="6" r:id="rId3"/>
    <sheet name="Outline planning stage" sheetId="10" r:id="rId4"/>
    <sheet name="Detailed planning stage" sheetId="11" r:id="rId5"/>
    <sheet name="Post-construction result" sheetId="9" r:id="rId6"/>
    <sheet name="WLC benchmarks" sheetId="12" r:id="rId7"/>
  </sheets>
  <definedNames>
    <definedName name="_Hlk30849479" localSheetId="4">'Detailed planning stage'!#REF!</definedName>
    <definedName name="_Hlk30849479" localSheetId="3">'Outline planning stage'!#REF!</definedName>
    <definedName name="_Hlk30849479" localSheetId="5">'Post-construction result'!#REF!</definedName>
    <definedName name="_Hlk30849479" localSheetId="2">'Pre-app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87" i="9" l="1"/>
  <c r="I148" i="9"/>
  <c r="I149" i="9"/>
  <c r="I150" i="9"/>
  <c r="I147" i="9"/>
  <c r="I127" i="9"/>
  <c r="I125" i="9"/>
  <c r="I121" i="9"/>
  <c r="I109" i="9"/>
  <c r="I110" i="9"/>
  <c r="I111" i="9"/>
  <c r="I112" i="9"/>
  <c r="I113" i="9"/>
  <c r="I108" i="9"/>
  <c r="I106" i="9"/>
  <c r="I104" i="9"/>
  <c r="I105" i="9"/>
  <c r="I103" i="9"/>
  <c r="S371" i="9"/>
  <c r="D77" i="11" l="1"/>
  <c r="E26" i="11"/>
  <c r="E25" i="11"/>
  <c r="D26" i="11"/>
  <c r="D25" i="11"/>
  <c r="C26" i="11"/>
  <c r="C25" i="11"/>
  <c r="E70" i="9"/>
  <c r="E69" i="9"/>
  <c r="D70" i="9"/>
  <c r="D69" i="9"/>
  <c r="C70" i="9"/>
  <c r="C69" i="9"/>
  <c r="D26" i="10"/>
  <c r="C26" i="10"/>
  <c r="E26" i="10"/>
  <c r="E25" i="10"/>
  <c r="D25" i="10"/>
  <c r="C25" i="10"/>
  <c r="S83" i="10"/>
  <c r="N392" i="9" l="1"/>
  <c r="O392" i="9"/>
  <c r="F106" i="11" l="1"/>
  <c r="I104" i="10"/>
  <c r="F104" i="10"/>
  <c r="S92" i="11"/>
  <c r="F392" i="9" l="1"/>
  <c r="S103" i="10"/>
  <c r="S391" i="9"/>
  <c r="T106" i="11"/>
  <c r="S105" i="11"/>
  <c r="O106" i="11"/>
  <c r="G106" i="11"/>
  <c r="D76" i="10" l="1"/>
  <c r="I76" i="10"/>
  <c r="H76" i="10"/>
  <c r="I77" i="11"/>
  <c r="H77" i="11"/>
  <c r="I363" i="9"/>
  <c r="H363" i="9"/>
  <c r="D363" i="9"/>
  <c r="S101" i="11" l="1"/>
  <c r="S104" i="11"/>
  <c r="S103" i="11"/>
  <c r="S102" i="11"/>
  <c r="S99" i="11"/>
  <c r="L392" i="9" l="1"/>
  <c r="S372" i="9" l="1"/>
  <c r="S373" i="9"/>
  <c r="S374" i="9"/>
  <c r="S375" i="9"/>
  <c r="S376" i="9"/>
  <c r="S377" i="9"/>
  <c r="S378" i="9"/>
  <c r="S379" i="9"/>
  <c r="S380" i="9"/>
  <c r="S381" i="9"/>
  <c r="S382" i="9"/>
  <c r="S383" i="9"/>
  <c r="S384" i="9"/>
  <c r="S385" i="9"/>
  <c r="S386" i="9"/>
  <c r="S387" i="9"/>
  <c r="S388" i="9"/>
  <c r="S389" i="9"/>
  <c r="S390" i="9"/>
  <c r="I364" i="9"/>
  <c r="H364" i="9"/>
  <c r="D364" i="9"/>
  <c r="I78" i="11"/>
  <c r="H78" i="11"/>
  <c r="D78" i="11"/>
  <c r="T392" i="9"/>
  <c r="R392" i="9"/>
  <c r="R393" i="9" s="1"/>
  <c r="Q392" i="9"/>
  <c r="Q393" i="9" s="1"/>
  <c r="P392" i="9"/>
  <c r="P393" i="9" s="1"/>
  <c r="G66" i="9"/>
  <c r="G67" i="9" s="1"/>
  <c r="L393" i="9"/>
  <c r="K392" i="9"/>
  <c r="K393" i="9" s="1"/>
  <c r="J392" i="9"/>
  <c r="I392" i="9"/>
  <c r="I393" i="9" s="1"/>
  <c r="H392" i="9"/>
  <c r="H393" i="9" s="1"/>
  <c r="G392" i="9"/>
  <c r="F393" i="9"/>
  <c r="E392" i="9"/>
  <c r="E393" i="9" s="1"/>
  <c r="D392" i="9"/>
  <c r="C392" i="9"/>
  <c r="T104" i="10"/>
  <c r="I22" i="10" s="1"/>
  <c r="R104" i="10"/>
  <c r="R105" i="10" s="1"/>
  <c r="Q104" i="10"/>
  <c r="Q105" i="10" s="1"/>
  <c r="P104" i="10"/>
  <c r="P105" i="10" s="1"/>
  <c r="O104" i="10"/>
  <c r="N104" i="10"/>
  <c r="N105" i="10" s="1"/>
  <c r="L104" i="10"/>
  <c r="G22" i="10" s="1"/>
  <c r="K104" i="10"/>
  <c r="J104" i="10"/>
  <c r="J105" i="10" s="1"/>
  <c r="I105" i="10"/>
  <c r="H104" i="10"/>
  <c r="H105" i="10" s="1"/>
  <c r="G104" i="10"/>
  <c r="F105" i="10"/>
  <c r="E104" i="10"/>
  <c r="E105" i="10" s="1"/>
  <c r="D104" i="10"/>
  <c r="C22" i="10" s="1"/>
  <c r="C104" i="10"/>
  <c r="S102" i="10"/>
  <c r="S101" i="10"/>
  <c r="S100" i="10"/>
  <c r="S99" i="10"/>
  <c r="S98" i="10"/>
  <c r="S97" i="10"/>
  <c r="S96" i="10"/>
  <c r="S95" i="10"/>
  <c r="S94" i="10"/>
  <c r="S93" i="10"/>
  <c r="S92" i="10"/>
  <c r="S91" i="10"/>
  <c r="S90" i="10"/>
  <c r="S89" i="10"/>
  <c r="S88" i="10"/>
  <c r="S87" i="10"/>
  <c r="S86" i="10"/>
  <c r="S85" i="10"/>
  <c r="S84" i="10"/>
  <c r="S86" i="11"/>
  <c r="S87" i="11"/>
  <c r="S88" i="11"/>
  <c r="S89" i="11"/>
  <c r="S91" i="11"/>
  <c r="S93" i="11"/>
  <c r="S94" i="11"/>
  <c r="S95" i="11"/>
  <c r="S96" i="11"/>
  <c r="S97" i="11"/>
  <c r="S98" i="11"/>
  <c r="S100" i="11"/>
  <c r="S85" i="11"/>
  <c r="P106" i="11"/>
  <c r="Q106" i="11"/>
  <c r="Q107" i="11" s="1"/>
  <c r="R106" i="11"/>
  <c r="R107" i="11" s="1"/>
  <c r="N106" i="11"/>
  <c r="N107" i="11" s="1"/>
  <c r="L106" i="11"/>
  <c r="J106" i="11"/>
  <c r="J107" i="11" s="1"/>
  <c r="I106" i="11"/>
  <c r="I107" i="11" s="1"/>
  <c r="H106" i="11"/>
  <c r="F107" i="11"/>
  <c r="E106" i="11"/>
  <c r="E107" i="11" s="1"/>
  <c r="D66" i="9" l="1"/>
  <c r="D67" i="9" s="1"/>
  <c r="E22" i="10"/>
  <c r="E23" i="10" s="1"/>
  <c r="D105" i="10"/>
  <c r="C23" i="10"/>
  <c r="D22" i="10"/>
  <c r="D23" i="10" s="1"/>
  <c r="D393" i="9"/>
  <c r="C66" i="9"/>
  <c r="C67" i="9" s="1"/>
  <c r="E66" i="9"/>
  <c r="E67" i="9" s="1"/>
  <c r="P107" i="11"/>
  <c r="H22" i="11"/>
  <c r="H60" i="9" s="1"/>
  <c r="H107" i="11"/>
  <c r="S104" i="10"/>
  <c r="S105" i="10" s="1"/>
  <c r="S392" i="9"/>
  <c r="S393" i="9" s="1"/>
  <c r="O393" i="9"/>
  <c r="H66" i="9"/>
  <c r="H67" i="9" s="1"/>
  <c r="G393" i="9"/>
  <c r="F66" i="9"/>
  <c r="F67" i="9" s="1"/>
  <c r="T393" i="9"/>
  <c r="I66" i="9"/>
  <c r="I67" i="9" s="1"/>
  <c r="G22" i="11"/>
  <c r="G60" i="9" s="1"/>
  <c r="G107" i="11"/>
  <c r="T107" i="11"/>
  <c r="I22" i="11"/>
  <c r="I60" i="9" s="1"/>
  <c r="O105" i="10"/>
  <c r="G105" i="10"/>
  <c r="F22" i="10"/>
  <c r="F23" i="10" s="1"/>
  <c r="T105" i="10"/>
  <c r="C105" i="10"/>
  <c r="K105" i="10"/>
  <c r="L105" i="10"/>
  <c r="G23" i="10"/>
  <c r="O107" i="11"/>
  <c r="L107" i="11"/>
  <c r="C393" i="9"/>
  <c r="N393" i="9"/>
  <c r="J393" i="9"/>
  <c r="I23" i="10"/>
  <c r="H22" i="10"/>
  <c r="H23" i="10" s="1"/>
  <c r="I23" i="11" l="1"/>
  <c r="I61" i="9" s="1"/>
  <c r="H23" i="11"/>
  <c r="H61" i="9" s="1"/>
  <c r="G23" i="11"/>
  <c r="G61" i="9" s="1"/>
  <c r="I77" i="10"/>
  <c r="H77" i="10"/>
  <c r="D77" i="10"/>
  <c r="D106" i="11" l="1"/>
  <c r="C22" i="11" s="1"/>
  <c r="C106" i="11"/>
  <c r="C60" i="9" l="1"/>
  <c r="C107" i="11"/>
  <c r="D107" i="11"/>
  <c r="C23" i="11" l="1"/>
  <c r="C61" i="9" s="1"/>
  <c r="K106" i="11"/>
  <c r="D22" i="11" s="1"/>
  <c r="S90" i="11"/>
  <c r="S106" i="11" s="1"/>
  <c r="D23" i="11" l="1"/>
  <c r="D61" i="9" s="1"/>
  <c r="D60" i="9"/>
  <c r="F22" i="11"/>
  <c r="E22" i="11"/>
  <c r="E60" i="9" s="1"/>
  <c r="K107" i="11"/>
  <c r="S107" i="11"/>
  <c r="F23" i="11" l="1"/>
  <c r="F61" i="9" s="1"/>
  <c r="F60" i="9"/>
  <c r="E23" i="11"/>
  <c r="E61" i="9" s="1"/>
</calcChain>
</file>

<file path=xl/sharedStrings.xml><?xml version="1.0" encoding="utf-8"?>
<sst xmlns="http://schemas.openxmlformats.org/spreadsheetml/2006/main" count="1587" uniqueCount="681">
  <si>
    <t>The draft consultation version of the template has been updated as follows:</t>
  </si>
  <si>
    <t>Template tab</t>
  </si>
  <si>
    <t xml:space="preserve">Details </t>
  </si>
  <si>
    <t>Pre-app information</t>
  </si>
  <si>
    <t>Principle 1 expanded to require further details on pre-construction demolition and options explored for retaining existing buildings/structures.</t>
  </si>
  <si>
    <t xml:space="preserve">Removal of Y/N option next to each WLC reduction principle. </t>
  </si>
  <si>
    <t>Outline and Detailed planning Stage &amp; Post-construction result</t>
  </si>
  <si>
    <t>Confirmation of operational modelling process used</t>
  </si>
  <si>
    <t>Confirmation relating to proportion of material quantities included relating to cost</t>
  </si>
  <si>
    <t xml:space="preserve">Confirmation of third party mechanisms </t>
  </si>
  <si>
    <t>Confirmation that the assessment has or can be submitted to the Built Environment Carbon Database</t>
  </si>
  <si>
    <t>Updated assessment summary results to align with new WLC benchmarks</t>
  </si>
  <si>
    <t>Addition of selection of most comparable WLC benchmark selection</t>
  </si>
  <si>
    <t>Addition of details relating to retention of existing structures and buildings</t>
  </si>
  <si>
    <t>Updated note/example text for module B assumptions and end of life scenarios in the 'Material Quantity and End of Life Scenarios' table</t>
  </si>
  <si>
    <t>Addition of details relating to refrigerants to 'Material Quantity and End of Life Scenarios' table</t>
  </si>
  <si>
    <t>Addition of option in assessment table to report A5 emissions as a single number or A5 emissions not related to a building element category</t>
  </si>
  <si>
    <t>Removal of assessment 2</t>
  </si>
  <si>
    <t>Colour coding to reflect cells that require inputs and cells which are updated automatically</t>
  </si>
  <si>
    <t>Post-construction result</t>
  </si>
  <si>
    <t>Addition of confirmation relating to post-construction evidence submission</t>
  </si>
  <si>
    <t>Addition of list of product specific EPDs from products installed in the building</t>
  </si>
  <si>
    <t>Greater London Authority - Whole Life-Cycle Carbon (WLC) Assessment template</t>
  </si>
  <si>
    <t>HOW TO USE THIS SPREADSHEET</t>
  </si>
  <si>
    <t xml:space="preserve">This template should be used by planning applicants to fulfil the requirements of the Mayor's Whole Life-Cycle Carbon (WLC) Assessment policy set out in London Plan Policy SI 2. Before completing and submitting this spreadsheet to the GLA, applicants should read the Whole Life-Cycle Carbon Assessment guidance:  
</t>
  </si>
  <si>
    <t>https://www.london.gov.uk/what-we-do/planning/implementing-london-plan/london-plan-guidance/whole-life-cycle-carbon-assessments-guidance</t>
  </si>
  <si>
    <t xml:space="preserve">Applicants are required to submit a WLC assessment to the GLA at the following three stages: pre-application, outline/detailed planning submission and post-construction. Separate tabs are provided in this spreadsheet for each stage. An outline of the information required at each stage and how to submit it is provided below.  </t>
  </si>
  <si>
    <t>1. Pre-application stage</t>
  </si>
  <si>
    <t xml:space="preserve">At pre-application stage, applicants are required to complete the pre-application information tab of this template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</si>
  <si>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</si>
  <si>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t>
  </si>
  <si>
    <t>3. Post-construction stage</t>
  </si>
  <si>
    <t>At the final stage of the WLC assessment process, applicants should complete the post-construction result tab of this template and submit it to the GLA prior to occupation of the development. This will require an update of the information provided at planning submission stage and for the actual WLC carbon emission figures to be reported using actual material quantities and site emissions during construction. Information should be submitted to:</t>
  </si>
  <si>
    <t>ZeroCarbonPlanning@london.gov.uk</t>
  </si>
  <si>
    <t>QUERIES</t>
  </si>
  <si>
    <t xml:space="preserve">Any queries or feedback on this template should be submitted to: </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</si>
  <si>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</si>
  <si>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</si>
  <si>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</si>
  <si>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</si>
  <si>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</si>
  <si>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</si>
  <si>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</si>
  <si>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</si>
  <si>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</si>
  <si>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</si>
  <si>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</si>
  <si>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Provide examples of how reduction principle has been used, or give reasons why it cannot be used.</t>
  </si>
  <si>
    <t>Reuse and retrofit of existing buildings</t>
  </si>
  <si>
    <t xml:space="preserve">Significant retention and reuse of structures is carbon efficient and reduces construction costs. </t>
  </si>
  <si>
    <t>Confirmation that options for retaining existing buildings and structures have been fully explored before considering substantial demolition</t>
  </si>
  <si>
    <r>
      <t>Carbon emissions associated with pre-construction demolition (kgCO</t>
    </r>
    <r>
      <rPr>
        <vertAlign val="subscript"/>
        <sz val="10"/>
        <color theme="0"/>
        <rFont val="Arial"/>
        <family val="2"/>
      </rPr>
      <t>2</t>
    </r>
    <r>
      <rPr>
        <sz val="10"/>
        <color theme="0"/>
        <rFont val="Arial"/>
        <family val="2"/>
      </rPr>
      <t>e)</t>
    </r>
  </si>
  <si>
    <r>
      <t>[If estimates are not possible, please apply standard assumption of 50kgCO</t>
    </r>
    <r>
      <rPr>
        <vertAlign val="subscript"/>
        <sz val="10"/>
        <color theme="1"/>
        <rFont val="Arial"/>
        <family val="2"/>
      </rPr>
      <t>2</t>
    </r>
    <r>
      <rPr>
        <sz val="10"/>
        <color theme="1"/>
        <rFont val="Arial"/>
        <family val="2"/>
      </rPr>
      <t>e/m</t>
    </r>
    <r>
      <rPr>
        <vertAlign val="superscript"/>
        <sz val="10"/>
        <color theme="1"/>
        <rFont val="Arial"/>
        <family val="2"/>
      </rPr>
      <t>2</t>
    </r>
    <r>
      <rPr>
        <sz val="10"/>
        <color theme="1"/>
        <rFont val="Arial"/>
        <family val="2"/>
      </rPr>
      <t xml:space="preserve"> of the existing building/s]</t>
    </r>
  </si>
  <si>
    <t>Estimate of the percentage of the new build development which will be made up of existing elements</t>
  </si>
  <si>
    <t>[e.g. X% existing facades; Y% existing foundations; Z% superstructures etc.]</t>
  </si>
  <si>
    <t>Use repurposed or recycled materials</t>
  </si>
  <si>
    <t>Reduces waste and carbon emissions.</t>
  </si>
  <si>
    <t>Material selection</t>
  </si>
  <si>
    <t>Appropriate material choices are key to carbon reduction. Ensuring that materials are selected with consideration of the planned life expectancy of the building reduces waste, the need for replacements and the in-use costs.</t>
  </si>
  <si>
    <t>Minimise operational energy use</t>
  </si>
  <si>
    <t>A 'fabric first' approach should be prioritised to minimise energy demand and reduce carbon and in-use costs.</t>
  </si>
  <si>
    <t>Minimise the carbon emissions associated with operational water use</t>
  </si>
  <si>
    <t>Choice of materials and durability of systems, which help to avoid leakage and subsequent building damage, contribute to reducing the carbon emissions of water use.</t>
  </si>
  <si>
    <t>Disassembly and reuse</t>
  </si>
  <si>
    <t>Designing for future disassembly ensures that products do not become future waste and that they maintain their environmental and economic value.</t>
  </si>
  <si>
    <t>Building shape and form</t>
  </si>
  <si>
    <t>Compact efficient shapes help minimise both operational and embodied carbon emissions from repair and replacement for a given floor area. This leads to a more efficient building overall resulting in lower construction and in use costs.</t>
  </si>
  <si>
    <t>Regenerative design</t>
  </si>
  <si>
    <t xml:space="preserve">Removing carbon emissions from the atmosphere through materials and systems absorbing it makes a direct contribution to carbon reduction. </t>
  </si>
  <si>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</si>
  <si>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</si>
  <si>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</si>
  <si>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relationship between operational and embodied carbon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</si>
  <si>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</si>
  <si>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</si>
  <si>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</si>
  <si>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</si>
  <si>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</si>
  <si>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unnecessary and avoidable carbon emissions. Buildings should be designed to minimise construction waste, and to ease repair and replacement with minimum waste, which helps reduce initial and in-use costs. </t>
  </si>
  <si>
    <t>Efficient construction</t>
  </si>
  <si>
    <t>Efficient construction methods (e.g. modular systems, precision manufacturing and modern methods of construction) can contribute to better build quality, reduce construction phase waste and reduce the need for repairs in the post completion and the defects period (snagging).</t>
  </si>
  <si>
    <t>Lightweight construction</t>
  </si>
  <si>
    <t xml:space="preserve">Lightweight construction uses less material which reduces the carbon emissions of the building as there is less material to source, fabricate and deliver to site. </t>
  </si>
  <si>
    <t>Circular economy</t>
  </si>
  <si>
    <t xml:space="preserve">The circular economy principle focusses on a more efficient use of materials which in turn leads to carbon and financial efficiencies. </t>
  </si>
  <si>
    <t>Key</t>
  </si>
  <si>
    <t>Data automatically calculated - no direct input required</t>
  </si>
  <si>
    <t>Use Class</t>
  </si>
  <si>
    <t>Cells that require information / data inputting</t>
  </si>
  <si>
    <t>N/A</t>
  </si>
  <si>
    <t>Assessment details</t>
  </si>
  <si>
    <t>Date of assessment</t>
  </si>
  <si>
    <t>Operational modelling methodology for Module B6 results</t>
  </si>
  <si>
    <t>e.g. SAP or TM54</t>
  </si>
  <si>
    <t>Reference study period (if not 60 years)</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</si>
  <si>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</si>
  <si>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t xml:space="preserve">Software tool used </t>
  </si>
  <si>
    <t>Type of EPDs and carbon database used</t>
  </si>
  <si>
    <t>[If using more than one database please list all]</t>
  </si>
  <si>
    <t>Please confirm if 95% of the cost allocated to each building element category has been accounted for in the assessment?</t>
  </si>
  <si>
    <t>[Yes, or please explain any omissions]</t>
  </si>
  <si>
    <t>Explanation of the third-party mechanisms which have been adopted to quality assure this submission</t>
  </si>
  <si>
    <t>Please confirm whether you have submitted this assessment to the Built Environment Carbon Database (https://www.becd.co.uk/) or if you give permission for the GLA to do this on your behalf by checking one of the following boxes</t>
  </si>
  <si>
    <t xml:space="preserve">I have submitted this assessment to the BECD </t>
  </si>
  <si>
    <t>I give permission for the GLA to submit this assessment to the BECD on my behalf</t>
  </si>
  <si>
    <r>
      <t xml:space="preserve">Estimated WLC emissions
</t>
    </r>
    <r>
      <rPr>
        <sz val="10"/>
        <color theme="0"/>
        <rFont val="Arial"/>
        <family val="2"/>
      </rPr>
      <t>N.B. This forms the WLC baseline for the development. The green cells will automatically populate from the tables below</t>
    </r>
  </si>
  <si>
    <t>Module A1-A5 (excluding sequestered carbon)</t>
  </si>
  <si>
    <t>Modules B-C (excl B6 &amp; B7)</t>
  </si>
  <si>
    <t>Modules A-C (excluding B6-B7; including sequestered carbon)</t>
  </si>
  <si>
    <t>Module B1-B5</t>
  </si>
  <si>
    <t>Module B6-B7</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</si>
  <si>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</si>
  <si>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</si>
  <si>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</si>
  <si>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</si>
  <si>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Please select most appropriate benchmark from drop-down menu</t>
  </si>
  <si>
    <t>Residential</t>
  </si>
  <si>
    <t>WLC Benchmark</t>
  </si>
  <si>
    <t xml:space="preserve">Aspirational WLC Benchmark </t>
  </si>
  <si>
    <t xml:space="preserve">Comparison with WLC benchmarks (see Appendix 2 of the guidance) </t>
  </si>
  <si>
    <t>[Explain the reasons for any divergences from WLC benchmarks, including against the WLC aspirational benchmarks]</t>
  </si>
  <si>
    <t>Retention of existing buildings and structures</t>
  </si>
  <si>
    <t xml:space="preserve">[Outline the options that have been considered - plus an explanation of opportunities and limitations, and why demolition outweighs the benefits of retaining existing buildings/structures where applicable]		</t>
  </si>
  <si>
    <r>
      <t>Carbon emissions associated with pre-construction demolition (kgCO</t>
    </r>
    <r>
      <rPr>
        <vertAlign val="subscript"/>
        <sz val="10"/>
        <color theme="0"/>
        <rFont val="AngsanaUPC"/>
        <family val="1"/>
        <charset val="222"/>
      </rPr>
      <t>2</t>
    </r>
    <r>
      <rPr>
        <sz val="10"/>
        <color theme="0"/>
        <rFont val="Arial"/>
        <family val="2"/>
      </rPr>
      <t>e)</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</si>
  <si>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</si>
  <si>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Actions included in WLC assessment results reported</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</si>
  <si>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</si>
  <si>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[This list does not need to be exhaustive but should identify the actions with the biggest impacts. Insert more lines if needed]</t>
  </si>
  <si>
    <t>Specify further opportunities to reduce the development’s whole life-cycle carbon emissions. including the WLC reduction potential</t>
  </si>
  <si>
    <t>Further potential opportunities</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</si>
  <si>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</si>
  <si>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[Insert more lines as needed]</t>
  </si>
  <si>
    <t>MATERIAL QUANTITY AND END OF LIFE SCENARIOS</t>
  </si>
  <si>
    <t>Product and Construction Stage (Module A)</t>
  </si>
  <si>
    <t>Assumptions made with respect to maintenance, repair and replacement cycles (Module B)</t>
  </si>
  <si>
    <r>
      <t>Material 'end of life'</t>
    </r>
    <r>
      <rPr>
        <b/>
        <sz val="10"/>
        <rFont val="Calibri"/>
        <family val="2"/>
      </rPr>
      <t> </t>
    </r>
    <r>
      <rPr>
        <b/>
        <sz val="10"/>
        <rFont val="Arial"/>
        <family val="2"/>
      </rPr>
      <t>scenarios (Module C)</t>
    </r>
  </si>
  <si>
    <t>Benefits and loads beyond the system boundary (Module D)</t>
  </si>
  <si>
    <t>Building element category</t>
  </si>
  <si>
    <t>Material type</t>
  </si>
  <si>
    <t>Material quantity (kg)</t>
  </si>
  <si>
    <t>Estimated reusable materials (kg)</t>
  </si>
  <si>
    <t>Estimated recyclable materials (kg)</t>
  </si>
  <si>
    <t>Note/example</t>
  </si>
  <si>
    <t>Breakdown of material type in each category
[Insert more lines if needed]
e.g. Concrete</t>
  </si>
  <si>
    <t>65000 kg</t>
  </si>
  <si>
    <t xml:space="preserve">For all primary building systems (structure, substructure, envelope, MEP services, internal finishes) including assumed material/product lifespans and annual maintenance/repair % </t>
  </si>
  <si>
    <t>Declare 'end of life' scenario as per project’s Circular Economy Statement, and used in the WLC assessment to produce Module C results</t>
  </si>
  <si>
    <t>0 kg</t>
  </si>
  <si>
    <t>25 kg</t>
  </si>
  <si>
    <t>e.g. Reinforcement</t>
  </si>
  <si>
    <t>5000 kg</t>
  </si>
  <si>
    <t>2 kg</t>
  </si>
  <si>
    <t>8 kg</t>
  </si>
  <si>
    <t>e.g. Formwork</t>
  </si>
  <si>
    <t>250 kg</t>
  </si>
  <si>
    <t>Demolition: Toxic/Hazardous/Contaminated Material Treatment</t>
  </si>
  <si>
    <t>Please add rows where more than 1 material type exists per building element category</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</si>
  <si>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</si>
  <si>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</si>
  <si>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</si>
  <si>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</si>
  <si>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</si>
  <si>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</si>
  <si>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</si>
  <si>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</si>
  <si>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</si>
  <si>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</si>
  <si>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</si>
  <si>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</si>
  <si>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</si>
  <si>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 (FFE)</t>
  </si>
  <si>
    <t>Services (MEP)</t>
  </si>
  <si>
    <t>Prefabricated Buildings and Building Units</t>
  </si>
  <si>
    <t>Work to Existing Building</t>
  </si>
  <si>
    <t>External works</t>
  </si>
  <si>
    <t>Refrigerants</t>
  </si>
  <si>
    <t>Refrigerant name</t>
  </si>
  <si>
    <t>Initial quantity/charge (kg)</t>
  </si>
  <si>
    <t>Assumed annual leakage rate %</t>
  </si>
  <si>
    <r>
      <t>Refrigerant GWP (kgCO</t>
    </r>
    <r>
      <rPr>
        <b/>
        <vertAlign val="subscript"/>
        <sz val="10"/>
        <rFont val="Arial"/>
        <family val="2"/>
      </rPr>
      <t>2</t>
    </r>
    <r>
      <rPr>
        <b/>
        <sz val="10"/>
        <rFont val="Arial"/>
        <family val="2"/>
      </rPr>
      <t>e/kg)</t>
    </r>
  </si>
  <si>
    <t>End of Life recovery rate %</t>
  </si>
  <si>
    <t>a</t>
  </si>
  <si>
    <t>Refrigerants Type 1 (if applicable) - please see CIBSE TM65 for methodology</t>
  </si>
  <si>
    <t>Please add rows if required</t>
  </si>
  <si>
    <t>b</t>
  </si>
  <si>
    <t>Refrigerants Type 2 (if applicable) - please see CIBSE TM65 for methodology</t>
  </si>
  <si>
    <t>c</t>
  </si>
  <si>
    <t>Refrigerants Type 3 (if applicable) - please see CIBSE TM65 for methodology</t>
  </si>
  <si>
    <t>TOTAL</t>
  </si>
  <si>
    <t>Material intensity (kg/m2 GIA)</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</si>
  <si>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</si>
  <si>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 xml:space="preserve">(negative value) </t>
    </r>
    <r>
      <rPr>
        <b/>
        <sz val="10"/>
        <color rgb="FF000000"/>
        <rFont val="Arial"/>
        <family val="2"/>
      </rPr>
      <t>(kgCO</t>
    </r>
    <r>
      <rPr>
        <b/>
        <vertAlign val="subscript"/>
        <sz val="10"/>
        <color rgb="FF000000"/>
        <rFont val="Arial"/>
        <family val="2"/>
      </rPr>
      <t>2</t>
    </r>
    <r>
      <rPr>
        <b/>
        <sz val="10"/>
        <color rgb="FF000000"/>
        <rFont val="Arial"/>
        <family val="2"/>
      </rPr>
      <t xml:space="preserve">e)  </t>
    </r>
  </si>
  <si>
    <r>
      <t>Product stage (kgCO</t>
    </r>
    <r>
      <rPr>
        <b/>
        <vertAlign val="subscript"/>
        <sz val="10"/>
        <color rgb="FF000000"/>
        <rFont val="Arial"/>
        <family val="2"/>
      </rPr>
      <t>2</t>
    </r>
    <r>
      <rPr>
        <b/>
        <sz val="10"/>
        <color rgb="FF000000"/>
        <rFont val="Arial"/>
        <family val="2"/>
      </rPr>
      <t xml:space="preserve">e)  </t>
    </r>
  </si>
  <si>
    <r>
      <t>Construction process stage (kgCO</t>
    </r>
    <r>
      <rPr>
        <b/>
        <vertAlign val="subscript"/>
        <sz val="10"/>
        <color rgb="FF000000"/>
        <rFont val="Arial"/>
        <family val="2"/>
      </rPr>
      <t>2</t>
    </r>
    <r>
      <rPr>
        <b/>
        <sz val="10"/>
        <color rgb="FF000000"/>
        <rFont val="Arial"/>
        <family val="2"/>
      </rPr>
      <t xml:space="preserve">e)  </t>
    </r>
  </si>
  <si>
    <r>
      <t>Use stage (kgCO</t>
    </r>
    <r>
      <rPr>
        <b/>
        <vertAlign val="subscript"/>
        <sz val="10"/>
        <color rgb="FF000000"/>
        <rFont val="Arial"/>
        <family val="2"/>
      </rPr>
      <t>2</t>
    </r>
    <r>
      <rPr>
        <b/>
        <sz val="10"/>
        <color rgb="FF000000"/>
        <rFont val="Arial"/>
        <family val="2"/>
      </rPr>
      <t xml:space="preserve">e)  </t>
    </r>
  </si>
  <si>
    <r>
      <t>End of Life (EoL) stage (kgCO</t>
    </r>
    <r>
      <rPr>
        <b/>
        <vertAlign val="subscript"/>
        <sz val="10"/>
        <color rgb="FF000000"/>
        <rFont val="Arial"/>
        <family val="2"/>
      </rPr>
      <t>2</t>
    </r>
    <r>
      <rPr>
        <b/>
        <sz val="10"/>
        <color rgb="FF000000"/>
        <rFont val="Arial"/>
        <family val="2"/>
      </rPr>
      <t xml:space="preserve">e)  </t>
    </r>
  </si>
  <si>
    <r>
      <t>TOTAL
Modules A-C 
kgCO</t>
    </r>
    <r>
      <rPr>
        <b/>
        <vertAlign val="subscript"/>
        <sz val="10"/>
        <color rgb="FFFFFFFF"/>
        <rFont val="Arial"/>
        <family val="2"/>
      </rPr>
      <t>2</t>
    </r>
    <r>
      <rPr>
        <b/>
        <sz val="10"/>
        <color rgb="FFFFFFFF"/>
        <rFont val="Arial"/>
        <family val="2"/>
      </rPr>
      <t>e</t>
    </r>
  </si>
  <si>
    <r>
      <t>Benefits and loads beyond the system boundary (kgCO</t>
    </r>
    <r>
      <rPr>
        <b/>
        <vertAlign val="subscript"/>
        <sz val="10"/>
        <color rgb="FF000000"/>
        <rFont val="Arial"/>
        <family val="2"/>
      </rPr>
      <t>2</t>
    </r>
    <r>
      <rPr>
        <b/>
        <sz val="10"/>
        <color rgb="FF000000"/>
        <rFont val="Arial"/>
        <family val="2"/>
      </rPr>
      <t xml:space="preserve">e)  </t>
    </r>
  </si>
  <si>
    <t>Module A</t>
  </si>
  <si>
    <t>Module B</t>
  </si>
  <si>
    <t>Module C</t>
  </si>
  <si>
    <t xml:space="preserve">[A1] to [A3] </t>
  </si>
  <si>
    <t>[A4]</t>
  </si>
  <si>
    <t>[A5]</t>
  </si>
  <si>
    <t>[B1]</t>
  </si>
  <si>
    <t>[B2]</t>
  </si>
  <si>
    <t>[B3]</t>
  </si>
  <si>
    <t>[B4]</t>
  </si>
  <si>
    <t>[B5]</t>
  </si>
  <si>
    <t>[B6]</t>
  </si>
  <si>
    <t>[B7]</t>
  </si>
  <si>
    <t>[C1]</t>
  </si>
  <si>
    <t>[C2]</t>
  </si>
  <si>
    <t>[C3]</t>
  </si>
  <si>
    <t>[C4]</t>
  </si>
  <si>
    <t>[Where only a single C1-C4 is known, please include it here]</t>
  </si>
  <si>
    <t>Temporary Diversion Works</t>
  </si>
  <si>
    <t>Fittings, furnishings &amp; equipment</t>
  </si>
  <si>
    <t>Regulated emissions</t>
  </si>
  <si>
    <t>Unregulated emissions</t>
  </si>
  <si>
    <t>Operational Water</t>
  </si>
  <si>
    <t>Other site construction impacts or overall construction stage [A5] carbon emissions not specific to an individual building element category</t>
  </si>
  <si>
    <t>Notes:</t>
  </si>
  <si>
    <t>1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</si>
  <si>
    <t>Types of EPDs and carbon database used</t>
  </si>
  <si>
    <t>[Yes / No]</t>
  </si>
  <si>
    <t>Explanation of mechanisms which have been adopted to quality assure the submission</t>
  </si>
  <si>
    <t>Estimated WLC emissions
N.B. This forms the WLC baseline for the development. The green cells will automatically populate from the tables below</t>
  </si>
  <si>
    <t>Modules A-C (excl B6 &amp; B7; including sequestered carbon)</t>
  </si>
  <si>
    <t xml:space="preserve">WLC Benchmark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</si>
  <si>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</si>
  <si>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Assumptions made with respect to maintenance, repair and replacement cycles  (Module B)</t>
  </si>
  <si>
    <t>Initial Charge(kg)</t>
  </si>
  <si>
    <t>Annual leakage rate %</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</si>
  <si>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</si>
  <si>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(negative value)</t>
    </r>
    <r>
      <rPr>
        <b/>
        <sz val="10"/>
        <color rgb="FF000000"/>
        <rFont val="Arial"/>
        <family val="2"/>
      </rPr>
      <t xml:space="preserve"> (kgCO</t>
    </r>
    <r>
      <rPr>
        <b/>
        <vertAlign val="subscript"/>
        <sz val="10"/>
        <color rgb="FF000000"/>
        <rFont val="Arial"/>
        <family val="2"/>
      </rPr>
      <t>2</t>
    </r>
    <r>
      <rPr>
        <b/>
        <sz val="10"/>
        <color rgb="FF000000"/>
        <rFont val="Arial"/>
        <family val="2"/>
      </rPr>
      <t xml:space="preserve">e)  </t>
    </r>
  </si>
  <si>
    <r>
      <t xml:space="preserve">TOTAL - </t>
    </r>
    <r>
      <rPr>
        <sz val="10"/>
        <color rgb="FFFFFFFF"/>
        <rFont val="Arial"/>
        <family val="2"/>
      </rPr>
      <t>kg CO</t>
    </r>
    <r>
      <rPr>
        <vertAlign val="subscript"/>
        <sz val="10"/>
        <color rgb="FFFFFFFF"/>
        <rFont val="Arial"/>
        <family val="2"/>
      </rPr>
      <t>2</t>
    </r>
    <r>
      <rPr>
        <sz val="10"/>
        <color rgb="FFFFFFFF"/>
        <rFont val="Arial"/>
        <family val="2"/>
      </rPr>
      <t>e/m</t>
    </r>
    <r>
      <rPr>
        <vertAlign val="superscript"/>
        <sz val="10"/>
        <color rgb="FFFFFFFF"/>
        <rFont val="Arial"/>
        <family val="2"/>
      </rPr>
      <t>2</t>
    </r>
    <r>
      <rPr>
        <sz val="10"/>
        <color rgb="FFFFFFFF"/>
        <rFont val="Arial"/>
        <family val="2"/>
      </rPr>
      <t xml:space="preserve"> GIA</t>
    </r>
  </si>
  <si>
    <t>List of product specific EPDs for products that have been installed</t>
  </si>
  <si>
    <t>Product</t>
  </si>
  <si>
    <t>EPD reference number</t>
  </si>
  <si>
    <t>Please confirm the following post-construction evidence has been submitted with this WLC assessment</t>
  </si>
  <si>
    <t>Site energy (including fuel) use record</t>
  </si>
  <si>
    <t>Contractor confirmation of as-built quantities and specifications</t>
  </si>
  <si>
    <t>Record of material delivery including distance travelled and transportation mode</t>
  </si>
  <si>
    <t>Waste transportation record include waste quantity, distance travelled and transportation mode</t>
  </si>
  <si>
    <t>WLC emissions baseline                                                      
(automatically populated from the 'detailed planning stage' tab)</t>
  </si>
  <si>
    <t>Modules A-C (excl B6-B7; including sequestered carbon)</t>
  </si>
  <si>
    <t xml:space="preserve">Post-construction WLC emissions                                                                                                                                                                                     </t>
  </si>
  <si>
    <t>Module A1-A5</t>
  </si>
  <si>
    <t>Aspirational WLC Benchmark</t>
  </si>
  <si>
    <t xml:space="preserve">Commentary comparing the post-construction results against the WLC emissions baseline  above </t>
  </si>
  <si>
    <t xml:space="preserve">Commentary comparing the post-construction results against the WLC benchmarks (see Appendix 2) </t>
  </si>
  <si>
    <t>Confirmation of which options for retaining existing buildings and structures that were under exploration at planning stages have been implemented</t>
  </si>
  <si>
    <r>
      <t>Actual carbon emissions associated with pre-construction demolition (kgCO</t>
    </r>
    <r>
      <rPr>
        <vertAlign val="subscript"/>
        <sz val="10"/>
        <color theme="0"/>
        <rFont val="Arial"/>
        <family val="2"/>
      </rPr>
      <t>2</t>
    </r>
    <r>
      <rPr>
        <sz val="10"/>
        <color theme="0"/>
        <rFont val="Arial"/>
        <family val="2"/>
      </rPr>
      <t>e)</t>
    </r>
  </si>
  <si>
    <t>Estimate of the percentage of the new build development which is made up of existing elements</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</si>
  <si>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</si>
  <si>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</si>
  <si>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</si>
  <si>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</si>
  <si>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</si>
  <si>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rPr>
        <vertAlign val="superscript"/>
        <sz val="10"/>
        <color rgb="FF000000"/>
        <rFont val="Arial"/>
        <family val="2"/>
      </rPr>
      <t>1</t>
    </r>
    <r>
      <rPr>
        <sz val="10"/>
        <color rgb="FF000000"/>
        <rFont val="Arial"/>
        <family val="2"/>
      </rPr>
      <t xml:space="preserve">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r>
  </si>
  <si>
    <t>Available benchmarks</t>
  </si>
  <si>
    <t>Offices</t>
  </si>
  <si>
    <t>Schools, Universities etc.</t>
  </si>
  <si>
    <t>Retail</t>
  </si>
  <si>
    <t>WLC benchmark</t>
  </si>
  <si>
    <t>A1-A5</t>
  </si>
  <si>
    <t>B-C (excl B6 &amp; B7)</t>
  </si>
  <si>
    <t>A-C (excl B6 &amp; B7)</t>
  </si>
  <si>
    <t>&lt;950</t>
  </si>
  <si>
    <t>&lt;450</t>
  </si>
  <si>
    <t>&lt;1400</t>
  </si>
  <si>
    <t>&lt;850</t>
  </si>
  <si>
    <t>&lt;350</t>
  </si>
  <si>
    <t>&lt;1200</t>
  </si>
  <si>
    <t>&lt;750</t>
  </si>
  <si>
    <t>&lt;250</t>
  </si>
  <si>
    <t>&lt;1000</t>
  </si>
  <si>
    <t>&lt;200</t>
  </si>
  <si>
    <t>&lt;1050</t>
  </si>
  <si>
    <t>Aspirational WLC benchmark</t>
  </si>
  <si>
    <t>&lt;600</t>
  </si>
  <si>
    <t>&lt;370</t>
  </si>
  <si>
    <t>&lt;970</t>
  </si>
  <si>
    <t>&lt;500</t>
  </si>
  <si>
    <t>&lt;300</t>
  </si>
  <si>
    <t>&lt;800</t>
  </si>
  <si>
    <t>&lt;175</t>
  </si>
  <si>
    <t>&lt;675</t>
  </si>
  <si>
    <t>&lt;550</t>
  </si>
  <si>
    <t>&lt;140</t>
  </si>
  <si>
    <t>&lt;690</t>
  </si>
  <si>
    <t>Hayes Town Centre Estate</t>
  </si>
  <si>
    <t>C3</t>
  </si>
  <si>
    <t>Demolition of existing buildings and erection of new buildings comprising; 500 apartments  (Class C3); new pedestrian access,associated amenty space and landscaping; car and cycle parking spaces; plantrefuse storage, servicing area and other associated infrastructure to include temporary highways and landscaping works</t>
  </si>
  <si>
    <t>James Grace, Synergy Consulting Engineeers</t>
  </si>
  <si>
    <t>The development will use recycled aggregates from the demolition phase. Products with certificates will be used where possible. Steel will have a high recycled content and concrete will have a GBBS value of 50%</t>
  </si>
  <si>
    <t>The devlopment proposes a brick facade for long life and low maintenance and ease of EOL reclamation. Floor finishes will be durable. Autoclaved concrete block partions will be preferred to stud walls, to increase longevity and reduce maintenance.</t>
  </si>
  <si>
    <t>The proposals incorporate better-than-building regulations u-values, airtightness and MVHR (refer to section 4, p8, table 2 of the energy statement for details) resulting in a DFEE of 27.11 kWh/m2, which is a 16% improvement on the TFEE of 32.37.</t>
  </si>
  <si>
    <t>Water leak detection will be fitted on each apartment and on the main cold water booster pump serving the building. Low flow rate fittings will be installed to target &lt;105 l/person per day</t>
  </si>
  <si>
    <t>The external walls will be of brick / rockwool / autoclaved concrete block all of which can be dissasembled for re-use or recycling at end of life. No building services are cast in and enhanced replacement access will be achieved by locating much of the tenant building services in Landlord's cupboards accessed from corridors.</t>
  </si>
  <si>
    <t>The Building has a simple compact form, 5 storeys high , creating a high ratio of GIA to envelope area</t>
  </si>
  <si>
    <t>The landscape proposals involve tree planting and creation of new green space.</t>
  </si>
  <si>
    <t>The durability features include brick external walls, hardwearing floor finishes, blockwork partitions, Passivehaus-style warm air heating in lieu of wet radiators. Generous floor to ceiling heights on the ground floor mean future flexibility of use is not precluded (although it is not presently envisaged). Additional passive cooling (or even active cooling) could be very easily be added, entirely within the landlord's areas; no need to carry out any work in the flats</t>
  </si>
  <si>
    <t>A fabric-first low energy stratgey has been developed, which also uses communal heat pumps and rooftop PV to achieve 100% Zero Carbon in use entirely through on site measures (ie not needing a carbon offset element)</t>
  </si>
  <si>
    <t xml:space="preserve">The building structure is designed for 60 years. </t>
  </si>
  <si>
    <t>A sustainable procurement plan will be completed and adhered to by the contractor. It should be noted that the very purpose of these flats is to provide discounted rental homes to local workers who would not otherwise be able to live near their place of work.</t>
  </si>
  <si>
    <t>The scheme has been designed to facilitate the use of MMC suchas bathroom pods, prefabriacted MVHR cupboards, prefabricated Mechanical Services plantroom skids, cladding panels. Wet trades will be minimised.</t>
  </si>
  <si>
    <t>Refer to note above</t>
  </si>
  <si>
    <t>The concrete is proposed to be 50% GBBS, Blockwork will be autoclaved lightweigh blocks, the external skin of the wall will be slim tiles rather than brickwork</t>
  </si>
  <si>
    <t>Optimising recycled content with aggregates from crushed concrete from the demolition of the existing buildings, high recycled content steel, 50% GBBS concrete, recycled rockwool, optimisation of reinforcement in order to not overspecify concrete, all illustrate these principles.</t>
  </si>
  <si>
    <t>The existing buildings - which are of 1960's large-panel construction - are not suitable for retention/ reuse, however the concrete will be recycled into aggergates for use in the new building</t>
  </si>
  <si>
    <t>-</t>
  </si>
  <si>
    <t>Class C3</t>
  </si>
  <si>
    <t>James Grace, Synergy Consulting Engineers</t>
  </si>
  <si>
    <t>OneClick LCA</t>
  </si>
  <si>
    <t xml:space="preserve">EPD's from OneClick Database </t>
  </si>
  <si>
    <t>Fabric first net zero (regulated emissions) energy strategy, using communal heat pumps and large PV array</t>
  </si>
  <si>
    <t>Compact building form (ie high ratio of GIA to envelope)</t>
  </si>
  <si>
    <t>50% GGBS  Concrete</t>
  </si>
  <si>
    <t>97% recycled content steel reinforcement bar</t>
  </si>
  <si>
    <t>&lt;105l/pers /day water consumption</t>
  </si>
  <si>
    <t>Input from the Contractor and their supply chain, when the construction project reaches that stage.</t>
  </si>
  <si>
    <t>End of life treatment of trees, to "lock up" the carbon.</t>
  </si>
  <si>
    <t>Go beyond net zero? (ie size the PV arrays on how much area  the roof can accommodate rather than what is needed for net zero)</t>
  </si>
  <si>
    <t>The A1-A5 total lies roughly half way between the GLA benchmark of 850kg/m2 and the aspirational benchmark of 500kg/m2. 
The B1-B5 plus C1-C4 total also lies between the GLA benchmark of 400kg/m2 and the aspirational benchmark of 240kg/m2
(Even with recycled steel in the reinforcement bar and high GGBS concrete in the frame,  it is quite hard to achieve the "aspirational" becnchmarks with a concrete frame building- and timber structure  is not really practical for medium rise buildings)</t>
  </si>
  <si>
    <t>Concrete for piles , ground beams, retaining walls, GF slab / Steel reinforcement</t>
  </si>
  <si>
    <t>As building</t>
  </si>
  <si>
    <t>Concrete crushed to aggregate (for sub-base layers), Portland Cement 400 kg / m3 Steel recycling</t>
  </si>
  <si>
    <t>Concrete for Upper floors, walls, columns &amp; stairs Steel reinforcement</t>
  </si>
  <si>
    <t>as above</t>
  </si>
  <si>
    <t>Mostly included in 2.2</t>
  </si>
  <si>
    <t>Concrete+ rebar included in 2.2 , rest is green roof make up: sedum, &amp; growing medium &amp; waterproofing</t>
  </si>
  <si>
    <t>Landfilling (for inert materials)</t>
  </si>
  <si>
    <t>All included  in 2.2</t>
  </si>
  <si>
    <t>Brick outer leaf / block inner leaf</t>
  </si>
  <si>
    <t>Bricks: reuse as material; Blocks concrete crushed to aggregate ((for sub-base layers) Cement 300kg/m3</t>
  </si>
  <si>
    <t>Glazing</t>
  </si>
  <si>
    <t>35 years, cleaning</t>
  </si>
  <si>
    <t>Glass recycling, Aluminium recycling</t>
  </si>
  <si>
    <t>Mostly aerated concrete blocks</t>
  </si>
  <si>
    <t>Blocks concrete crushed to aggregate ((for sub-base layers) Cement 300kg/m3</t>
  </si>
  <si>
    <t>Wood</t>
  </si>
  <si>
    <t>Wood-containing product 80% incineration</t>
  </si>
  <si>
    <t>Sand cement floor screed, plasterboard ceilings, plaste skim, paint</t>
  </si>
  <si>
    <t>30 years</t>
  </si>
  <si>
    <t>Screed: Cement/mortar use in a backfill / Plasterboard: Gypsum recycling / Vinyl floor: plastic-based material insineration / Paints etc: landfill</t>
  </si>
  <si>
    <t>Litchen and bathroom furniture (wooden)</t>
  </si>
  <si>
    <t>10 years</t>
  </si>
  <si>
    <t>Metal and plastic</t>
  </si>
  <si>
    <t>20-30 years</t>
  </si>
  <si>
    <t>Metal  recycling, plastic-based material incineration</t>
  </si>
  <si>
    <t>Asphalt, paving and planting</t>
  </si>
  <si>
    <t>As buiding</t>
  </si>
  <si>
    <t>Asphalt reuse via reprocessing, paving  to aggregate</t>
  </si>
  <si>
    <t>Hayes Town Centre Estate Phase 1</t>
  </si>
  <si>
    <t>Phase 1 Hayes Town Centre is a new build development compising of 80 new residential units, ranging from 1 bed to 4 bed units. The block is split into two cores with upper floors accessed by internal corridors. Constructed with a concrete frame, Phase 1 incorporates sustainable features such as a green roof and a solar PV array. The design aims to maximise the conservation of the adjacent green belt within the London Borough of Hillingdon and to integrate harmoniously with the surrounding urban fabric. This  phase forms the first 'stage' out of 5 to compelte the entire Haytes Townh Centre EstateThe entire site will provide more than 500 homes across 5 phases. This asssessment focuses on Phase 1 of the Hayes Town Centre Estate development and lies within the Hayes Housing Zone: an area identified for residential development in the Councils Local Plan Part 2.</t>
  </si>
  <si>
    <t>Hannah Martindale, calfordseaden</t>
  </si>
  <si>
    <t>SAP</t>
  </si>
  <si>
    <t>60 Years</t>
  </si>
  <si>
    <t>EPD's from OneClick LCA</t>
  </si>
  <si>
    <t xml:space="preserve">Yes </t>
  </si>
  <si>
    <t>The WLCA has been prepared in accourdnce with the GLA WLCA Guidance (Version 2.1, 2024) and aligned with RICS WLCA for the Built Environment 2nd Edition. Data has been collected from numerous sources and quality checked. Operational energy data was aligned with the As Built Part L SAPs. Quantities and exact details on material choice derived from confirmed orders from contractors and suppliers, then subsequently cross checked with the latest Revit model . Waste was trakced monthly and provided by Higgins in the form of a Site Waste Management Plan. Embodied carbon factors have been sourced from the latest EPD's available for each particular product. Landscape architects reports were reviewed to ensure the correct planting was added to the assessment.  Internal peer review of the assessment and report undertaken prior to submission.</t>
  </si>
  <si>
    <t>Yes</t>
  </si>
  <si>
    <t>Use of Air Source Heat Pump</t>
  </si>
  <si>
    <t>100&lt;l/person/day water consumption</t>
  </si>
  <si>
    <t>Use of natural refrigerant- R290</t>
  </si>
  <si>
    <t>EPD based specification in some areas e.g. internal partitons</t>
  </si>
  <si>
    <t>See F78</t>
  </si>
  <si>
    <t>The detailed planning stage assessment was undertaken by Synergy which encompassed all phases of the Hayes Town Centre whereas, this assessment is being carried out by calfordseaden and is focused solely on Phase 1, calfordseaden do not have access to the detailed OneClick assessment from the detailed planning stage, therfore an exact WLC reduction amount cannot be determined.</t>
  </si>
  <si>
    <t>Windposts from stainless steel, Ancon WP1/WP2/WP3/WP4 (Leviat)</t>
  </si>
  <si>
    <t>EPD-IES-0021293</t>
  </si>
  <si>
    <t>EPD-IES-0005805</t>
  </si>
  <si>
    <t>Masonry support profile system from stainless steel (Leviat)</t>
  </si>
  <si>
    <t>Cable management system from pre-galvanized steel (Unitrunk Group)</t>
  </si>
  <si>
    <t>EPD HUB, HUB-1480</t>
  </si>
  <si>
    <t>Cable trunking systems from pre-galvanized steel (Unitrunk Group (incorporating Unitrunk Ltd &amp; Vantrunk Ltd))</t>
  </si>
  <si>
    <t>EPD HUB.HUB 2094</t>
  </si>
  <si>
    <t xml:space="preserve">
Insulation, closed-cell elastomeric foam (FEF), Lambda=0.033W/mK, 52.2 kg/m3, R=3.1m2K/W at 20cm, AF/Armaflex class O (Armacell)</t>
  </si>
  <si>
    <t>EPD-ARM-20150110-IBB1-DE</t>
  </si>
  <si>
    <t xml:space="preserve">
PVC swept entry equal branch connector, diameter: 110 mm, 0.668 kg/unit (Polypipe Building Services)</t>
  </si>
  <si>
    <t>EPD HUB.HUB-2070</t>
  </si>
  <si>
    <t xml:space="preserve">
PVC waste pipe clip, diameter: 40 mm, 0.0143 kg/unit (Polypipe Building Services)</t>
  </si>
  <si>
    <t>EPD HUB. HUB 3078</t>
  </si>
  <si>
    <t>PVC waste pipe, diameter: 40 mm, 0.405 kg/m (Polypipe Building Services)</t>
  </si>
  <si>
    <t>EPD HUB, HUB-2105</t>
  </si>
  <si>
    <t>PVCU access plug for soil pipes, push-fit end, 110 mm diameter, 0.34 kg/unit, 3036036 (Wavin)</t>
  </si>
  <si>
    <t>PVCU elbow pipe fitting with slide sleeve and end, 45 degree, 110 mm diameter, 0.3 kg/unit, 3036325 (Wavin)</t>
  </si>
  <si>
    <t>PVCU soil pipe, plain end, 3.5 mm wall thickness, 110 mm diameter, 3 m length, 5.22 kg/unit, 3037552 (Wavin)</t>
  </si>
  <si>
    <t>PVCU elbow pipe fitting with slide sleeve and end, 90 degree, 110 mm diameter, 0.51 kg/unit, 3036574 (Wavin)</t>
  </si>
  <si>
    <t>Switch disconnector without rotary handle and drive shaft, 690 V, 250 A, 1.731 kg/unit including packaging, DMV-250N/4 (Y8-1814410) (EATON CORPORATION PLC / EATON)</t>
  </si>
  <si>
    <t>EATO-00176-V01.01-EN</t>
  </si>
  <si>
    <t>Bidirectional ventilation unit for dwelling, per product, 35.00 kg/unit, DXA, Dee Fly Cube 300, DOMEO 210 FL, VORT PROMETEO PLUS HR 400, ComfoAir 200 (AERECO, ALDES Aéraulique, S&amp;P, VORTICE, ZEHNDER Group, UNICLIMA)</t>
  </si>
  <si>
    <t>UNIC-00015-V01.01-EN</t>
  </si>
  <si>
    <t>Air circuit breaker, 51.951 kg/unit including packaging, HW1M316DB (HAGER SE / HAGER)</t>
  </si>
  <si>
    <t>HAGE-00937-V01-01-EN</t>
  </si>
  <si>
    <t>Insulation, closed-cell elastomeric foam (FEF), for piping and installations, Lambda=0.033W/mK, 52.2 kg/m3, R=3.1m2K/W at 20cm, AF/Armaflex (Armacell)</t>
  </si>
  <si>
    <t>EPD-ARM-20150060</t>
  </si>
  <si>
    <t xml:space="preserve"> Integration with the design team, particularly architects, structural and MEP engineers, at the earliest possible stage of the project would be beneficial. Greater collaboration during RIBA Stages 1–3 would enable more informed material choices and design strategies that could reduce embodied and operational carbon from the offset. </t>
  </si>
  <si>
    <t>Collecting data from various design team members, as well as on-site information during construction, proved challenging at times due to the absence of consistent contractor reporting protocols. Introducing standardised data collection templates and setting clear submission timelines would streamline the process, improve data accuracy, and support more efficient and reliable whole life carbon assessments in future</t>
  </si>
  <si>
    <t>Monthly progress meetings were held between calfordseaden and the Higgins, which proved effective in facilitating regular communication. These meetings provided an opportunity to discuss outstanding information requirements and clarify expectations outlined in the London Plan Guidance (LPG) for the post-construction Whole Life Carbon Assessment.</t>
  </si>
  <si>
    <t>Several materials specified early in the design could have been substituted for lower-carbon alternatives without compromising performance or compliance. Earlier exploration of alternative materials—such as exploring other concrete mixes or the use of recycled steel could have led to significant reductions in embodied carbon.</t>
  </si>
  <si>
    <t xml:space="preserve">Gypsum plasterboard with tapered or square edges, fire resistant, 12.5 mm, 10.2 kg/m2, L= 0.190 W/m.K, </t>
  </si>
  <si>
    <t xml:space="preserve">EPD S-P-00508 </t>
  </si>
  <si>
    <t>EPD S-P-12369</t>
  </si>
  <si>
    <t>Gypsum plasterboard, fire and sound resistant, 12.5 mm, 11.1 kg/m2, L=0.25 W/mK</t>
  </si>
  <si>
    <t xml:space="preserve">
Gypsum plasterboard, reinforced, fire resistant, with square edges</t>
  </si>
  <si>
    <t>S-P-00471</t>
  </si>
  <si>
    <t xml:space="preserve">
Metal framing components for gypsum plasterboard,</t>
  </si>
  <si>
    <t>EPD SP00808</t>
  </si>
  <si>
    <t>Gypsum plaster for filling plasterboard joints, Gyproc Joint Filler</t>
  </si>
  <si>
    <t>EPD-IES-0016869</t>
  </si>
  <si>
    <t>Interface sealing membrane, 0.65 kg/m2, CORTEX 0500FR (OBEX Protection Ltd)</t>
  </si>
  <si>
    <t>EPD HUB, HUB-3233</t>
  </si>
  <si>
    <t xml:space="preserve">Gypsum undercoat plaster for small repair and bulk-fill, </t>
  </si>
  <si>
    <t>S-P-03949</t>
  </si>
  <si>
    <t>Acoustic Partition Roll, 0.039 W/mK, 0.6 m2 K/W, 25 mm(Saint-Gobain ISOVER UK Ltd)</t>
  </si>
  <si>
    <t>EPD-IES-0018293</t>
  </si>
  <si>
    <t>Glass mineral wool batt, unfaced, 0.036 W/mK, 2.75 m2K/W, 100 mm, 600x1200 mm, 1.9 kg/m2, 19 kg/m3, Lambda=0.036 W/(m.K), Isover Steel Frame Infill Batt (Saint-Gobain Isover UK Limited)</t>
  </si>
  <si>
    <t>EPD-IES-0018364</t>
  </si>
  <si>
    <t>Gypsum finish plaster for use on low-suction backgrounds, 1250 kg/m3, Thistle MultiFinish, Thistle BoardFinish (British Gypsum Saint Gobain (2021))</t>
  </si>
  <si>
    <t>S-P-00605</t>
  </si>
  <si>
    <t>Self-levelling screed, powder form, weberfloor Flex, weberfloor Level, weberfloor Smooth 4150, and weberfloor Fibre 4310 (Saint-Gobain Construction Products UK Ltd. t/a Weber)</t>
  </si>
  <si>
    <t>S-P-10804</t>
  </si>
  <si>
    <t>From Oneclick LCA EPD Database</t>
  </si>
  <si>
    <t>PVCU Y-branch pipe fitting with dual slide sleeve, 90 degree, 110 mm diameter, 0.76 kg/unit, 3036784 (Wavin)</t>
  </si>
  <si>
    <t>Ready-mix concrete, RC32/40 with 70% GGBS cement</t>
  </si>
  <si>
    <t>Autoclaved Aerated Concrete (AAC) blocks</t>
  </si>
  <si>
    <t>As Building</t>
  </si>
  <si>
    <t>Concrete crushed to aggregate (for sub-base layers), Portland Cement 200 kg / m3</t>
  </si>
  <si>
    <t>Ready-mix concrete, generic, C8/10 (1160/1450 PSI), X0, 50% GGBS in cement, CEM III/A blast furnace cement, One Click LCA</t>
  </si>
  <si>
    <t>Ready-mix concrete, high-strength, generic, C50/60 (7252/8702 PSI), XC1, CEM II/B-S portland-slag cement 30% ggbs content, , One Click LCA</t>
  </si>
  <si>
    <t>Concrete crushed to aggregate (for sub-base layers), Portland Cement 500 kg / m3</t>
  </si>
  <si>
    <t>Precast solid concrete slabs, C40/50 (5800/7300 PSI), 0% recycled binders, 2400 kg/m3, One Click LCA</t>
  </si>
  <si>
    <t>Wooden straight staircase with balustrade, Staircraft Group Ltd</t>
  </si>
  <si>
    <t>Ready-mix concrete, generic, C32/40 (4600/5800 PSI), XC1, CEM III/A blast furnace cement 50% GGBS content, 2389 kg/m3, One Click LCA</t>
  </si>
  <si>
    <t>Luxury vinyl flooring tile, 2.5 mm, 4.3 kg/m2, wear layer: 0.5 mm, One Click LCA</t>
  </si>
  <si>
    <t>Broadloom carpet with nylon 6.6 pile material, 2.43 kg/m2, maximum surface pile weight 1000 g/m2, One Click LCA</t>
  </si>
  <si>
    <t>Blast, CEM III/A, 50.5% GGBS</t>
  </si>
  <si>
    <t>Ready-mix concrete, RC32/40 with 50% GGBS cement</t>
  </si>
  <si>
    <t>Cement/mortar use in a backfill</t>
  </si>
  <si>
    <t>Concrete crushed to aggregate (for sub-base layers), Portland Cement 300 kg / m3</t>
  </si>
  <si>
    <t>Masonry support profile system from stainless steel, Leviat</t>
  </si>
  <si>
    <t>Steel brackets, One Click LCA</t>
  </si>
  <si>
    <t>Structural steel profiles, generic, 40% recycled content,  I, H, U, L, and T sections, S235, S275 and S355, One Click LCA</t>
  </si>
  <si>
    <t>Aluminium sheet, generic, 70% recycled content, average European aluminium manufacturing technology, One Click LCA</t>
  </si>
  <si>
    <t>Balcony anchor, with support arm and thermal break, 70 kg/unit, Cast in anchor, Sapphire Balconies</t>
  </si>
  <si>
    <t>Rebar separated (2 %), concrete to aggregate</t>
  </si>
  <si>
    <t>Wood incineration</t>
  </si>
  <si>
    <t>Stainless steel recycling</t>
  </si>
  <si>
    <t>Steel recycling</t>
  </si>
  <si>
    <t>Aluminium recycling</t>
  </si>
  <si>
    <t>Unreinforced EPDM Membrane for single-ply roofing- Ballasted system, 1.5 mm, 2.1 kg/m2, Elevate RubberGard EPDM 1,5 mm, HOLCIM SOLUTIONS AND PRODUCTS</t>
  </si>
  <si>
    <t>Aluminium sheet, European average, IStructE (2025)</t>
  </si>
  <si>
    <t>Rock mineral wool insulation slab, unfaced, uncoated, 0.037 W/mK, 2.70 m2K/W, 100 mm, 3.30 kg/m2, 33 kg/m3, Lambda=0.037 W/(m.K), Rocksilk Universal Slab RS33, Knauf</t>
  </si>
  <si>
    <t>Precast concrete paving blocks, slabs, channels and kerbs</t>
  </si>
  <si>
    <t>Soil substrates for green roofs, MDEGD</t>
  </si>
  <si>
    <t>Woven polypropylene geotextile, 0.11 kg/m2, One Click LCA</t>
  </si>
  <si>
    <t>Polyethylene waterproof drainage membrane, 0.50 kg/m2, OLDROYD Eco, Oldroyd AS</t>
  </si>
  <si>
    <t>Flexible polyolefins based roofing with a synthetic fibre reinforcement, 1.5 mm, 1.94 kg/m2, THERMOPLEX P, Paul Bauder</t>
  </si>
  <si>
    <t>Polyethylene vapour barrier membrane, 0.15 mm, 0.14 kg/m2, One Click LCA</t>
  </si>
  <si>
    <t>Expanded polystyrene (EPS) insulation, unfaced, calculated average for United Kingdom, L=0.02-0.040 W/mK, 100 mm, 2 kg/m2, One Click LCA</t>
  </si>
  <si>
    <t xml:space="preserve">Single layer waterproofing system with flexible sheets for roofing, mechanically fastened, European average, 4.4 mm, 5.4 kg/m2, BMI Group, IKO, Imperbel, Perwez, Soprema, Imperalum,  Danosa, Derivados Asfálticos Normalizados, Technonicol, Axter, Binné &amp; Sohn, KG, Georg Börner Chemisches Werk für Dach- und Bautenschutz, C. Hasse &amp; Sohn Inh. E. Rädecke, Mogat-Werke Adolf Böving, Paul Bauder, Copernit, General Membrane, Imper Italia, Index, Matco, Polyglass, Valli Zabban, Katepal, Isola (2021) </t>
  </si>
  <si>
    <t>20 years</t>
  </si>
  <si>
    <t>Plastic-based material incineration</t>
  </si>
  <si>
    <t>Do nothing</t>
  </si>
  <si>
    <t>One storey timber staircase, 2587x225x905 mm, 41.9 deg, Stair Craft</t>
  </si>
  <si>
    <t>Ready-mix concrete, generic, C16/20 (2320/2900 PSI), XC1, CEM III/A blast furnace cement 50% ggbs content, 2369 kg/m3, One Click LCA</t>
  </si>
  <si>
    <t>Windposts from stainless steel, Ancon WP1/WP2/WP3/WP4, Leviat</t>
  </si>
  <si>
    <t>Stone wool (mineral wool) insulation, unfaced, L = 0.03 W/mK, R =  1 m2K/W, 30mm, 2.1 kg/m2, 70 kg/m3, (Range: 66-80kg/m3), 22% slag content, One Click LCA</t>
  </si>
  <si>
    <t>Virgin polymer-based radon and damp-proofing membrane, 0.4 mm, 4x20 m, 0.381 kg/m2, Visqueen Radon R400 Membrane, British Polythene Limited t/a Visqueen</t>
  </si>
  <si>
    <t>Steel lintels for cavity wall construction, 7.9 kg/m, S90/100, Catnic</t>
  </si>
  <si>
    <t>Stainless steel masonry support brackets, Leviat Limited</t>
  </si>
  <si>
    <t>Prestressed precast concrete T-beam, 2 W/mK, 150 mm, 33.4 kg/m, 2430 kg/m3, Lambda=2 W/(m.K), Mineral Products Association</t>
  </si>
  <si>
    <t>High density concrete blocks - Solid, 190 mm thickness, 440 mm length, 215 mm width.</t>
  </si>
  <si>
    <t>Clay brick, UK average production, 215 mm x 102.5 mm x 65 mm, 2.13 kg/unit, 1485 kg/m3, Brick Development Association (BDA) Ltd (2023)</t>
  </si>
  <si>
    <t>Aluminium luvres for ventilation systems, 15 kg/m2, Maple Façades Ltd.</t>
  </si>
  <si>
    <t>Fire-resistant ventilated cavity barrier with graphite for external wall cavities, FF102/50, Tenmat Limited</t>
  </si>
  <si>
    <t>Preformed cavity trays from recycled polypropylene, Advantage Range, Type E Cavitray, Type G Cavitray (No Lead), Type M, Type BWVC, Weeps (Type W Caviweeps), Cavity Trays Ltd</t>
  </si>
  <si>
    <t>Extruded polystyrene (XPS) insulation, calculated average for United Kingdom, L=0.032-0.039 W/mK, 100 mm, 3.5 kg/m2, 35 kg/m3, One Click LCA</t>
  </si>
  <si>
    <t>Ready-mix concrete, generic, C32/40 (4600/5800 PSI), XC1, CEM II/B-S portland-slag cement 30% GGBS content, 2389 kg/m3, One Click LCA</t>
  </si>
  <si>
    <t>Brick/stone crushed to aggregate (for sub-base layers)</t>
  </si>
  <si>
    <t>Aluminium profiles, ASAŞ Alüminyum, Akyazi plant</t>
  </si>
  <si>
    <t>Laminated glass, calculated average for United Kingdom, 6.4 mm, 15.4 kg/m2, One Click LCA</t>
  </si>
  <si>
    <t>35 years</t>
  </si>
  <si>
    <t>Glass recycling</t>
  </si>
  <si>
    <t>Gypsum plasterboard with tapered or square edges, fire resistant, 12.5 mm, 10.2 kg/m2, L= 0.190 W/m.K, Fire resistance class : A2-s1, d0, Lambda=0.19 W/(m.K), Gyproc FireLine, Saint-Gobain Construction Products UK Limited t/a British Gypsum (2024)</t>
  </si>
  <si>
    <t>Gypsum plasterboard with tapered or square edges, moisture resistant, 12.5 mm, 8.55 kg/m2, L= 0.190 W/m.K, Gyproc Moisture Resistant, Saint-Gobain Construction Products UK Limited t/a British Gypsum (2024)</t>
  </si>
  <si>
    <t>Gypsum plasterboard, fire and sound resistant, 12.5 mm, 11.1 kg/m2, L=0.25 W/mK, Fire resistance class: A2-s1,d0, Lambda=0.25 W/(m.K), Gyproc SoundBloc, Saint-Gobain Construction Products t/a British Gypsum</t>
  </si>
  <si>
    <t>Gypsum plasterboard with tapered or square edges, 12.5 mm, 8.4 kg/m2, L= 0.190 W/m.K, Gyproc Wallboard, Saint-Gobain Construction Products UK Limited t/a British Gypsum (2024)</t>
  </si>
  <si>
    <t>Gypsum plasterboard, reinforced, fire resistant, with square edges, 15/20/25/30 mm, 904 kg/m3, A1 fire class, Glasrock F FIRECASE, British Gypsum</t>
  </si>
  <si>
    <t>Gypsum plasterboard, fire resistant, 19 mm, 16.4 kg/m2, L=0.24 W/mK, Fire resistance class: A2-s1,d0, Lambda=0.24 W/(m.K), Gyproc CoreBoard, Saint-Gobain Construction Products t/a British Gypsum</t>
  </si>
  <si>
    <t>Metal framing components for gypsum plasterboard, 0.4-1.0 mm, 7750 kg/m3, Gypframe, British Gypsum Saint Gobain (2021)</t>
  </si>
  <si>
    <t>Gypsum plaster for filling plasterboard joints, Gyproc Joint Filler, Saint-Gobain Construction Products Ireland Ltd</t>
  </si>
  <si>
    <t>Interface sealing membrane, 0.65 kg/m2, CORTEX 0500FR, OBEX Protection Ltd</t>
  </si>
  <si>
    <t>Moisture-curing paste adhesive for EPDM membranes, CORTEX 0769, OBEX Protection Ltd</t>
  </si>
  <si>
    <t>Insulating vapour control layer and air barrier, 0.148 kg/m2, Protect VC Foil Ultra, Building Product Design Ltd</t>
  </si>
  <si>
    <t>Plastic adhesive tape, calculated average for United Kingdom, 0.25 kg/m2, One Click LCA</t>
  </si>
  <si>
    <t>Thermo insulating breather membrane, 0.148 kg/m2, Protect TF200 Thermo, Building Product Design Ltd</t>
  </si>
  <si>
    <t>Gypsum undercoat plaster for small repair and bulk-fill, 1250 kg/m3, Gyproc EasiFill 20, Gyproc EasiFill 60, British Gypsum Saint Gobain</t>
  </si>
  <si>
    <t>Fiber-gypsum board, 12.5 mm, 15 kg/m2, 1200 kg/m3, Fermacell, JAMES HARDIE FRANCE SAS</t>
  </si>
  <si>
    <t>Acoustic Partition Roll, 0.039 W/mK, 0.6 m2 K/W, 25 mm, 0.41 kg/m2, 16.5 kg/m3, Lambda=0.039 W/(m.K), APR 1200, Saint-Gobain ISOVER UK Ltd</t>
  </si>
  <si>
    <t>Glass mineral wool batt, unfaced, 0.036 W/mK, 2.75 m2K/W, 100 mm, 600x1200 mm, 1.9 kg/m2, 19 kg/m3, Lambda=0.036 W/(m.K), Isover Steel Frame Infill Batt, Saint-Gobain Isover UK Limited</t>
  </si>
  <si>
    <t>Gypsum finish plaster for use on low-suction backgrounds, 1250 kg/m3, Thistle MultiFinish, Thistle BoardFinish, British Gypsum Saint Gobain (2021)</t>
  </si>
  <si>
    <t>Hardwood products, calculated average for United Kingdom, 750 kg/m3, One Click LCA</t>
  </si>
  <si>
    <t>Calcium silicate board, calculated average for United Kingdom, 28 mm, 17 kg/m2, One Click LCA</t>
  </si>
  <si>
    <t>Polyethylene vapour barrier membrane for moisture protection, 300 µm, 2-2.45x50 m, 0.273 kg/m2, British Polythene Limited t/a Visqueen</t>
  </si>
  <si>
    <t>Glass shower screen with aluminium frame, 21.2 kg/m2, Paroi de douche en verre [ep = 8mm] - DONNEE ENVIRONNEMENTALE PAR DEFAUT, MINISTERE DE L’ENVIRONNEMENT, DE L’ENERGIE ET DE LA MER  -  MINISTERE DU LOGEMENT ET DE L´HABITAT DURABLE</t>
  </si>
  <si>
    <t>40 years</t>
  </si>
  <si>
    <t>Gypsum recycling</t>
  </si>
  <si>
    <t>Glass-containing product recycling (80 % glass)</t>
  </si>
  <si>
    <t>Doors with wooden frame, interior, Portes intérieures de communication avec huisserie bois, DONNEE ENVIRONNEMENTALE GENERIQUE PAR DEFAUT</t>
  </si>
  <si>
    <t>Stainless steel sections, calculated average for United Kingdom, One Click LCA</t>
  </si>
  <si>
    <t>Rock wool cavity fire barrier with intumescent strip, COSB 25 1024, PFC Corofil</t>
  </si>
  <si>
    <t>Wood and wood board doors</t>
  </si>
  <si>
    <t>Stainless steel</t>
  </si>
  <si>
    <t>Stone wool insulation</t>
  </si>
  <si>
    <t>Door and window handles, 0.749 kg/unit, ARGE – The European Federation of Locks and Building Hardware Manufacturers</t>
  </si>
  <si>
    <t>Plastic - uPVC</t>
  </si>
  <si>
    <t>Medium density fiberboard (MDF), uncoated, 19 mm, 760 kg/m3, One Click LCA</t>
  </si>
  <si>
    <t>Chipboard, UK average, 100% FSC/PEFC, IStructE (2025)</t>
  </si>
  <si>
    <t>Laminated particleboard panel for horizontal worktops, 38 mm, 25 kg/m2, Wilsonart Laminated Worktop, Wilsonart</t>
  </si>
  <si>
    <t>Self-levelling screed, powder form, weberfloor Flex, weberfloor Level, weberfloor Smooth 4150, and weberfloor Fibre 4310, Saint-Gobain Construction Products UK Ltd. t/a Weber</t>
  </si>
  <si>
    <t>Medium density fibreboard (MDF), UK average, 100% FSC/PEFC, IStructE (2025)</t>
  </si>
  <si>
    <t>Timber - softwood (treated)</t>
  </si>
  <si>
    <t>25 years</t>
  </si>
  <si>
    <t>15 years</t>
  </si>
  <si>
    <t>Metal-containing product recycling (90 % metal)</t>
  </si>
  <si>
    <t>Collective mailboxes for postal mail and parcels, 11.88 kg/unit, Gamme e-Conciergerie (MyRENZbox et Silverbox), RENZ</t>
  </si>
  <si>
    <t>12 years</t>
  </si>
  <si>
    <t>Wood-containing product incineration (80% wood)</t>
  </si>
  <si>
    <t>Acrylic bathtub, 20.8 kg/unit, DURAVIT : Starck (700345 ; 700344 ; 700342). D-Code (700097 ; 700098 ; 700104 ; 700105) // - KOHLER : Stil 2 (E6812-00 ; E6811-00). Corvette (E60900-00 ; E60901-00/60901-00 ; E60902-00/60902-00 ; E60903-00/60903-00 ; E60904-00/60904-00 ; E60905-00/60905-00). Struktura (E6D020-00/6D020-00 ; E6D021-00/6D021-00). Odeon Up (E6048-00/E6D231-00 ; E6049-00/E6D232-00 ; E6057-00/E6D234-00 ; E6060-00/E6D235-00 ; E6080-00/E6D233-00), Association Française des Industries de la Salle de Bains</t>
  </si>
  <si>
    <t>Stainless steel countertop washbasin, 3 kg/unit, 130 x 380 x 380 mm, One Click LCA</t>
  </si>
  <si>
    <t>Ceramic bathroom washbasin, 16.7 kg/unit, 850 × 460 × 150 mm, One Click LCA</t>
  </si>
  <si>
    <t>Ceramic shower tray, 33.3 kg/unit, 900 × 900 × 80 mm, One Click LCA</t>
  </si>
  <si>
    <t>Ceramic toilet with flush tank (cistern), 34.8 kg/unit, 980 × 360 × 430 mm, One Click LCA</t>
  </si>
  <si>
    <t>Passenger elevators, calculated average for United Kingdom, 5000 kg/unit, One Click LCA</t>
  </si>
  <si>
    <t>Elevator hoistway with floor door per floor, traction (cable) type, 251.36 kg/unit (USE ONLY WITH Passenger elevator car), One Click LCA</t>
  </si>
  <si>
    <t>ETICS with mineral fiber lamella board glued, 0.032-0.048 W/mK, 180 mm, Fachverband WDVS</t>
  </si>
  <si>
    <t>Water-based acrylic fire-resistant sealant for wall and floor penetrations, Pyrocoustic® Sealant white, Pyrocoustic® Sealant light grey, Pyrocoustic® Sealant grey, Pyrocoustic® Sealant red, Pyrocoustic® Sealant brown, FSi Limited</t>
  </si>
  <si>
    <t>Aliphatic acrylic polyurethane coating, two-component, 1200 kg/m3, solids by volume: 64 ± 2 %, dry/wet film thickness: 50-150/ 80-230 μm, theoretical spreading rate: 13 - 4.3 m2/l, Hardtop Flexi, Jotun A/S</t>
  </si>
  <si>
    <t>Washbasin tap, 1.4 kg/unit, 31510000 hansgrohe Focus 70 basin mixer  73020000 hansgrohe Tecturis E basin mixer 110  73330000 hansgrohe Tecturis S 3-hole basin mixer 150 31513000 hansgrohe Focus basin mixer 100   73021000 hansgrohe Tecturis E basin mixer 110  73340000 hansgrohe Tecturis S basin mixer 150 31603000 hansgrohe Focus basin mixer 100  73023000 hansgrohe Tecturis E basin mixer 110 73341000 hansgrohe Tecturis S basin mixer 150 04809000 hansgrohe Focus 100 basin mixer USA 73030000 hansgrohe Tecturis E 3-hole basin mixer 150 73350000 hansgrohe Tecturis S basin mixer wall-mounted 31204001 hansgrohe Metris basin mixer 110  73040000 hansgrohe Tecturis E basin mixer 150 73351000 hansgrohe Tecturis S basin mixer wall-mounted 71104001 hansgrohe Logis basin mixer 100 USA 73041000 hansgrohe Tecturis basin mixer 150  73353000 hansgrohe Tecturis S 2-hole basin mixer 150 72025001 hansgrohe Talis S basin mixer 100 USA 73051000 hansgrohe Tecturis E basin mixer wall-mounted 73360000 hansgrohe Tecturis S basin mixer 210  71094009 hansgrohe Logis basin mixer 70 SGP 73053000 hansgrohe Tecturis E 2-hole basin mixer 150 73370000 hansgrohe Tecturis S basin mixer 240  72586000 hansgrohe Rebris S basin mixer 80 73060000 hansgrohe Tecturis E basin mixer 210 73372000 hansgrohe Tecturis S basin mixer 240  72587000 hansgrohe Rebris E basin mixer 80  73070000 hansgrohe Tecturis E basin mixer 240 74710000 hansgrohe Zesis S basin mixer 70 72588000 hansgrohe Rebris S basin mixer 110 73072000 hansgrohe Tecturis E basin mixer 240 74711000 hansgrohe Zesis S basin mixer 70 72589000 hansgrohe Rebris E basin mixer 110 73301000 hansgrohe Tecturis S basin mixer 80 74713000 hansgrohe Zesis S Pillar tap 70 72590000 hansgrohe Rebris S basin mixer 240  73302000 hansgrohe Tecturis S basin mixer 80 74715000 hansgrohe Zesis S basin mixer 70 72591000 hansgrohe Rebris basin mixer 240 73310000 hansgrohe Tecturis S basin mixer 110 74720000 hansgrohe Zesis S basin mixer 100 73001000 hansgrohe Tecturis E basin mixer 80 73311000 hansgrohe Tecturis S basin mixer 110 74721000 hansgrohe Zesis S basin mixer 100 73002000 hansgrohe Tecturis E basin mixer 80 73312000 hansgrohe Tecturis S basin mixer 110  74724000 hansgrohe Zesis S basin mixer 100 73010000 hansgrohe Tecturis E basin mixer 110 73313000 hansgrohe Tecturis S Pillar tap 80 74730000 hansgrohe Zesis S basin mixer 230 73011000 hansgrohe Tecturis E basin mixer 110 73314000 hansgrohe Tecturis S basin mixer 110 74731000 hansgrohe Zesis S basin mixer 230 73012000 hansgrohe Tecturis E basin mixer 110  73320000 hansgrohe Tecturis S basin mixer 110 74732000 hansgrohe Zesis S basin mixer 230 73013000 hansgrohe Tecturis E Pillar tap 80  73321000 hansgrohe Tecturis S basin mixer 110  74750000 hansgrohe Zesis S  basin mixer wall-mounted 73014000 hansgrohe Tecturis E basin mixer 110  73323000 hansgrohe Tecturis S basin mixer 110 , HANSGROHE SE</t>
  </si>
  <si>
    <t>Booster pump, 18.1 kg/unit, Groupe de surpression, DONNEE ENVIRONNEMENTALE GENERIQUE PAR DEFAUT</t>
  </si>
  <si>
    <t>Centrifugal pump powered by an electrical motor, 18.06 kg/unit, MAGNA3 40-120/150/180, Grundfos Holding A/S</t>
  </si>
  <si>
    <t>Circulator pumps for heating and cooling liquids, 39.2 kg/unit, MAGNA3 D 32-120 F, Grundfos Holding A/S</t>
  </si>
  <si>
    <t>Copper pipes, Type L, DN 16 mm, (5/8 in), 0.54 kg/m, wall thickness: 1.07 mm, One Click LCA</t>
  </si>
  <si>
    <t>Copper pipes, Type L, DN 20 mm, (3/4 in), 0.68 kg/m, wall thickness: 1.14 mm, One Click LCA</t>
  </si>
  <si>
    <t>Copper pipes, Type L, DN 25 mm, (1 in), 0.98 kg/m, wall thickness: 1.27 mm, One Click LCA</t>
  </si>
  <si>
    <t>Copper pipes, Type L, DN 32 mm, (1 1/4 in), 1.32 kg/m, wall thickness: 1.40 mm, One Click LCA</t>
  </si>
  <si>
    <t>Copper pipes, Type L, DN 40 mm, (1 1/2 in), 1.70 kg/m, wall thickness: 1.52 mm, One Click LCA</t>
  </si>
  <si>
    <t>Copper pipes, Type L, DN 50 mm, (2 in), 2.61 kg/m, wall thickness: 1.78 mm, One Click LCA</t>
  </si>
  <si>
    <t>Copper pipes, Type L, DN 65 mm, (2 1/2 in), 3.70 kg/m, wall thickness: 2.03 mm, One Click LCA</t>
  </si>
  <si>
    <t>HDPE electrofusion coupling for pipe joints, diameter: 110 mm, 0.13 kg/unit, Polypipe Building Services</t>
  </si>
  <si>
    <t>Non-motorized brass valves, DN 15, 0.145 kg/unit, One Click LCA</t>
  </si>
  <si>
    <t>Pipes fittings and valves, calculated average for United Kingdom, One Click LCA</t>
  </si>
  <si>
    <t>PVC ring seal adaptor, Diameter: 110 mm, 0.09 kg/unit, Polypipe Building Services</t>
  </si>
  <si>
    <t>PVC soil and waste pipe, diameter: 110 mm, 1.7114 kg/m, Polypipe Building Services</t>
  </si>
  <si>
    <t>PVC swept entry equal branch connector, diameter: 110 mm, 0.668 kg/unit, Polypipe Building Services</t>
  </si>
  <si>
    <t>PVC waste pipe, diameter: 40 mm, 0.405 kg/m, Polypipe Building Services</t>
  </si>
  <si>
    <t>PVCU access plug for soil pipes, push-fit end, 110 mm diameter, 0.34 kg/unit, 3036036, Wavin</t>
  </si>
  <si>
    <t>PVCU elbow pipe fitting with slide sleeve and end, 45 degree, 110 mm diameter, 0.3 kg/unit, 3036325, Wavin</t>
  </si>
  <si>
    <t>PVCU elbow pipe fitting with slide sleeve and end, 90 degree, 110 mm diameter, 0.51 kg/unit, 3036574, Wavin</t>
  </si>
  <si>
    <t>PVCU self pipe, plain end, 3.5 mm wall thickness, 110 mm diameter, 3 m length, 5.22 kg/unit, 3037552, Wavin</t>
  </si>
  <si>
    <t>PVCU Y-branch pipe fitting with dual slide sleeve, 90 degree, 110 mm diameter, 0.76 kg/unit, 3036784, Wavin</t>
  </si>
  <si>
    <t>Stainless steel buffer tank, EN15804+A2, ref. year 2021</t>
  </si>
  <si>
    <t>Thermometer, for heating network, 0.327kg, Thermomètre (circulaire, droit) pour réseau de chauffage, ECS…, DONNEE ENVIRONNEMENTALE GENERIQUE PAR DEFAUT</t>
  </si>
  <si>
    <t>Thermostatic shower and bath shower mixer tap, 1.63 kg/unit, D2639AA D0490AA A7587XG A7587AA D0561AA A7587A2 A7587A5 A7587GN D2591AA A7201XG  D0493AA D0356AA A6018AA D2522AA A7722AA D0562AA, IDEAL STANDARD FRANCE SAS</t>
  </si>
  <si>
    <t>Thermostatic water mixer, for collective use, 2.7kg, Mitigeur thermostatique collectif (alimentation de 1 à 15 postes), DONNEE ENVIRONNEMENTALE GENERIQUE PAR DEFAUT</t>
  </si>
  <si>
    <t>Water filtration units for drinking and industrial water, 58.39 kg/unit, 0.46 kW rotary pump, HydroFIL, KF Cartridge, KF bag, TF side stream, Hydrotec UK Ltd</t>
  </si>
  <si>
    <t>Air extractors, ventilators and fans, calculated average for United Kingdom, 1 kg/unit, One Click LCA</t>
  </si>
  <si>
    <t>Air to air heat exchanger, 50 kW thermal capacity, 400 m3/h flow rate, 50 kPa pressure drop, 25 kg/unit, One Click LCA</t>
  </si>
  <si>
    <t>Air to water heat pump outdoor unit, 172.9 kg/unit, 230/400 V, 23.5/13.6 A, 5 KW, VWL 55/6 A 230V S2, VWZ MEH 97/6, Vaillant GmbH</t>
  </si>
  <si>
    <t>Bidirectional ventilation unit for dwelling, per product, 35.00 kg/unit, DXA, Dee Fly Cube 300, DOMEO 210 FL, VORT PROMETEO PLUS HR 400, ComfoAir 200, AERECO, ALDES Aéraulique, S&amp;P, VORTICE, ZEHNDER Group, UNICLIMA</t>
  </si>
  <si>
    <t>Electric vertical radiant panel radiator, wall mounted, 21.4 kg/unit, 1250 W/unit, One Click LCA</t>
  </si>
  <si>
    <t>Electricity distribution system, cabling and central (switchboards/panelboards), per m2 GFA, for all building types, 3.96 kg/m2, One Click LCA</t>
  </si>
  <si>
    <t>Galvanised steel rectangular sound attenuator, Caice ACOUSTIC AIR MOVEMENT LTD</t>
  </si>
  <si>
    <t>Unvented water heaters, 3 kW, 11 kg/unit, Multipoint 10 3KW, Heatrae Sadia</t>
  </si>
  <si>
    <t>Wall-mounted counterflow heat recovery ventilation (HRV) unit, 120 m3/h air flow rate, 90 % efficiency, 55 Pa pressure drop, 14 kg/unit, One Click LCA</t>
  </si>
  <si>
    <t>Flexible ducting ventilation, Diam. 200mm, Conduits flexibles, DONNEE ENVIRONNEMENTALE GENERIQUE PAR DEFAUT</t>
  </si>
  <si>
    <t>Galvanized steel reducer for ventilation ducts, circular, d1-d2: 200-100 mm, (8-4 in), 0.39 kg/unit, One Click LCA</t>
  </si>
  <si>
    <t>Polyvinyl chloride (PVC) reducer for ventilation ducts, circular, d1-d2: 200-150 mm, (8-6 in), 0.68 kg/unit, One Click LCA</t>
  </si>
  <si>
    <t>Polyvinyl chloride (PVC) ventilation ducting bend, circular, DN 150 mm, (6 in), 0.91 kg/unit, 90° degree bend, One Click LCA</t>
  </si>
  <si>
    <t>Polyvinyl chloride (PVC) ventilation duct, circular, DN 150 mm, (6 in), 3.45 kg/m, wall thickness: 4.75 mm, One Click LCA</t>
  </si>
  <si>
    <t>Lighting, 0.03 kW, 1.90 kg/unit, Emline 3W Bulkhead, Artech Lighting</t>
  </si>
  <si>
    <t>Exterior lighting, casings embedded in the ground or walls, P = 2x24W, Luminaires extérieurs de balisage à encastrer dans le sol ou les murs, DONNEE ENVIRONNEMENTALE GENERIQUE PAR DEFAUT</t>
  </si>
  <si>
    <t>Exterior lighting pole, LED, 24.1 kg/unit, Colonnes lumineuses extérieures décoratives 23W 2041lumen, DONNEE ENVIRONNEMENTALE GENERIQUE PAR DEFAUT</t>
  </si>
  <si>
    <t>Architectural during LED luminaire, 10.94 kg/unit, 1000mm diameter, L90@100000h, Oculus, Whitecroft Lighting</t>
  </si>
  <si>
    <t>LED downlight luminaire, IP54, 94xØ220 mm, 13.2 W, 1440 lm, 0.92 kg/unit, One Click LCA</t>
  </si>
  <si>
    <t>LED luminaire, batten shaped, 2.78 kg/unit, Trimpak Vitality - 1440 mm, Whitecroft Lighting</t>
  </si>
  <si>
    <t>Lighting, 0.95 kg/unit, 0.003 kW, V58S 3W/m 24VDC Opal Diffuser, Lumino Distribution</t>
  </si>
  <si>
    <t>Cooktop with four induction hobs, 5 x 60 x 52 cm (2 x 24 x 21 in), 11.55 kg/unit (25.46 lb/unit), One Click LCA</t>
  </si>
  <si>
    <t>Actuator, 0.067 kg/unit,  S520192, SCHNEIDER ELECTRIC INDUSTRIES SAS</t>
  </si>
  <si>
    <t>LED strips and strips (power supply included), French average, P=20W, Barrettes et bandes flexibles à LED (alimentation incluse), DONNEE ENVIRONNEMENTALE GENERIQUE PAR DEFAUT</t>
  </si>
  <si>
    <t>Air circuit breaker, 51.951 kg/unit including packaging, HW1M316DB, HAGER SE / HAGER</t>
  </si>
  <si>
    <t>Electric built-in oven, 60 x 60 x 56 cm (24 x 24 x 22 in), 28.42 kg/unit (62.66 lb/unit), One Click LCA</t>
  </si>
  <si>
    <t>Automatic transfer switch, WATSN 100A,2P,Type A Controller, 12.72 kg/unit, N3A01002, Schneider Electric</t>
  </si>
  <si>
    <t>Autonomous sound and flash fire alarm, 0.604 kg/unit, One Click LCA</t>
  </si>
  <si>
    <t>Cable management system from pre-galvanized steel, Unitrunk Group</t>
  </si>
  <si>
    <t>Cable protection hoses and sleeves from PVC, DN = 100mm, Gaines et fourreaux en PVC, DONNEE ENVIRONNEMENTALE GENERIQUE PAR DEFAUT</t>
  </si>
  <si>
    <t>Compact consumer unit, 5.53 kg/unit, EZ9ER6R6CMCCU - EZ9ER3R3CMCCU - EZ9ER4R4CMCCU - EZ9ER6R6CMCCU - EZ9E10MCCU - EZ9E12MCCU - EZ9E16MCCU - EZ9MCB4R2KIT - EZ9MCB7R2KIT - EZ9RCBO6KIT - Z9CCUCABLEKIT1 - EZ9CCUCABLEKIT2 - EZ9CCUCABLEKITMR - EZ9E212MCCU - EZ9E312MCCUE - 9CCUCABLEKIT2R -EZ9CCUCABLEKIT3R - SEPNB112, SCHNEIDER ELECTRIC INDUSTRIES SAS / SCHNEIDER ELECTRIC - ENERGY</t>
  </si>
  <si>
    <t>Digital output module with 8 relay channels for AC load switching, 0.23 kg/unit, One Click LCA</t>
  </si>
  <si>
    <t>Electrical enclosures, junction boxes, calculated average for United Kingdom, 1.25 kg/unit, One Click LCA</t>
  </si>
  <si>
    <t>Electrical switches, sockets and outlets, calculated average for United Kingdom, 0.15 kg/unit, One Click LCA</t>
  </si>
  <si>
    <t>Electricity meter, 3.35 kg/unit, E660 S2, Landis+Gyr</t>
  </si>
  <si>
    <t>Electronic programmable thermostat, 0.1 kg/unit, - 074902 - Navilink 225 - 875320 - Navizone secondaire filaires, GROUPE ATLANTIC SYNERGY / ATLANTIC</t>
  </si>
  <si>
    <t>EV charging station, 14.8 kg/unit, MaxiCharger AC Ultra, Autel Digital Power Co., Ltd.</t>
  </si>
  <si>
    <t>Flame retardant single-core earthing cable with copper conductor and EVA insulation, 1x70 mm2, 1000V, test voltage 8.4 kV, P15/P108, 0.7 kg/m, One Click LCA</t>
  </si>
  <si>
    <t>Galvanised profiled steel sheet, UK average, IStructE</t>
  </si>
  <si>
    <t>Low voltage stranded single core cables with PVC insulation, 1X25 mm2, 450/750V, 0.2494 kg/m, One Click LCA</t>
  </si>
  <si>
    <t>Low voltage stranded single core cables with PVC insulation, 1X95 mm2, 450/750V, 0.8964 kg/m, One Click LCA</t>
  </si>
  <si>
    <t>Low voltage stranded single core cables with PVC insulation, 1X240 mm2, 450/750V, 2.2992 kg/m, One Click LCA</t>
  </si>
  <si>
    <t>Miniature circuit breaker, 230 V rated voltage, 63 A rated current, 10 kA breaking capacity, 1-pole, 0.14 kg/unit, One Click LCA</t>
  </si>
  <si>
    <t>Outlet cover for sockets and switches, 0.0163 kg/unit, One Click LCA</t>
  </si>
  <si>
    <t>Photoelectric smoke alarms, 0.19 kg/unit, 643091, LEGRAND</t>
  </si>
  <si>
    <t>Push-button for doorbell, AvatarOn, 10A, 250V, Antibacterial, white, 0.083 kg/unit, E8331BPL1_AWE, Schneider Electric</t>
  </si>
  <si>
    <t>PVC floor trunking/channel, for cables, French average, section=620 mm2, Goulotte de sol en PVC, DONNEE ENVIRONNEMENTALE GENERIQUE PAR DEFAUT</t>
  </si>
  <si>
    <t>Rectangular flush mounting electrical junction box for hollow walls, plastic, IP40, 164x205x73.5 mm, 317.2 g/unit, One Click LCA</t>
  </si>
  <si>
    <t>Serial communication module with rs485 interface for data exchange, 0.175 kg/unit, One Click LCA</t>
  </si>
  <si>
    <t>Switch disconnector without rotary handle and drive shaft, 690 V, 250 A, 1.731 kg/unit including packaging, DMV-250N/4 (Y8-1814410), EATON CORPORATION PLC / EATON</t>
  </si>
  <si>
    <t>Switch isolator with skin, Iconic, switch, 2 poles, 45 A, 250V, White, 0.231 kg/unit, 4011D45_XW, Schneider Electric</t>
  </si>
  <si>
    <t>Flush mounting box, 1-Gang Concrete Installation Flush/Wall Box; Metal, 0.212 kg/unit, PDL140C, Schneider Electric</t>
  </si>
  <si>
    <t>Appliance cable, H05RN-F, 3 cores, 1.5 mm2, 0.157 kg/m, One Click LCA</t>
  </si>
  <si>
    <t>Appliance cable, H05RN-F, 3 cores, 1 mm2, 0.114 kg/m, One Click LCA</t>
  </si>
  <si>
    <t>Appliance cable, H05RN-F, 3 cores, 0.75 mm2, 0.09 kg/m, One Click LCA</t>
  </si>
  <si>
    <t>Armoured control cables (SWA) with copper conductor and PVC insulation/sheathing, 3 cores x 2.5 mm2 cross-sectional area, 600/1000 V, 0.37 kg/m, One Click LCA</t>
  </si>
  <si>
    <t>Braid-shielded connecting cable with copper conductor and PVC insulation/sheathing, 3 cores x 2.5 mm2 cross-sectional area, 300/500 V, 0.28 kg/m, One Click LCA</t>
  </si>
  <si>
    <t>Brass products, calculated average for United Kingdom, One Click LCA</t>
  </si>
  <si>
    <t>Building installation cable, 1-core, PVC insulated, 1x16 mm2, NYM-J type, outer diameter 9.3 mm, 76A, rated voltage 300/500 V, test voltage 2kV, 250 g/m, One Click LCA</t>
  </si>
  <si>
    <t>Building installation cable, 1-core, PVC insulated, 1x1.5 mm2, NYM-J type, outer diameter 5.3 mm, 17.5A, rated voltage 300/500 V, test voltage 2kV, 49 g/m, One Click LCA</t>
  </si>
  <si>
    <t>Building installation cable, 2-core, PVC insulated, 2x2.5 mm2, NYM-J type, outer diameter 9.5 mm, 24A, rated voltage 300/500 V, test voltage 2kV, 167 g/m, One Click LCA</t>
  </si>
  <si>
    <t>Building installation cable, 2-core, PVC insulated, 2x1.5 mm2, NYM-J type, outer diameter 8.2 mm, 17.5A, rated voltage 300/500 V, test voltage 2kV, 123 g/m, One Click LCA</t>
  </si>
  <si>
    <t>Building installation cable, 2-core, PVC insulated, 2x6 mm2, NYM-J type, outer diameter 12.3 mm, 41A, rated voltage 300/500 V, test voltage 2kV, 288 g/m, One Click LCA</t>
  </si>
  <si>
    <t>Building installation cable, 2-core, PVC insulated, 2x4 mm2, NYM-J type, outer diameter 11.2 mm, 32A, rated voltage 300/500 V, test voltage 2kV, 227 g/m, One Click LCA</t>
  </si>
  <si>
    <t>Building installation cable, 3-core, PVC insulated, 3x4 mm2, NYM-J type, outer diameter 11.8 mm, 32A, rated voltage 300/500 V, test voltage 2kV, 272 g/m, One Click LCA</t>
  </si>
  <si>
    <t>Building installation cable, 3-core, PVC insulated, 3x6 mm2, NYM-J type, outer diameter 13 mm, 41A, rated voltage 300/500 V, test voltage 2kV, 365 g/m, One Click LCA</t>
  </si>
  <si>
    <t>Building installation cable, 3-core, PVC insulated, 3x10 mm2, NYM-J type, outer diameter 15.9 mm, 57A, rated voltage 300/500 V, test voltage 2kV, 576 g/m, One Click LCA</t>
  </si>
  <si>
    <t>Building installation cable, 4-core, PVC insulated, 4x1.5 mm2, NYM-J type, outer diameter 9.8 mm, 17.5A, rated voltage 300/500 V, test voltage 2kV, 170 g/m, One Click LCA</t>
  </si>
  <si>
    <t>Building installation cable, 4-core, PVC insulated, 4x4 mm2, NYM-J type, outer diameter 13.7 mm, 32A, rated voltage 300/500 V, test voltage 2kV,346 g/m, One Click LCA</t>
  </si>
  <si>
    <t>Building installation cable, 5-core, PVC insulated, 5x25 mm2, NYM-J type, outer diameter 26.7 mm, 101A, rated voltage 300/500 V, test voltage 2kV, 2.002 kg/m, One Click LCA</t>
  </si>
  <si>
    <t>Building installation cable, 5-core, PVC insulated, 5x10 mm2, NYM-J type, outer diameter 18.8 mm, 57A, rated voltage 300/500 V, test voltage 2kV, 862 g/m, One Click LCA</t>
  </si>
  <si>
    <t>Building installation cable, 5-core, PVC insulated, 5x16 mm2, NYM-J type, outer diameter 22.1 mm, 76A, rated voltage 300/500 V, test voltage 2kV, 1.341 kg/m, One Click LCA</t>
  </si>
  <si>
    <t>Building installation cable, 5-core, PVC insulated, 5x4 mm2, NYM-J type, outer diameter 14.2 mm, 32A, rated voltage 300/500 V, test voltage 2kV, 430 g/m, One Click LCA</t>
  </si>
  <si>
    <t>Building installation cable, 7-core, PVC insulated, 7x2.5 mm2, NYM-J type, outer diameter 12.8 mm, 24A, rated voltage 300/500 V, test voltage 2kV, 349 g/m, One Click LCA</t>
  </si>
  <si>
    <t>Cable trunking systems from pre-galvanized steel, Unitrunk Group (incorporating Unitrunk Ltd &amp; Vantrunk Ltd)</t>
  </si>
  <si>
    <t>Copper and PVC coaxial cable, TV/FM, 10 mm, 0.12636 kg/m, One Click LCA</t>
  </si>
  <si>
    <t>Copper products, calculated average for United Kingdom, One Click LCA</t>
  </si>
  <si>
    <t>Data transmission cable, 305-1000 m, 0.051 kg/m, 250 MHz, LSHF 4 (F/UTP), Leviton Network Solutions</t>
  </si>
  <si>
    <t>Earthing bar, 0.4 kg/unit, Barette de coupure de terre haute, DONNEE ENVIRONNEMENTALE GENERIQUE PAR DEFAUT</t>
  </si>
  <si>
    <t>Faced stone wool insulation, calculated average for United Kingdom, L=0.033-0.044 W/mK, 100 mm, 9 kg/m2, One Click LCA</t>
  </si>
  <si>
    <t>Fire and sound rated non-setting putty cord and pad for service penetration areas in buildings, Protecta Brannkitt, Polyseam AS</t>
  </si>
  <si>
    <t>Fire resistant steel pipe sleeve, Polyseam AS</t>
  </si>
  <si>
    <t>Firestop steel pipe collar with intumescent layer, GRAFT FR Collar, Polyseam AS</t>
  </si>
  <si>
    <t>Ground source heat pump system, vertical, P=10 kW, 380 kg/unit, One Click LCA</t>
  </si>
  <si>
    <t>Insulation, closed-cell elastomeric foam (FEF), Lambda=0.033W/mK, 52.2 kg/m3, R=3.1m2K/W at 20cm, AF/Armaflex class O, Armacell</t>
  </si>
  <si>
    <t>Insulation, closed-cell elastomeric foam (FEF), for piping and installations, Lambda=0.033W/mK, 52.2 kg/m3, R=3.1m2K/W at 20cm, AF/Armaflex, Armacell</t>
  </si>
  <si>
    <t>Low voltage stranded single core cables with PVC insulation, 1X120 mm2, 450/750V, 1.1415 kg/m, One Click LCA</t>
  </si>
  <si>
    <t>Mechanical foam for fire extinguisher, One Click LCA</t>
  </si>
  <si>
    <t>Polyethylene foam pipe insulation, 22 kg/m3, NMC S.A.</t>
  </si>
  <si>
    <t>PVC waste pipe clip, diameter: 40 mm, 0.0143 kg/unit, Polypipe Building Services</t>
  </si>
  <si>
    <t>Rigid thermoset phenolic insulation for pipes, L = 0.025 W/mK, 58.52 kg/m3, Kooltherm pipe insulation, Kingspan</t>
  </si>
  <si>
    <t>Sealants, calculated average for United Kingdom, One Click LCA</t>
  </si>
  <si>
    <t>Steel - Galvanised</t>
  </si>
  <si>
    <t>Synthetic rubber</t>
  </si>
  <si>
    <t>Three compartment floor box, 3.5 kg/unit, Electrak®, LEGRAND</t>
  </si>
  <si>
    <t>Toilet seat/cover, 2.6 kg/unit, EN15804+A2, ref. year 2021</t>
  </si>
  <si>
    <t>Photo voltaic module (PV), Monocrystalline</t>
  </si>
  <si>
    <t>60 years</t>
  </si>
  <si>
    <t>17 years</t>
  </si>
  <si>
    <t xml:space="preserve"> 15 years</t>
  </si>
  <si>
    <t>45 years</t>
  </si>
  <si>
    <t>22 years</t>
  </si>
  <si>
    <t>Copper recycling</t>
  </si>
  <si>
    <t>Stainless steel bicycle rack, 1.3 kg/unit, Ratelier à vélo - DONNEE ENVIRONNEMENTALE PAR DEFAUT, MINISTERE DE L’ENVIRONNEMENT, DE L’ENERGIE ET DE LA MER  -  MINISTERE DU LOGEMENT ET DE L´HABITAT DURABLE</t>
  </si>
  <si>
    <t>Timber - softwood (untreated)</t>
  </si>
  <si>
    <t>None</t>
  </si>
  <si>
    <t>GGBS in concrete- Up to 70%</t>
  </si>
  <si>
    <t>r290</t>
  </si>
  <si>
    <t>Modules A1–A5 of Phase 1 Hayes Town Centre Estate perform well against the Whole Life Carbon (WLC) benchmark for residential buildings, achieving 543.819 kg CO₂e/m², which is 306.181 kg CO₂e/m² below the benchmark value. However, this result does not meet the aspirational target of 500 kg CO₂e/m², exceeding it slightly by 43.819 kg CO₂e/m². In contrast, Modules B–C of Phase 1 also perform favourably, meeting both the WLC benchmark and the aspirational benchmark, which is &lt;10kg  CO₂e/m² below the aspirational benchmark. Modules A–C (excluding B6–B7 and including sequestered carbon), Phase 1 achieves 810.589 kg CO₂e/m² which is 389.411  kg CO₂e/m² below the WLC benchmark of 1,200 kg CO₂e/m², indicating a strong performance. Nonetheless, the development does not meet the aspirational WLC target of 800 kg CO₂e/m², exceeding it by only 10 kg CO₂e/m².To summarise, Phase 1 of Hayes Town Centre Estate meets all three WLC benchmarks and achieves two out fo three of the aspirational benchmarks outlined above.</t>
  </si>
  <si>
    <t>The baseline assessment of the Hayes Town Centre Estate was undertaken by Synergy, who evaluated the entire development rather than dividing it into phases. Although the results are presented per square metre, they provide a reliable baseline for measuring performance.
There has been a slight decrease in Modules A1–A5, with emissions declining by 49.024kg CO₂e/m² between the detailed planning stage and post-construction. In Modules B–C (excluding B6 and B7), there was a slight increase of 58.156 kg CO₂e/m², likely due to water and energy usage not being fully accounted for during the detailed planning stage. 
Similarly, Modules A–C (excluding B6–B7) recorded a slight increase of 13.092 kg CO₂e/m². There has also been a minimal increase of less than 35 kg CO₂e/m² in Modules B1–B5. There has been a slight increase of 24.432 kg CO₂e/m² in modules C1-C4, this is likely because further details and data has become available regarding activities on site as the design has developed, this can be hard to predict at earlier stages. Module D has seen a significant decrease of &gt;1000kgCO₂e/m².</t>
  </si>
  <si>
    <t xml:space="preserve">76550/APP/2021/4499 </t>
  </si>
  <si>
    <t>03.03.2026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</si>
</sst>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quot;kg&quot;"/>
    <numFmt numFmtId="165" formatCode="##,##0\ &quot;kg CO2e/m2 GIA&quot;"/>
    <numFmt numFmtId="166" formatCode="##,##0\ &quot;kg CO2e&quot;"/>
    <numFmt numFmtId="167" formatCode="[$-F800]dddd\,\ mmmm\ dd\,\ yyyy"/>
    <numFmt numFmtId="168" formatCode="##,##0\ &quot;kg/m2 GIA&quot;"/>
    <numFmt numFmtId="169" formatCode="0.000"/>
  </numFmts>
  <fonts count="44"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sz val="10"/>
      <name val="Times New Roman"/>
      <family val="1"/>
    </font>
    <font>
      <b/>
      <u/>
      <sz val="10"/>
      <color theme="0"/>
      <name val="Arial"/>
      <family val="2"/>
    </font>
    <font>
      <sz val="8"/>
      <name val="Arial"/>
      <family val="2"/>
    </font>
    <font>
      <b/>
      <sz val="10"/>
      <color rgb="FF00CC99"/>
      <name val="Arial"/>
      <family val="2"/>
    </font>
    <font>
      <vertAlign val="subscript"/>
      <sz val="10"/>
      <color theme="0"/>
      <name val="Arial"/>
      <family val="2"/>
    </font>
    <font>
      <i/>
      <sz val="10"/>
      <color theme="1"/>
      <name val="Arial"/>
      <family val="2"/>
    </font>
    <font>
      <b/>
      <vertAlign val="subscript"/>
      <sz val="10"/>
      <color rgb="FF000000"/>
      <name val="Arial"/>
      <family val="2"/>
    </font>
    <font>
      <vertAlign val="subscript"/>
      <sz val="10"/>
      <color rgb="FFFFFFFF"/>
      <name val="Arial"/>
      <family val="2"/>
    </font>
    <font>
      <vertAlign val="superscript"/>
      <sz val="10"/>
      <color rgb="FFFFFFFF"/>
      <name val="Arial"/>
      <family val="2"/>
    </font>
    <font>
      <b/>
      <vertAlign val="subscript"/>
      <sz val="10"/>
      <name val="Arial"/>
      <family val="2"/>
    </font>
    <font>
      <vertAlign val="superscript"/>
      <sz val="10"/>
      <color theme="1"/>
      <name val="Arial"/>
      <family val="2"/>
    </font>
    <font>
      <vertAlign val="subscript"/>
      <sz val="10"/>
      <color theme="1"/>
      <name val="Arial"/>
      <family val="2"/>
    </font>
    <font>
      <vertAlign val="subscript"/>
      <sz val="10"/>
      <color theme="0"/>
      <name val="AngsanaUPC"/>
      <family val="1"/>
      <charset val="222"/>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BC2E6"/>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
      <left style="medium">
        <color indexed="64"/>
      </left>
      <right/>
      <top/>
      <bottom style="medium">
        <color indexed="64"/>
      </bottom>
      <diagonal/>
    </border>
    <border>
      <left style="medium">
        <color indexed="64"/>
      </left>
      <right style="medium">
        <color indexed="64"/>
      </right>
      <top/>
      <bottom style="thin">
        <color auto="1"/>
      </bottom>
      <diagonal/>
    </border>
    <border diagonalUp="1" diagonalDown="1">
      <left/>
      <right/>
      <top/>
      <bottom style="medium">
        <color indexed="64"/>
      </bottom>
      <diagonal style="thin">
        <color indexed="64"/>
      </diagonal>
    </border>
    <border>
      <left style="medium">
        <color indexed="64"/>
      </left>
      <right style="medium">
        <color indexed="64"/>
      </right>
      <top/>
      <bottom style="medium">
        <color indexed="64"/>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diagonalDown="1">
      <left style="thin">
        <color rgb="FF000000"/>
      </left>
      <right style="thin">
        <color rgb="FF000000"/>
      </right>
      <top/>
      <bottom style="thin">
        <color rgb="FF000000"/>
      </bottom>
      <diagonal style="thin">
        <color indexed="64"/>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0" fontId="19" fillId="0" borderId="0" applyNumberFormat="0" applyFill="0" applyBorder="0" applyAlignment="0" applyProtection="0"/>
  </cellStyleXfs>
  <cellXfs count="501">
    <xf numFmtId="0" fontId="0" fillId="0" borderId="0" xfId="0"/>
    <xf numFmtId="0" fontId="16" fillId="0" borderId="0" xfId="0" applyFont="1"/>
    <xf numFmtId="0" fontId="0" fillId="0" borderId="0" xfId="0" applyAlignment="1">
      <alignment vertical="top"/>
    </xf>
    <xf numFmtId="0" fontId="18" fillId="0" borderId="0" xfId="0" applyFont="1"/>
    <xf numFmtId="0" fontId="2" fillId="0" borderId="0" xfId="0" applyFont="1"/>
    <xf numFmtId="0" fontId="19" fillId="0" borderId="0" xfId="1" applyAlignment="1">
      <alignment vertical="top"/>
    </xf>
    <xf numFmtId="0" fontId="20" fillId="0" borderId="0" xfId="0" applyFont="1"/>
    <xf numFmtId="0" fontId="1" fillId="6" borderId="0" xfId="0" applyFont="1" applyFill="1"/>
    <xf numFmtId="0" fontId="0" fillId="6" borderId="0" xfId="0" applyFill="1"/>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1"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horizontal="center" vertical="center" wrapText="1"/>
      <protection locked="0"/>
    </xf>
    <xf numFmtId="166" fontId="12" fillId="9" borderId="3" xfId="0" applyNumberFormat="1" applyFont="1" applyFill="1" applyBorder="1" applyAlignment="1" applyProtection="1">
      <alignment horizontal="center" vertical="center" wrapText="1"/>
      <protection locked="0"/>
    </xf>
    <xf numFmtId="166" fontId="12"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vertical="center" wrapText="1"/>
      <protection locked="0"/>
    </xf>
    <xf numFmtId="166" fontId="12" fillId="9" borderId="1" xfId="0" applyNumberFormat="1" applyFont="1" applyFill="1" applyBorder="1" applyAlignment="1" applyProtection="1">
      <alignment vertical="center" wrapText="1"/>
      <protection locked="0"/>
    </xf>
    <xf numFmtId="166" fontId="11" fillId="9" borderId="3"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3" fillId="11" borderId="1" xfId="0" applyNumberFormat="1" applyFont="1" applyFill="1" applyBorder="1" applyAlignment="1" applyProtection="1">
      <alignment vertical="center" wrapText="1"/>
      <protection locked="0"/>
    </xf>
    <xf numFmtId="0" fontId="7" fillId="0" borderId="0" xfId="0" applyFont="1" applyAlignment="1">
      <alignment horizontal="center" vertical="center" wrapText="1"/>
    </xf>
    <xf numFmtId="0" fontId="0" fillId="9" borderId="1" xfId="0"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wrapText="1"/>
      <protection locked="0"/>
    </xf>
    <xf numFmtId="0" fontId="2" fillId="3" borderId="1" xfId="0" applyFont="1" applyFill="1" applyBorder="1" applyAlignment="1">
      <alignment horizontal="center" vertical="center"/>
    </xf>
    <xf numFmtId="0" fontId="0" fillId="0" borderId="0" xfId="0" applyAlignment="1">
      <alignment vertical="center" wrapText="1"/>
    </xf>
    <xf numFmtId="0" fontId="15"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0" fontId="2" fillId="3"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5" fillId="0" borderId="0" xfId="0" applyFont="1"/>
    <xf numFmtId="0" fontId="14" fillId="0" borderId="0" xfId="0" applyFont="1"/>
    <xf numFmtId="0" fontId="6" fillId="4" borderId="0" xfId="0" applyFont="1" applyFill="1" applyAlignment="1">
      <alignment vertical="center"/>
    </xf>
    <xf numFmtId="0" fontId="1" fillId="3"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right" vertical="center" wrapText="1"/>
    </xf>
    <xf numFmtId="0" fontId="10" fillId="0" borderId="0" xfId="0" applyFont="1" applyAlignment="1">
      <alignment horizontal="left" vertical="center"/>
    </xf>
    <xf numFmtId="0" fontId="4" fillId="0" borderId="0" xfId="0" applyFont="1" applyAlignment="1">
      <alignment vertical="center"/>
    </xf>
    <xf numFmtId="0" fontId="15" fillId="3" borderId="1" xfId="0" applyFont="1" applyFill="1" applyBorder="1" applyAlignment="1">
      <alignment horizontal="center" vertical="center" wrapText="1"/>
    </xf>
    <xf numFmtId="0" fontId="4"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xf>
    <xf numFmtId="0" fontId="10" fillId="2" borderId="1" xfId="0" applyFont="1" applyFill="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wrapText="1"/>
    </xf>
    <xf numFmtId="0" fontId="6" fillId="4" borderId="29" xfId="0" applyFont="1" applyFill="1" applyBorder="1" applyAlignment="1">
      <alignment horizontal="right" vertical="center"/>
    </xf>
    <xf numFmtId="0" fontId="6" fillId="4" borderId="29" xfId="0" applyFont="1" applyFill="1" applyBorder="1" applyAlignment="1">
      <alignment horizontal="right" vertical="center" wrapText="1"/>
    </xf>
    <xf numFmtId="0" fontId="6" fillId="0" borderId="0" xfId="0" applyFont="1" applyAlignment="1">
      <alignment vertical="center"/>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11" fillId="4" borderId="0" xfId="0" applyFont="1" applyFill="1" applyAlignment="1">
      <alignment horizontal="left" vertical="center"/>
    </xf>
    <xf numFmtId="0" fontId="11" fillId="4" borderId="0" xfId="0" applyFont="1" applyFill="1" applyAlignment="1">
      <alignment horizontal="center" vertical="center"/>
    </xf>
    <xf numFmtId="0" fontId="0" fillId="0" borderId="1" xfId="0" applyBorder="1"/>
    <xf numFmtId="0" fontId="27" fillId="0" borderId="0" xfId="0" applyFont="1"/>
    <xf numFmtId="0" fontId="28" fillId="0" borderId="0" xfId="0" applyFont="1" applyAlignment="1">
      <alignment vertical="center"/>
    </xf>
    <xf numFmtId="0" fontId="1" fillId="3" borderId="4" xfId="0" applyFont="1" applyFill="1" applyBorder="1" applyAlignment="1">
      <alignment horizontal="center" vertical="center"/>
    </xf>
    <xf numFmtId="0" fontId="14" fillId="0" borderId="0" xfId="0" applyFont="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1" fillId="2" borderId="0" xfId="0" applyFont="1" applyFill="1" applyAlignment="1">
      <alignment horizontal="right"/>
    </xf>
    <xf numFmtId="0" fontId="1"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29" fillId="0" borderId="0" xfId="0" applyFont="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0" fillId="0" borderId="0" xfId="0" applyAlignment="1">
      <alignment vertical="top" wrapText="1"/>
    </xf>
    <xf numFmtId="0" fontId="19" fillId="0" borderId="0" xfId="1" applyAlignment="1">
      <alignment vertical="top" wrapText="1"/>
    </xf>
    <xf numFmtId="0" fontId="34" fillId="0" borderId="0" xfId="0" applyFont="1" applyAlignment="1">
      <alignment vertical="top" wrapText="1"/>
    </xf>
    <xf numFmtId="0" fontId="21" fillId="0" borderId="0" xfId="0" applyFont="1" applyAlignment="1">
      <alignment vertical="top"/>
    </xf>
    <xf numFmtId="0" fontId="1" fillId="0" borderId="0" xfId="0" applyFont="1"/>
    <xf numFmtId="0" fontId="2" fillId="3" borderId="3" xfId="0" applyFont="1" applyFill="1" applyBorder="1" applyAlignment="1">
      <alignment horizontal="right" vertical="center"/>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166" fontId="0" fillId="12" borderId="1" xfId="0" applyNumberFormat="1" applyFill="1" applyBorder="1" applyAlignment="1">
      <alignment horizontal="center" vertical="center"/>
    </xf>
    <xf numFmtId="169" fontId="0" fillId="12" borderId="1" xfId="0" applyNumberFormat="1" applyFill="1" applyBorder="1" applyAlignment="1">
      <alignment horizontal="center" vertical="center"/>
    </xf>
    <xf numFmtId="166" fontId="6" fillId="12" borderId="1" xfId="0" applyNumberFormat="1" applyFont="1" applyFill="1" applyBorder="1" applyAlignment="1">
      <alignment horizontal="center" vertical="center" wrapText="1"/>
    </xf>
    <xf numFmtId="166" fontId="6" fillId="12" borderId="3" xfId="0" applyNumberFormat="1" applyFont="1" applyFill="1" applyBorder="1" applyAlignment="1">
      <alignment horizontal="center" vertical="center" wrapText="1"/>
    </xf>
    <xf numFmtId="165" fontId="6" fillId="12" borderId="1" xfId="0" applyNumberFormat="1" applyFont="1" applyFill="1" applyBorder="1" applyAlignment="1">
      <alignment horizontal="center" vertical="center" wrapText="1"/>
    </xf>
    <xf numFmtId="165" fontId="6" fillId="12" borderId="1" xfId="0" applyNumberFormat="1" applyFont="1" applyFill="1" applyBorder="1" applyAlignment="1">
      <alignment vertical="center" wrapText="1"/>
    </xf>
    <xf numFmtId="166" fontId="11" fillId="12" borderId="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wrapText="1"/>
    </xf>
    <xf numFmtId="168" fontId="4" fillId="12" borderId="3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xf>
    <xf numFmtId="168" fontId="4" fillId="12" borderId="31" xfId="0" applyNumberFormat="1" applyFont="1" applyFill="1" applyBorder="1" applyAlignment="1">
      <alignment horizontal="center" vertical="center"/>
    </xf>
    <xf numFmtId="0" fontId="0" fillId="12" borderId="1" xfId="0" applyFill="1" applyBorder="1" applyAlignment="1">
      <alignment horizontal="center" vertical="center"/>
    </xf>
    <xf numFmtId="166" fontId="4" fillId="12" borderId="1" xfId="0" applyNumberFormat="1" applyFont="1" applyFill="1" applyBorder="1" applyAlignment="1">
      <alignment horizontal="center" vertical="center" wrapText="1"/>
    </xf>
    <xf numFmtId="0" fontId="0" fillId="9" borderId="1" xfId="0" applyFill="1" applyBorder="1" applyAlignment="1" applyProtection="1">
      <alignment vertical="center" wrapText="1"/>
      <protection locked="0"/>
    </xf>
    <xf numFmtId="0" fontId="0" fillId="12" borderId="1" xfId="0" applyFill="1" applyBorder="1"/>
    <xf numFmtId="164" fontId="4" fillId="12" borderId="35" xfId="0" applyNumberFormat="1"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6" fillId="4" borderId="34" xfId="0" applyFont="1" applyFill="1" applyBorder="1" applyAlignment="1">
      <alignment horizontal="right" vertical="center" wrapText="1"/>
    </xf>
    <xf numFmtId="168" fontId="4" fillId="12" borderId="37" xfId="0" applyNumberFormat="1" applyFont="1" applyFill="1" applyBorder="1" applyAlignment="1">
      <alignment horizontal="center" vertical="center" wrapText="1"/>
    </xf>
    <xf numFmtId="0" fontId="6" fillId="4" borderId="1" xfId="0" applyFont="1" applyFill="1" applyBorder="1" applyAlignment="1">
      <alignment horizontal="right" vertical="center"/>
    </xf>
    <xf numFmtId="164" fontId="4" fillId="12" borderId="4" xfId="0" applyNumberFormat="1" applyFont="1" applyFill="1" applyBorder="1" applyAlignment="1">
      <alignment horizontal="center" vertical="center" wrapText="1"/>
    </xf>
    <xf numFmtId="0" fontId="10" fillId="13" borderId="7" xfId="0" applyFont="1" applyFill="1" applyBorder="1" applyAlignment="1" applyProtection="1">
      <alignment horizontal="center" vertical="center" wrapText="1"/>
      <protection locked="0"/>
    </xf>
    <xf numFmtId="0" fontId="26" fillId="0" borderId="0" xfId="0" applyFont="1" applyAlignment="1">
      <alignment vertical="center"/>
    </xf>
    <xf numFmtId="166" fontId="11" fillId="14" borderId="7" xfId="0" applyNumberFormat="1" applyFont="1" applyFill="1" applyBorder="1" applyAlignment="1" applyProtection="1">
      <alignment vertical="center" wrapText="1"/>
      <protection locked="0"/>
    </xf>
    <xf numFmtId="0" fontId="1" fillId="3" borderId="4" xfId="0" applyFont="1" applyFill="1" applyBorder="1" applyAlignment="1">
      <alignment horizontal="center" vertical="center" wrapText="1"/>
    </xf>
    <xf numFmtId="0" fontId="36" fillId="12" borderId="1" xfId="0" applyFont="1" applyFill="1" applyBorder="1" applyAlignment="1">
      <alignment horizontal="center" vertical="center"/>
    </xf>
    <xf numFmtId="0" fontId="36" fillId="12" borderId="6" xfId="0" applyFont="1" applyFill="1" applyBorder="1" applyAlignment="1">
      <alignment horizontal="center" vertical="center"/>
    </xf>
    <xf numFmtId="0" fontId="15" fillId="0" borderId="1" xfId="0" applyFont="1" applyBorder="1"/>
    <xf numFmtId="0" fontId="15" fillId="0" borderId="1" xfId="0" applyFont="1" applyBorder="1" applyAlignment="1">
      <alignment horizontal="left" vertical="center" wrapText="1"/>
    </xf>
    <xf numFmtId="0" fontId="15" fillId="0" borderId="1" xfId="0" applyFont="1" applyBorder="1" applyAlignment="1">
      <alignment wrapText="1"/>
    </xf>
    <xf numFmtId="0" fontId="15" fillId="0" borderId="0" xfId="0" applyFont="1" applyAlignment="1">
      <alignment vertical="center"/>
    </xf>
    <xf numFmtId="0" fontId="0" fillId="11" borderId="1" xfId="0" applyFill="1" applyBorder="1" applyAlignment="1" applyProtection="1">
      <alignment vertical="center" wrapText="1"/>
      <protection locked="0"/>
    </xf>
    <xf numFmtId="0" fontId="3" fillId="0" borderId="17" xfId="0" applyFont="1" applyBorder="1" applyAlignment="1">
      <alignment vertical="center" wrapText="1"/>
    </xf>
    <xf numFmtId="0" fontId="3" fillId="0" borderId="0" xfId="0" applyFont="1" applyAlignment="1">
      <alignment vertical="center" wrapText="1"/>
    </xf>
    <xf numFmtId="165" fontId="6" fillId="12" borderId="40" xfId="0" applyNumberFormat="1" applyFont="1" applyFill="1" applyBorder="1" applyAlignment="1">
      <alignment horizontal="center" vertical="center" wrapText="1"/>
    </xf>
    <xf numFmtId="166" fontId="6" fillId="12" borderId="6" xfId="0" applyNumberFormat="1" applyFont="1" applyFill="1" applyBorder="1" applyAlignment="1">
      <alignment horizontal="center" vertical="center" wrapText="1"/>
    </xf>
    <xf numFmtId="166" fontId="6" fillId="12" borderId="18" xfId="0" applyNumberFormat="1" applyFont="1" applyFill="1" applyBorder="1" applyAlignment="1">
      <alignment horizontal="center" vertical="center" wrapText="1"/>
    </xf>
    <xf numFmtId="0" fontId="4" fillId="9" borderId="18" xfId="0" applyFont="1" applyFill="1" applyBorder="1" applyAlignment="1" applyProtection="1">
      <alignment horizontal="center" vertical="center"/>
      <protection locked="0"/>
    </xf>
    <xf numFmtId="0" fontId="6" fillId="4" borderId="41" xfId="0" applyFont="1" applyFill="1" applyBorder="1" applyAlignment="1">
      <alignment horizontal="right" vertical="center"/>
    </xf>
    <xf numFmtId="164" fontId="4" fillId="12" borderId="41" xfId="0" applyNumberFormat="1" applyFont="1" applyFill="1" applyBorder="1" applyAlignment="1">
      <alignment horizontal="center" vertical="center" wrapText="1"/>
    </xf>
    <xf numFmtId="164" fontId="4" fillId="12" borderId="41" xfId="0" applyNumberFormat="1" applyFont="1" applyFill="1" applyBorder="1" applyAlignment="1">
      <alignment horizontal="center" vertical="center"/>
    </xf>
    <xf numFmtId="0" fontId="6" fillId="4" borderId="41" xfId="0" applyFont="1" applyFill="1" applyBorder="1" applyAlignment="1">
      <alignment horizontal="right" vertical="center" wrapText="1"/>
    </xf>
    <xf numFmtId="168" fontId="4" fillId="12" borderId="41" xfId="0" applyNumberFormat="1" applyFont="1" applyFill="1" applyBorder="1" applyAlignment="1">
      <alignment horizontal="center" vertical="center" wrapText="1"/>
    </xf>
    <xf numFmtId="168" fontId="4" fillId="12" borderId="41" xfId="0" applyNumberFormat="1" applyFont="1" applyFill="1" applyBorder="1" applyAlignment="1">
      <alignment horizontal="center" vertical="center"/>
    </xf>
    <xf numFmtId="0" fontId="0" fillId="9" borderId="6" xfId="0" applyFill="1" applyBorder="1" applyAlignment="1" applyProtection="1">
      <alignment horizontal="center" vertical="center" wrapText="1"/>
      <protection locked="0"/>
    </xf>
    <xf numFmtId="0" fontId="4" fillId="9" borderId="41" xfId="0" applyFont="1" applyFill="1" applyBorder="1" applyAlignment="1" applyProtection="1">
      <alignment vertical="center" wrapText="1"/>
      <protection locked="0"/>
    </xf>
    <xf numFmtId="0" fontId="10" fillId="13" borderId="2" xfId="0" applyFont="1" applyFill="1" applyBorder="1" applyAlignment="1" applyProtection="1">
      <alignment horizontal="center" vertical="center" wrapText="1"/>
      <protection locked="0"/>
    </xf>
    <xf numFmtId="0" fontId="4" fillId="11" borderId="41" xfId="0" applyFont="1" applyFill="1" applyBorder="1" applyAlignment="1" applyProtection="1">
      <alignment vertical="center" wrapText="1"/>
      <protection locked="0"/>
    </xf>
    <xf numFmtId="0" fontId="10" fillId="2" borderId="3" xfId="0" applyFont="1" applyFill="1" applyBorder="1" applyAlignment="1" applyProtection="1">
      <alignment horizontal="center" vertical="center"/>
      <protection locked="0"/>
    </xf>
    <xf numFmtId="0" fontId="2" fillId="3" borderId="3" xfId="0" applyFont="1" applyFill="1" applyBorder="1" applyAlignment="1">
      <alignment vertical="center" wrapText="1"/>
    </xf>
    <xf numFmtId="0" fontId="2" fillId="3" borderId="18" xfId="0" applyFont="1" applyFill="1" applyBorder="1" applyAlignment="1">
      <alignment vertical="center" wrapText="1"/>
    </xf>
    <xf numFmtId="0" fontId="0" fillId="7" borderId="41" xfId="0" applyFill="1" applyBorder="1" applyAlignment="1" applyProtection="1">
      <alignment vertical="center" wrapText="1"/>
      <protection locked="0"/>
    </xf>
    <xf numFmtId="0" fontId="0" fillId="0" borderId="0" xfId="0" applyAlignment="1">
      <alignment wrapText="1"/>
    </xf>
    <xf numFmtId="0" fontId="0" fillId="7" borderId="46" xfId="0" applyFill="1" applyBorder="1" applyAlignment="1" applyProtection="1">
      <alignment vertical="center" wrapText="1"/>
      <protection locked="0"/>
    </xf>
    <xf numFmtId="0" fontId="2" fillId="3" borderId="47" xfId="0" applyFont="1" applyFill="1" applyBorder="1" applyAlignment="1">
      <alignment vertical="center" wrapText="1"/>
    </xf>
    <xf numFmtId="0" fontId="0" fillId="4" borderId="0" xfId="0" applyFill="1"/>
    <xf numFmtId="0" fontId="15" fillId="4" borderId="0" xfId="0" applyFont="1" applyFill="1"/>
    <xf numFmtId="0" fontId="14" fillId="4" borderId="0" xfId="0" applyFont="1" applyFill="1"/>
    <xf numFmtId="0" fontId="0" fillId="4" borderId="0" xfId="0" applyFill="1" applyAlignment="1">
      <alignment horizontal="center"/>
    </xf>
    <xf numFmtId="0" fontId="4" fillId="11" borderId="49" xfId="0" applyFont="1" applyFill="1" applyBorder="1" applyAlignment="1" applyProtection="1">
      <alignment vertical="center" wrapText="1"/>
      <protection locked="0"/>
    </xf>
    <xf numFmtId="0" fontId="4" fillId="11" borderId="50" xfId="0" applyFont="1" applyFill="1" applyBorder="1" applyAlignment="1" applyProtection="1">
      <alignment vertical="center" wrapText="1"/>
      <protection locked="0"/>
    </xf>
    <xf numFmtId="0" fontId="4" fillId="11" borderId="43" xfId="0" applyFont="1" applyFill="1" applyBorder="1" applyAlignment="1" applyProtection="1">
      <alignment vertical="center" wrapText="1"/>
      <protection locked="0"/>
    </xf>
    <xf numFmtId="0" fontId="0" fillId="4" borderId="0" xfId="0" applyFill="1" applyAlignment="1">
      <alignment vertical="center" wrapText="1"/>
    </xf>
    <xf numFmtId="0" fontId="15" fillId="4" borderId="0" xfId="0" applyFont="1" applyFill="1" applyAlignment="1">
      <alignment vertical="center" wrapText="1"/>
    </xf>
    <xf numFmtId="0" fontId="1" fillId="3" borderId="1"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0" fillId="0" borderId="41" xfId="0" applyBorder="1" applyAlignment="1">
      <alignment vertical="center" wrapText="1"/>
    </xf>
    <xf numFmtId="0" fontId="0" fillId="0" borderId="46" xfId="0" applyBorder="1" applyAlignment="1">
      <alignment vertical="center" wrapText="1"/>
    </xf>
    <xf numFmtId="0" fontId="15" fillId="0" borderId="41" xfId="0" applyFont="1" applyBorder="1"/>
    <xf numFmtId="0" fontId="15" fillId="0" borderId="41" xfId="0" applyFont="1" applyBorder="1" applyAlignment="1">
      <alignment vertical="center"/>
    </xf>
    <xf numFmtId="0" fontId="0" fillId="0" borderId="49" xfId="0" applyBorder="1" applyAlignment="1">
      <alignment vertical="center" wrapText="1"/>
    </xf>
    <xf numFmtId="0" fontId="0" fillId="11" borderId="1" xfId="0" applyFill="1" applyBorder="1" applyAlignment="1" applyProtection="1">
      <alignment horizontal="left" vertical="center"/>
      <protection locked="0"/>
    </xf>
    <xf numFmtId="0" fontId="0" fillId="7" borderId="1" xfId="0" applyFill="1" applyBorder="1" applyAlignment="1" applyProtection="1">
      <alignment vertical="center" wrapText="1"/>
      <protection locked="0"/>
    </xf>
    <xf numFmtId="166" fontId="3" fillId="9" borderId="1" xfId="0" applyNumberFormat="1" applyFont="1" applyFill="1" applyBorder="1" applyAlignment="1" applyProtection="1">
      <alignment horizontal="center" vertical="center" wrapText="1"/>
      <protection locked="0"/>
    </xf>
    <xf numFmtId="164" fontId="4" fillId="9"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wrapText="1"/>
      <protection locked="0"/>
    </xf>
    <xf numFmtId="164" fontId="0" fillId="11" borderId="1" xfId="0" applyNumberFormat="1" applyFill="1" applyBorder="1" applyAlignment="1" applyProtection="1">
      <alignment horizontal="center" vertical="center" wrapText="1"/>
      <protection locked="0"/>
    </xf>
    <xf numFmtId="164" fontId="0" fillId="11" borderId="6" xfId="0" applyNumberFormat="1" applyFill="1" applyBorder="1" applyAlignment="1" applyProtection="1">
      <alignment horizontal="center" vertical="center" wrapText="1"/>
      <protection locked="0"/>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0" fillId="7" borderId="43" xfId="0" applyFill="1" applyBorder="1" applyAlignment="1" applyProtection="1">
      <alignment horizontal="center" vertical="center" wrapText="1"/>
      <protection locked="0"/>
    </xf>
    <xf numFmtId="0" fontId="0" fillId="7" borderId="44" xfId="0" applyFill="1" applyBorder="1" applyAlignment="1" applyProtection="1">
      <alignment horizontal="center" vertical="center" wrapText="1"/>
      <protection locked="0"/>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0" fillId="7" borderId="3" xfId="0" applyFill="1" applyBorder="1" applyAlignment="1" applyProtection="1">
      <alignment horizontal="left" vertical="center" wrapText="1"/>
      <protection locked="0"/>
    </xf>
    <xf numFmtId="0" fontId="0" fillId="7" borderId="2" xfId="0" applyFill="1" applyBorder="1" applyAlignment="1" applyProtection="1">
      <alignment horizontal="left" vertical="center" wrapText="1"/>
      <protection locked="0"/>
    </xf>
    <xf numFmtId="0" fontId="0" fillId="7" borderId="7" xfId="0" applyFill="1" applyBorder="1" applyAlignment="1" applyProtection="1">
      <alignment horizontal="left" vertical="center" wrapText="1"/>
      <protection locked="0"/>
    </xf>
    <xf numFmtId="0" fontId="0" fillId="7" borderId="41" xfId="0" applyFill="1" applyBorder="1" applyAlignment="1" applyProtection="1">
      <alignment horizontal="center" vertical="center"/>
      <protection locked="0"/>
    </xf>
    <xf numFmtId="0" fontId="0" fillId="7" borderId="3" xfId="0" applyFill="1" applyBorder="1" applyAlignment="1" applyProtection="1">
      <alignment horizontal="left" vertical="center"/>
      <protection locked="0"/>
    </xf>
    <xf numFmtId="0" fontId="0" fillId="7" borderId="2" xfId="0" applyFill="1" applyBorder="1" applyAlignment="1" applyProtection="1">
      <alignment horizontal="left" vertical="center"/>
      <protection locked="0"/>
    </xf>
    <xf numFmtId="0" fontId="0" fillId="7" borderId="7" xfId="0" applyFill="1" applyBorder="1" applyAlignment="1" applyProtection="1">
      <alignment horizontal="left" vertical="center"/>
      <protection locked="0"/>
    </xf>
    <xf numFmtId="14" fontId="0" fillId="7" borderId="41" xfId="0" applyNumberFormat="1" applyFill="1" applyBorder="1" applyAlignment="1" applyProtection="1">
      <alignment horizontal="center" vertical="center"/>
      <protection locked="0"/>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7" xfId="0" applyFont="1" applyFill="1" applyBorder="1" applyAlignment="1">
      <alignment horizontal="center" vertical="center"/>
    </xf>
    <xf numFmtId="0" fontId="14" fillId="0" borderId="0" xfId="0" applyFont="1"/>
    <xf numFmtId="0" fontId="8" fillId="7" borderId="1"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0" fillId="7" borderId="2" xfId="0" applyFill="1" applyBorder="1" applyAlignment="1">
      <alignment horizontal="left" vertical="center" wrapText="1"/>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1" fillId="6" borderId="3" xfId="0" applyFont="1" applyFill="1" applyBorder="1" applyAlignment="1">
      <alignment horizontal="right"/>
    </xf>
    <xf numFmtId="0" fontId="1" fillId="6" borderId="2" xfId="0" applyFont="1" applyFill="1" applyBorder="1" applyAlignment="1">
      <alignment horizontal="right"/>
    </xf>
    <xf numFmtId="0" fontId="2" fillId="3" borderId="2" xfId="0" applyFont="1" applyFill="1" applyBorder="1" applyAlignment="1">
      <alignment horizontal="right" vertical="center"/>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24"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1" fillId="6" borderId="41"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7" fillId="8" borderId="3" xfId="0" applyFont="1" applyFill="1" applyBorder="1" applyAlignment="1">
      <alignment horizontal="left" vertical="center"/>
    </xf>
    <xf numFmtId="0" fontId="7" fillId="8" borderId="7"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left" vertical="center" wrapText="1"/>
    </xf>
    <xf numFmtId="0" fontId="4" fillId="0" borderId="0" xfId="0" applyFont="1" applyAlignment="1">
      <alignment horizontal="left" vertical="center" wrapText="1"/>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15" fillId="0" borderId="3" xfId="0" applyFont="1" applyBorder="1" applyAlignment="1">
      <alignment horizontal="left" vertical="center"/>
    </xf>
    <xf numFmtId="0" fontId="15" fillId="0" borderId="7" xfId="0" applyFont="1" applyBorder="1" applyAlignment="1">
      <alignment horizontal="left" vertical="center"/>
    </xf>
    <xf numFmtId="0" fontId="15" fillId="0" borderId="3" xfId="0" applyFont="1" applyBorder="1" applyAlignment="1">
      <alignment horizontal="left"/>
    </xf>
    <xf numFmtId="0" fontId="15" fillId="0" borderId="2" xfId="0" applyFont="1" applyBorder="1" applyAlignment="1">
      <alignment horizontal="left"/>
    </xf>
    <xf numFmtId="0" fontId="15" fillId="0" borderId="7" xfId="0" applyFont="1" applyBorder="1" applyAlignment="1">
      <alignment horizontal="left"/>
    </xf>
    <xf numFmtId="0" fontId="2" fillId="3" borderId="18" xfId="0" applyFont="1" applyFill="1" applyBorder="1" applyAlignment="1">
      <alignment horizontal="right" vertical="center" wrapText="1"/>
    </xf>
    <xf numFmtId="0" fontId="2" fillId="3" borderId="19" xfId="0" applyFont="1" applyFill="1" applyBorder="1" applyAlignment="1">
      <alignment horizontal="right" vertical="center" wrapText="1"/>
    </xf>
    <xf numFmtId="0" fontId="2" fillId="3" borderId="20" xfId="0" applyFont="1" applyFill="1" applyBorder="1" applyAlignment="1">
      <alignment horizontal="right" vertical="center" wrapText="1"/>
    </xf>
    <xf numFmtId="0" fontId="2" fillId="3" borderId="21" xfId="0" applyFont="1" applyFill="1" applyBorder="1" applyAlignment="1">
      <alignment horizontal="right" vertical="center" wrapText="1"/>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7" xfId="0" applyFill="1" applyBorder="1" applyAlignment="1" applyProtection="1">
      <alignment horizontal="left" vertical="center" wrapText="1"/>
      <protection locked="0"/>
    </xf>
    <xf numFmtId="0" fontId="2" fillId="3" borderId="1" xfId="0" applyFont="1" applyFill="1" applyBorder="1" applyAlignment="1">
      <alignment horizontal="right" vertical="center" wrapText="1"/>
    </xf>
    <xf numFmtId="0" fontId="0" fillId="9" borderId="1" xfId="0" applyFill="1" applyBorder="1" applyAlignment="1" applyProtection="1">
      <alignment horizontal="left" vertical="center" wrapText="1"/>
      <protection locked="0"/>
    </xf>
    <xf numFmtId="0" fontId="0" fillId="9" borderId="1" xfId="0" applyFill="1" applyBorder="1" applyAlignment="1" applyProtection="1">
      <alignment horizontal="center" vertical="center"/>
      <protection locked="0"/>
    </xf>
    <xf numFmtId="0" fontId="15" fillId="3" borderId="1" xfId="0" applyFont="1" applyFill="1" applyBorder="1" applyAlignment="1">
      <alignment horizontal="center" vertical="center"/>
    </xf>
    <xf numFmtId="0" fontId="0" fillId="9" borderId="1" xfId="0" applyFill="1" applyBorder="1" applyAlignment="1" applyProtection="1">
      <alignment horizontal="left" vertical="center"/>
      <protection locked="0"/>
    </xf>
    <xf numFmtId="0" fontId="7" fillId="5" borderId="3" xfId="0" applyFont="1" applyFill="1" applyBorder="1" applyAlignment="1">
      <alignment horizontal="right" vertical="center" wrapText="1"/>
    </xf>
    <xf numFmtId="0" fontId="7" fillId="5" borderId="7" xfId="0" applyFont="1" applyFill="1" applyBorder="1" applyAlignment="1">
      <alignment horizontal="right" vertical="center" wrapText="1"/>
    </xf>
    <xf numFmtId="0" fontId="1" fillId="8" borderId="41" xfId="0" applyFont="1" applyFill="1" applyBorder="1" applyAlignment="1">
      <alignment horizontal="left" vertical="center" wrapText="1"/>
    </xf>
    <xf numFmtId="14" fontId="0" fillId="9" borderId="1" xfId="0" applyNumberFormat="1" applyFill="1" applyBorder="1" applyAlignment="1" applyProtection="1">
      <alignment horizontal="left" vertical="center"/>
      <protection locked="0"/>
    </xf>
    <xf numFmtId="0" fontId="2" fillId="3" borderId="7" xfId="0" applyFont="1" applyFill="1" applyBorder="1" applyAlignment="1">
      <alignment horizontal="right" vertical="center"/>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0" fillId="15" borderId="3" xfId="0" applyFill="1" applyBorder="1" applyAlignment="1">
      <alignment horizontal="center" vertical="center"/>
    </xf>
    <xf numFmtId="0" fontId="0" fillId="15" borderId="2" xfId="0" applyFill="1" applyBorder="1" applyAlignment="1">
      <alignment horizontal="center" vertical="center"/>
    </xf>
    <xf numFmtId="0" fontId="0" fillId="15" borderId="7" xfId="0" applyFill="1" applyBorder="1" applyAlignment="1">
      <alignment horizontal="center" vertical="center"/>
    </xf>
    <xf numFmtId="0" fontId="0" fillId="5" borderId="18" xfId="0" applyFill="1" applyBorder="1" applyAlignment="1">
      <alignment horizontal="center" vertical="center"/>
    </xf>
    <xf numFmtId="0" fontId="0" fillId="5" borderId="22" xfId="0" applyFill="1" applyBorder="1" applyAlignment="1">
      <alignment horizontal="center" vertical="center"/>
    </xf>
    <xf numFmtId="0" fontId="0" fillId="5" borderId="19" xfId="0" applyFill="1" applyBorder="1" applyAlignment="1">
      <alignment horizontal="center" vertical="center"/>
    </xf>
    <xf numFmtId="0" fontId="0" fillId="5" borderId="24" xfId="0" applyFill="1" applyBorder="1" applyAlignment="1">
      <alignment horizontal="center" vertical="center"/>
    </xf>
    <xf numFmtId="0" fontId="0" fillId="5" borderId="0" xfId="0" applyFill="1" applyAlignment="1">
      <alignment horizontal="center" vertical="center"/>
    </xf>
    <xf numFmtId="0" fontId="0" fillId="5" borderId="25" xfId="0" applyFill="1" applyBorder="1" applyAlignment="1">
      <alignment horizontal="center" vertical="center"/>
    </xf>
    <xf numFmtId="0" fontId="0" fillId="5" borderId="20" xfId="0" applyFill="1" applyBorder="1" applyAlignment="1">
      <alignment horizontal="center" vertical="center"/>
    </xf>
    <xf numFmtId="0" fontId="0" fillId="5" borderId="23" xfId="0" applyFill="1" applyBorder="1" applyAlignment="1">
      <alignment horizontal="center" vertical="center"/>
    </xf>
    <xf numFmtId="0" fontId="0" fillId="5" borderId="21" xfId="0" applyFill="1" applyBorder="1" applyAlignment="1">
      <alignment horizontal="center" vertical="center"/>
    </xf>
    <xf numFmtId="0" fontId="1" fillId="8" borderId="3" xfId="0" applyFont="1" applyFill="1" applyBorder="1" applyAlignment="1">
      <alignment horizontal="left"/>
    </xf>
    <xf numFmtId="0" fontId="1" fillId="8" borderId="2" xfId="0" applyFont="1" applyFill="1"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7" fillId="5" borderId="18" xfId="0" applyFont="1" applyFill="1" applyBorder="1" applyAlignment="1">
      <alignment horizontal="right" vertical="center" wrapText="1"/>
    </xf>
    <xf numFmtId="0" fontId="7" fillId="5" borderId="19" xfId="0" applyFont="1" applyFill="1" applyBorder="1" applyAlignment="1">
      <alignment horizontal="right" vertical="center" wrapText="1"/>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1" fillId="8" borderId="24" xfId="0" applyFont="1" applyFill="1" applyBorder="1" applyAlignment="1">
      <alignment horizontal="left" vertical="center" wrapText="1"/>
    </xf>
    <xf numFmtId="0" fontId="1" fillId="8" borderId="0" xfId="0" applyFont="1" applyFill="1" applyAlignment="1">
      <alignment horizontal="left" vertical="center" wrapText="1"/>
    </xf>
    <xf numFmtId="166" fontId="12" fillId="14" borderId="3" xfId="0" applyNumberFormat="1" applyFont="1" applyFill="1" applyBorder="1" applyAlignment="1" applyProtection="1">
      <alignment horizontal="center" vertical="center" wrapText="1"/>
      <protection locked="0"/>
    </xf>
    <xf numFmtId="166" fontId="12" fillId="14" borderId="2" xfId="0" applyNumberFormat="1" applyFont="1" applyFill="1" applyBorder="1" applyAlignment="1" applyProtection="1">
      <alignment horizontal="center" vertical="center" wrapText="1"/>
      <protection locked="0"/>
    </xf>
    <xf numFmtId="166" fontId="12" fillId="14" borderId="7"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right" vertical="center" wrapText="1"/>
    </xf>
    <xf numFmtId="0" fontId="9" fillId="5" borderId="7" xfId="0" applyFont="1" applyFill="1" applyBorder="1" applyAlignment="1">
      <alignment horizontal="right" vertical="center" wrapText="1"/>
    </xf>
    <xf numFmtId="0" fontId="7" fillId="8" borderId="22" xfId="0" applyFont="1" applyFill="1" applyBorder="1" applyAlignment="1">
      <alignment horizontal="left" vertical="center" wrapText="1"/>
    </xf>
    <xf numFmtId="0" fontId="7" fillId="8" borderId="19" xfId="0" applyFont="1" applyFill="1"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4" fillId="9" borderId="18" xfId="0" applyFont="1" applyFill="1" applyBorder="1" applyAlignment="1" applyProtection="1">
      <alignment horizontal="center" vertical="center" wrapText="1"/>
      <protection locked="0"/>
    </xf>
    <xf numFmtId="0" fontId="4" fillId="9" borderId="19" xfId="0" applyFont="1" applyFill="1" applyBorder="1" applyAlignment="1" applyProtection="1">
      <alignment horizontal="center" vertical="center" wrapText="1"/>
      <protection locked="0"/>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4" borderId="0" xfId="0" applyFont="1" applyFill="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1" fillId="8" borderId="3"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0" fillId="13" borderId="1" xfId="0" applyFont="1" applyFill="1" applyBorder="1" applyAlignment="1" applyProtection="1">
      <alignment horizontal="center" vertical="center" wrapText="1"/>
      <protection locked="0"/>
    </xf>
    <xf numFmtId="0" fontId="6" fillId="4" borderId="0" xfId="0" applyFont="1" applyFill="1" applyAlignment="1">
      <alignment horizontal="left" vertical="center" wrapText="1"/>
    </xf>
    <xf numFmtId="0" fontId="1" fillId="8" borderId="25" xfId="0" applyFont="1" applyFill="1" applyBorder="1" applyAlignment="1">
      <alignment horizontal="left" vertical="center" wrapText="1"/>
    </xf>
    <xf numFmtId="0" fontId="7" fillId="0" borderId="42" xfId="0" applyFont="1" applyBorder="1" applyAlignment="1">
      <alignment horizontal="center" vertical="center" wrapText="1"/>
    </xf>
    <xf numFmtId="0" fontId="2" fillId="3" borderId="4" xfId="0" applyFont="1" applyFill="1" applyBorder="1" applyAlignment="1">
      <alignment horizontal="right" vertical="center" wrapText="1"/>
    </xf>
    <xf numFmtId="0" fontId="0" fillId="9" borderId="20" xfId="0" applyFill="1" applyBorder="1" applyAlignment="1" applyProtection="1">
      <alignment horizontal="left" vertical="center" wrapText="1"/>
      <protection locked="0"/>
    </xf>
    <xf numFmtId="0" fontId="0" fillId="9" borderId="23"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166" fontId="11" fillId="14" borderId="3" xfId="0" applyNumberFormat="1" applyFont="1" applyFill="1" applyBorder="1" applyAlignment="1" applyProtection="1">
      <alignment horizontal="center" vertical="center" wrapText="1"/>
      <protection locked="0"/>
    </xf>
    <xf numFmtId="166" fontId="11" fillId="14" borderId="2" xfId="0" applyNumberFormat="1" applyFont="1" applyFill="1" applyBorder="1" applyAlignment="1" applyProtection="1">
      <alignment horizontal="center" vertical="center" wrapText="1"/>
      <protection locked="0"/>
    </xf>
    <xf numFmtId="166" fontId="11" fillId="14" borderId="7" xfId="0" applyNumberFormat="1" applyFont="1" applyFill="1" applyBorder="1" applyAlignment="1" applyProtection="1">
      <alignment horizontal="center" vertical="center" wrapText="1"/>
      <protection locked="0"/>
    </xf>
    <xf numFmtId="166" fontId="6" fillId="12" borderId="18" xfId="0" applyNumberFormat="1" applyFont="1" applyFill="1" applyBorder="1" applyAlignment="1">
      <alignment horizontal="center" vertical="center" wrapText="1"/>
    </xf>
    <xf numFmtId="166" fontId="6" fillId="12" borderId="19" xfId="0" applyNumberFormat="1" applyFont="1" applyFill="1" applyBorder="1" applyAlignment="1">
      <alignment horizontal="center" vertical="center" wrapText="1"/>
    </xf>
    <xf numFmtId="0" fontId="7" fillId="5" borderId="38" xfId="0" applyFont="1" applyFill="1" applyBorder="1" applyAlignment="1">
      <alignment horizontal="right" vertical="center" wrapText="1"/>
    </xf>
    <xf numFmtId="0" fontId="7" fillId="5" borderId="39" xfId="0" applyFont="1" applyFill="1" applyBorder="1" applyAlignment="1">
      <alignment horizontal="right" vertical="center" wrapText="1"/>
    </xf>
    <xf numFmtId="165" fontId="6" fillId="12" borderId="38" xfId="0" applyNumberFormat="1" applyFont="1" applyFill="1" applyBorder="1" applyAlignment="1">
      <alignment horizontal="center" vertical="center" wrapText="1"/>
    </xf>
    <xf numFmtId="165" fontId="6" fillId="12" borderId="39"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10" fillId="13" borderId="2"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0" fontId="7" fillId="5"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0" borderId="45" xfId="0" applyFont="1" applyBorder="1" applyAlignment="1">
      <alignment horizontal="center" vertical="center" wrapText="1"/>
    </xf>
    <xf numFmtId="0" fontId="10" fillId="13" borderId="22" xfId="0" applyFont="1" applyFill="1" applyBorder="1" applyAlignment="1" applyProtection="1">
      <alignment horizontal="center" vertical="center" wrapText="1"/>
      <protection locked="0"/>
    </xf>
    <xf numFmtId="0" fontId="10" fillId="13" borderId="19" xfId="0" applyFont="1" applyFill="1" applyBorder="1" applyAlignment="1" applyProtection="1">
      <alignment horizontal="center" vertical="center" wrapText="1"/>
      <protection locked="0"/>
    </xf>
    <xf numFmtId="0" fontId="14" fillId="0" borderId="22" xfId="0" applyFont="1" applyBorder="1"/>
    <xf numFmtId="0" fontId="1" fillId="8" borderId="1" xfId="0" applyFont="1" applyFill="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 fillId="8" borderId="23" xfId="0" applyFont="1" applyFill="1" applyBorder="1" applyAlignment="1">
      <alignment horizontal="left" vertical="center" wrapText="1"/>
    </xf>
    <xf numFmtId="0" fontId="1" fillId="8" borderId="21"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0" fillId="9" borderId="3"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7" fillId="8" borderId="22" xfId="0" applyFont="1" applyFill="1" applyBorder="1" applyAlignment="1">
      <alignment horizontal="right" vertical="center"/>
    </xf>
    <xf numFmtId="0" fontId="7" fillId="8" borderId="19" xfId="0" applyFont="1" applyFill="1" applyBorder="1" applyAlignment="1">
      <alignment horizontal="right" vertical="center"/>
    </xf>
    <xf numFmtId="0" fontId="7" fillId="8" borderId="0" xfId="0" applyFont="1" applyFill="1" applyAlignment="1">
      <alignment horizontal="right" vertical="center"/>
    </xf>
    <xf numFmtId="0" fontId="7" fillId="8" borderId="25" xfId="0" applyFont="1" applyFill="1" applyBorder="1" applyAlignment="1">
      <alignment horizontal="righ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5" fillId="0" borderId="43" xfId="0" applyFont="1" applyBorder="1" applyAlignment="1">
      <alignment horizontal="left"/>
    </xf>
    <xf numFmtId="0" fontId="15" fillId="0" borderId="44" xfId="0" applyFont="1" applyBorder="1" applyAlignment="1">
      <alignment horizontal="left"/>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1" xfId="0" applyFont="1" applyBorder="1" applyAlignment="1">
      <alignment horizontal="left"/>
    </xf>
    <xf numFmtId="0" fontId="10" fillId="13" borderId="3" xfId="0" applyFont="1" applyFill="1" applyBorder="1" applyAlignment="1" applyProtection="1">
      <alignment horizontal="center" vertical="center" wrapText="1"/>
      <protection locked="0"/>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9" borderId="3"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169" fontId="0" fillId="5" borderId="18" xfId="0" applyNumberFormat="1" applyFill="1" applyBorder="1" applyAlignment="1">
      <alignment horizontal="center" vertical="center"/>
    </xf>
    <xf numFmtId="169" fontId="0" fillId="5" borderId="22" xfId="0" applyNumberFormat="1" applyFill="1" applyBorder="1" applyAlignment="1">
      <alignment horizontal="center" vertical="center"/>
    </xf>
    <xf numFmtId="169" fontId="0" fillId="5" borderId="19" xfId="0" applyNumberFormat="1" applyFill="1" applyBorder="1" applyAlignment="1">
      <alignment horizontal="center" vertical="center"/>
    </xf>
    <xf numFmtId="169" fontId="0" fillId="5" borderId="24" xfId="0" applyNumberFormat="1" applyFill="1" applyBorder="1" applyAlignment="1">
      <alignment horizontal="center" vertical="center"/>
    </xf>
    <xf numFmtId="169" fontId="0" fillId="5" borderId="0" xfId="0" applyNumberFormat="1" applyFill="1" applyAlignment="1">
      <alignment horizontal="center" vertical="center"/>
    </xf>
    <xf numFmtId="169" fontId="0" fillId="5" borderId="25" xfId="0" applyNumberFormat="1" applyFill="1" applyBorder="1" applyAlignment="1">
      <alignment horizontal="center" vertical="center"/>
    </xf>
    <xf numFmtId="169" fontId="0" fillId="5" borderId="20" xfId="0" applyNumberFormat="1" applyFill="1" applyBorder="1" applyAlignment="1">
      <alignment horizontal="center" vertical="center"/>
    </xf>
    <xf numFmtId="169" fontId="0" fillId="5" borderId="23" xfId="0" applyNumberFormat="1" applyFill="1" applyBorder="1" applyAlignment="1">
      <alignment horizontal="center" vertical="center"/>
    </xf>
    <xf numFmtId="169" fontId="0" fillId="5" borderId="21" xfId="0" applyNumberFormat="1" applyFill="1" applyBorder="1" applyAlignment="1">
      <alignment horizontal="center" vertical="center"/>
    </xf>
    <xf numFmtId="0" fontId="26" fillId="0" borderId="0" xfId="0" applyFont="1" applyAlignment="1">
      <alignment horizontal="left" vertical="center"/>
    </xf>
    <xf numFmtId="0" fontId="7" fillId="8" borderId="0" xfId="0" applyFont="1" applyFill="1" applyAlignment="1">
      <alignment horizontal="left" vertical="center" wrapText="1"/>
    </xf>
    <xf numFmtId="0" fontId="7" fillId="8" borderId="25" xfId="0" applyFont="1" applyFill="1" applyBorder="1" applyAlignment="1">
      <alignment horizontal="left" vertical="center" wrapText="1"/>
    </xf>
    <xf numFmtId="0" fontId="7" fillId="8" borderId="23"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1" fillId="8" borderId="1" xfId="0" applyFont="1" applyFill="1" applyBorder="1" applyAlignment="1">
      <alignment horizontal="left"/>
    </xf>
    <xf numFmtId="0" fontId="1" fillId="8" borderId="1" xfId="0" applyFont="1" applyFill="1" applyBorder="1" applyAlignment="1">
      <alignment horizontal="left" vertical="center"/>
    </xf>
    <xf numFmtId="167" fontId="0" fillId="9" borderId="1" xfId="0" applyNumberFormat="1" applyFill="1" applyBorder="1" applyAlignment="1" applyProtection="1">
      <alignment horizontal="left" vertical="center"/>
      <protection locked="0"/>
    </xf>
    <xf numFmtId="166" fontId="6" fillId="12" borderId="3" xfId="0" applyNumberFormat="1" applyFont="1" applyFill="1" applyBorder="1" applyAlignment="1">
      <alignment horizontal="center" vertical="center" wrapText="1"/>
    </xf>
    <xf numFmtId="166" fontId="6" fillId="12" borderId="7" xfId="0" applyNumberFormat="1" applyFont="1" applyFill="1" applyBorder="1" applyAlignment="1">
      <alignment horizontal="center" vertical="center" wrapText="1"/>
    </xf>
    <xf numFmtId="165" fontId="6" fillId="12" borderId="3" xfId="0" applyNumberFormat="1" applyFont="1" applyFill="1" applyBorder="1" applyAlignment="1">
      <alignment horizontal="center" vertical="center" wrapText="1"/>
    </xf>
    <xf numFmtId="165" fontId="6" fillId="12" borderId="7" xfId="0" applyNumberFormat="1" applyFont="1" applyFill="1" applyBorder="1" applyAlignment="1">
      <alignment horizontal="center" vertical="center" wrapText="1"/>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5"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7" fillId="0" borderId="3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3" xfId="0" applyFont="1" applyBorder="1" applyAlignment="1">
      <alignment horizontal="center" vertical="center" wrapText="1"/>
    </xf>
    <xf numFmtId="0" fontId="1" fillId="8" borderId="3" xfId="0" applyFont="1" applyFill="1" applyBorder="1" applyAlignment="1">
      <alignment horizontal="left" vertical="center"/>
    </xf>
    <xf numFmtId="0" fontId="1" fillId="8" borderId="2" xfId="0" applyFont="1" applyFill="1" applyBorder="1" applyAlignment="1">
      <alignment horizontal="left" vertical="center"/>
    </xf>
    <xf numFmtId="0" fontId="1" fillId="8" borderId="7" xfId="0" applyFont="1" applyFill="1" applyBorder="1" applyAlignment="1">
      <alignment horizontal="left" vertical="center"/>
    </xf>
    <xf numFmtId="0" fontId="4" fillId="11" borderId="3" xfId="0" applyFont="1"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protection locked="0"/>
    </xf>
    <xf numFmtId="0" fontId="0" fillId="11" borderId="1" xfId="0" applyFill="1" applyBorder="1" applyAlignment="1" applyProtection="1">
      <alignment horizontal="left" vertical="center" wrapText="1"/>
      <protection locked="0"/>
    </xf>
    <xf numFmtId="0" fontId="10" fillId="13" borderId="43" xfId="0" applyFont="1" applyFill="1" applyBorder="1" applyAlignment="1" applyProtection="1">
      <alignment horizontal="center" vertical="center" wrapText="1"/>
      <protection locked="0"/>
    </xf>
    <xf numFmtId="0" fontId="10" fillId="13" borderId="44" xfId="0" applyFont="1" applyFill="1" applyBorder="1" applyAlignment="1" applyProtection="1">
      <alignment horizontal="center" vertical="center" wrapText="1"/>
      <protection locked="0"/>
    </xf>
    <xf numFmtId="0" fontId="0" fillId="0" borderId="3" xfId="0" applyBorder="1" applyAlignment="1">
      <alignment horizontal="left"/>
    </xf>
    <xf numFmtId="0" fontId="1" fillId="10" borderId="3" xfId="0" applyFont="1" applyFill="1" applyBorder="1" applyAlignment="1">
      <alignment horizontal="left" vertical="center"/>
    </xf>
    <xf numFmtId="0" fontId="1" fillId="10" borderId="2" xfId="0" applyFont="1" applyFill="1" applyBorder="1" applyAlignment="1">
      <alignment horizontal="left" vertical="center"/>
    </xf>
    <xf numFmtId="0" fontId="1" fillId="10" borderId="7" xfId="0" applyFont="1" applyFill="1" applyBorder="1" applyAlignment="1">
      <alignment horizontal="left" vertical="center"/>
    </xf>
    <xf numFmtId="0" fontId="0" fillId="11" borderId="3" xfId="0" applyFill="1" applyBorder="1" applyAlignment="1" applyProtection="1">
      <alignment horizontal="left" vertical="center" wrapText="1"/>
      <protection locked="0"/>
    </xf>
    <xf numFmtId="0" fontId="0" fillId="11" borderId="2" xfId="0" applyFill="1" applyBorder="1" applyAlignment="1" applyProtection="1">
      <alignment horizontal="left" vertical="center" wrapText="1"/>
      <protection locked="0"/>
    </xf>
    <xf numFmtId="0" fontId="0" fillId="11" borderId="7" xfId="0" applyFill="1" applyBorder="1" applyAlignment="1" applyProtection="1">
      <alignment horizontal="left" vertical="center" wrapText="1"/>
      <protection locked="0"/>
    </xf>
    <xf numFmtId="0" fontId="1" fillId="10" borderId="0" xfId="0" applyFont="1" applyFill="1" applyAlignment="1">
      <alignment horizontal="left" vertical="center" wrapText="1"/>
    </xf>
    <xf numFmtId="0" fontId="1" fillId="10" borderId="25" xfId="0" applyFont="1" applyFill="1" applyBorder="1" applyAlignment="1">
      <alignment horizontal="left" vertical="center" wrapText="1"/>
    </xf>
    <xf numFmtId="0" fontId="1" fillId="10" borderId="23"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 fillId="10" borderId="20" xfId="0" applyFont="1" applyFill="1" applyBorder="1" applyAlignment="1">
      <alignment horizontal="left" vertical="center" wrapText="1"/>
    </xf>
    <xf numFmtId="0" fontId="1" fillId="10" borderId="1" xfId="0" applyFont="1" applyFill="1" applyBorder="1" applyAlignment="1">
      <alignment horizontal="right" vertical="center" wrapText="1"/>
    </xf>
    <xf numFmtId="0" fontId="1" fillId="10" borderId="1" xfId="0" applyFont="1" applyFill="1" applyBorder="1" applyAlignment="1">
      <alignment horizontal="left" vertical="center"/>
    </xf>
    <xf numFmtId="0" fontId="15" fillId="0" borderId="3" xfId="0" applyFont="1" applyBorder="1"/>
    <xf numFmtId="0" fontId="15" fillId="0" borderId="2" xfId="0" applyFont="1" applyBorder="1"/>
    <xf numFmtId="0" fontId="15" fillId="0" borderId="7" xfId="0" applyFont="1" applyBorder="1"/>
    <xf numFmtId="0" fontId="15" fillId="0" borderId="3" xfId="0" applyFont="1" applyBorder="1" applyAlignment="1">
      <alignment vertical="center"/>
    </xf>
    <xf numFmtId="0" fontId="15" fillId="0" borderId="7" xfId="0" applyFont="1" applyBorder="1" applyAlignment="1">
      <alignment vertical="center"/>
    </xf>
    <xf numFmtId="0" fontId="10" fillId="13" borderId="41" xfId="0" applyFont="1" applyFill="1" applyBorder="1" applyAlignment="1" applyProtection="1">
      <alignment horizontal="center" vertical="center" wrapText="1"/>
      <protection locked="0"/>
    </xf>
    <xf numFmtId="0" fontId="7" fillId="10" borderId="3" xfId="0" applyFont="1" applyFill="1" applyBorder="1" applyAlignment="1">
      <alignment horizontal="left" vertical="center"/>
    </xf>
    <xf numFmtId="0" fontId="7" fillId="10" borderId="7" xfId="0" applyFont="1" applyFill="1" applyBorder="1" applyAlignment="1">
      <alignment horizontal="left" vertical="center"/>
    </xf>
    <xf numFmtId="0" fontId="1" fillId="2" borderId="0" xfId="0" applyFont="1" applyFill="1" applyAlignment="1">
      <alignment horizontal="right"/>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10" borderId="1" xfId="0" quotePrefix="1" applyFont="1" applyFill="1" applyBorder="1" applyAlignment="1">
      <alignment horizontal="left" vertical="center" wrapText="1"/>
    </xf>
    <xf numFmtId="0" fontId="1" fillId="10" borderId="1" xfId="0" applyFont="1" applyFill="1" applyBorder="1" applyAlignment="1">
      <alignment horizontal="left" vertical="center" wrapText="1"/>
    </xf>
    <xf numFmtId="0" fontId="0" fillId="11" borderId="3" xfId="0" applyFill="1" applyBorder="1" applyAlignment="1" applyProtection="1">
      <alignment vertical="top"/>
      <protection locked="0"/>
    </xf>
    <xf numFmtId="0" fontId="0" fillId="11" borderId="2" xfId="0" applyFill="1" applyBorder="1" applyAlignment="1" applyProtection="1">
      <alignment vertical="top"/>
      <protection locked="0"/>
    </xf>
    <xf numFmtId="0" fontId="0" fillId="11" borderId="7" xfId="0" applyFill="1" applyBorder="1" applyAlignment="1" applyProtection="1">
      <alignment vertical="top"/>
      <protection locked="0"/>
    </xf>
    <xf numFmtId="0" fontId="0" fillId="11" borderId="3" xfId="0" applyFill="1" applyBorder="1" applyAlignment="1" applyProtection="1">
      <alignment horizontal="left" vertical="center"/>
      <protection locked="0"/>
    </xf>
    <xf numFmtId="0" fontId="0" fillId="11" borderId="2" xfId="0" applyFill="1" applyBorder="1" applyAlignment="1" applyProtection="1">
      <alignment horizontal="left" vertical="center"/>
      <protection locked="0"/>
    </xf>
    <xf numFmtId="0" fontId="0" fillId="11" borderId="7" xfId="0" applyFill="1" applyBorder="1" applyAlignment="1" applyProtection="1">
      <alignment horizontal="left" vertical="center"/>
      <protection locked="0"/>
    </xf>
    <xf numFmtId="0" fontId="1" fillId="2" borderId="0" xfId="0" applyFont="1" applyFill="1" applyAlignment="1">
      <alignment horizontal="left" vertical="center"/>
    </xf>
    <xf numFmtId="0" fontId="0" fillId="11" borderId="1" xfId="0" applyFill="1" applyBorder="1" applyAlignment="1" applyProtection="1">
      <alignment vertical="top"/>
      <protection locked="0"/>
    </xf>
    <xf numFmtId="14" fontId="0" fillId="11" borderId="1" xfId="0" applyNumberFormat="1" applyFill="1" applyBorder="1" applyAlignment="1" applyProtection="1">
      <alignment horizontal="left" vertical="center"/>
      <protection locked="0"/>
    </xf>
    <xf numFmtId="0" fontId="3" fillId="0" borderId="5" xfId="0" applyFont="1" applyBorder="1" applyAlignment="1">
      <alignment horizontal="center" vertical="center" wrapText="1"/>
    </xf>
    <xf numFmtId="0" fontId="6" fillId="0" borderId="8" xfId="0" applyFont="1" applyBorder="1" applyAlignment="1">
      <alignment horizontal="center" vertical="center" wrapText="1"/>
    </xf>
    <xf numFmtId="0" fontId="7" fillId="10" borderId="22" xfId="0" applyFont="1" applyFill="1" applyBorder="1" applyAlignment="1">
      <alignment horizontal="right" vertical="center"/>
    </xf>
    <xf numFmtId="0" fontId="7" fillId="10" borderId="19" xfId="0" applyFont="1" applyFill="1" applyBorder="1" applyAlignment="1">
      <alignment horizontal="right" vertical="center"/>
    </xf>
    <xf numFmtId="0" fontId="7" fillId="10" borderId="0" xfId="0" applyFont="1" applyFill="1" applyAlignment="1">
      <alignment horizontal="right" vertical="center"/>
    </xf>
    <xf numFmtId="0" fontId="7" fillId="10" borderId="25" xfId="0" applyFont="1" applyFill="1" applyBorder="1" applyAlignment="1">
      <alignment horizontal="right" vertical="center"/>
    </xf>
    <xf numFmtId="0" fontId="7" fillId="10" borderId="22" xfId="0" applyFont="1" applyFill="1" applyBorder="1" applyAlignment="1">
      <alignment horizontal="left" vertical="center" wrapText="1"/>
    </xf>
    <xf numFmtId="0" fontId="7" fillId="10" borderId="19" xfId="0" applyFont="1" applyFill="1" applyBorder="1" applyAlignment="1">
      <alignment horizontal="left" vertical="center" wrapText="1"/>
    </xf>
    <xf numFmtId="0" fontId="7" fillId="10" borderId="0" xfId="0" applyFont="1" applyFill="1" applyAlignment="1">
      <alignment horizontal="left" vertical="center" wrapText="1"/>
    </xf>
    <xf numFmtId="0" fontId="7" fillId="10" borderId="25"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1" xfId="0" applyFont="1" applyFill="1" applyBorder="1" applyAlignment="1">
      <alignment horizontal="left" vertical="center" wrapText="1"/>
    </xf>
    <xf numFmtId="0" fontId="0" fillId="11" borderId="3" xfId="0" applyFill="1" applyBorder="1" applyAlignment="1" applyProtection="1">
      <alignment horizontal="left" vertical="top" wrapText="1"/>
      <protection locked="0"/>
    </xf>
    <xf numFmtId="0" fontId="0" fillId="11" borderId="2" xfId="0" applyFill="1" applyBorder="1" applyAlignment="1" applyProtection="1">
      <alignment horizontal="left" vertical="top" wrapText="1"/>
      <protection locked="0"/>
    </xf>
    <xf numFmtId="0" fontId="0" fillId="11" borderId="7" xfId="0" applyFill="1" applyBorder="1" applyAlignment="1" applyProtection="1">
      <alignment horizontal="left" vertical="top" wrapText="1"/>
      <protection locked="0"/>
    </xf>
    <xf numFmtId="0" fontId="1" fillId="10" borderId="18"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0" fillId="11" borderId="3"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7" xfId="0"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CCCCFF"/>
      <color rgb="FF009999"/>
      <color rgb="FF33CCCC"/>
      <color rgb="FF00CC99"/>
      <color rgb="FF660066"/>
      <color rgb="FFCCECFF"/>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904875</xdr:colOff>
          <xdr:row>16</xdr:row>
          <xdr:rowOff>190500</xdr:rowOff>
        </xdr:from>
        <xdr:to>
          <xdr:col>4</xdr:col>
          <xdr:colOff>1790700</xdr:colOff>
          <xdr:row>18</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15</xdr:row>
          <xdr:rowOff>219075</xdr:rowOff>
        </xdr:from>
        <xdr:to>
          <xdr:col>3</xdr:col>
          <xdr:colOff>1819275</xdr:colOff>
          <xdr:row>17</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2781300</xdr:colOff>
          <xdr:row>15</xdr:row>
          <xdr:rowOff>419100</xdr:rowOff>
        </xdr:from>
        <xdr:to>
          <xdr:col>3</xdr:col>
          <xdr:colOff>714375</xdr:colOff>
          <xdr:row>17</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1781175</xdr:colOff>
          <xdr:row>16</xdr:row>
          <xdr:rowOff>419100</xdr:rowOff>
        </xdr:from>
        <xdr:to>
          <xdr:col>4</xdr:col>
          <xdr:colOff>219075</xdr:colOff>
          <xdr:row>18</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495300</xdr:colOff>
          <xdr:row>15</xdr:row>
          <xdr:rowOff>371475</xdr:rowOff>
        </xdr:from>
        <xdr:to>
          <xdr:col>3</xdr:col>
          <xdr:colOff>1409700</xdr:colOff>
          <xdr:row>15</xdr:row>
          <xdr:rowOff>1019175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2466975</xdr:colOff>
          <xdr:row>16</xdr:row>
          <xdr:rowOff>371475</xdr:rowOff>
        </xdr:from>
        <xdr:to>
          <xdr:col>4</xdr:col>
          <xdr:colOff>876300</xdr:colOff>
          <xdr:row>18</xdr:row>
          <xdr:rowOff>104775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london.gov.uk/what-we-do/planning/implementing-london-plan/london-plan-guidance/whole-life-cycle-carbon-assessments-guidance" TargetMode="External"/><Relationship Id="rId2" Type="http://schemas.openxmlformats.org/officeDocument/2006/relationships/hyperlink" Target="mailto:ZeroCarbonPlanning@london.gov.uk" TargetMode="External"/><Relationship Id="rId1" Type="http://schemas.openxmlformats.org/officeDocument/2006/relationships/hyperlink" Target="mailto:ZeroCarbonPlanning@london.gov.uk"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8263-BC31-4533-87FA-B70984A70255}">
  <dimension ref="B3:C21"/>
  <sheetViews>
    <sheetView showGridLines="0" workbookViewId="0">
      <selection activeCell="B28" sqref="B28"/>
    </sheetView>
  </sheetViews>
  <sheetFormatPr defaultRowHeight="12.75" x14ac:dyDescent="0.2"/>
  <cols>
    <col min="2" max="2" width="40" customWidth="1"/>
    <col min="3" max="3" width="64.42578125" style="43" customWidth="1"/>
  </cols>
  <sheetData>
    <row r="3" spans="2:3" x14ac:dyDescent="0.2">
      <c r="B3" s="47" t="s">
        <v>0</v>
      </c>
    </row>
    <row r="5" spans="2:3" x14ac:dyDescent="0.2">
      <c r="B5" s="179" t="s">
        <v>1</v>
      </c>
      <c r="C5" s="180" t="s">
        <v>2</v>
      </c>
    </row>
    <row r="6" spans="2:3" ht="25.5" x14ac:dyDescent="0.2">
      <c r="B6" s="189" t="s">
        <v>3</v>
      </c>
      <c r="C6" s="181" t="s">
        <v>4</v>
      </c>
    </row>
    <row r="7" spans="2:3" x14ac:dyDescent="0.2">
      <c r="B7" s="190"/>
      <c r="C7" s="177" t="s">
        <v>5</v>
      </c>
    </row>
    <row r="8" spans="2:3" x14ac:dyDescent="0.2">
      <c r="B8" s="191" t="s">
        <v>6</v>
      </c>
      <c r="C8" s="177" t="s">
        <v>7</v>
      </c>
    </row>
    <row r="9" spans="2:3" ht="25.5" x14ac:dyDescent="0.2">
      <c r="B9" s="191"/>
      <c r="C9" s="177" t="s">
        <v>8</v>
      </c>
    </row>
    <row r="10" spans="2:3" x14ac:dyDescent="0.2">
      <c r="B10" s="191"/>
      <c r="C10" s="177" t="s">
        <v>9</v>
      </c>
    </row>
    <row r="11" spans="2:3" ht="25.5" x14ac:dyDescent="0.2">
      <c r="B11" s="191"/>
      <c r="C11" s="177" t="s">
        <v>10</v>
      </c>
    </row>
    <row r="12" spans="2:3" ht="25.5" x14ac:dyDescent="0.2">
      <c r="B12" s="191"/>
      <c r="C12" s="177" t="s">
        <v>11</v>
      </c>
    </row>
    <row r="13" spans="2:3" x14ac:dyDescent="0.2">
      <c r="B13" s="191"/>
      <c r="C13" s="177" t="s">
        <v>12</v>
      </c>
    </row>
    <row r="14" spans="2:3" x14ac:dyDescent="0.2">
      <c r="B14" s="191"/>
      <c r="C14" s="177" t="s">
        <v>13</v>
      </c>
    </row>
    <row r="15" spans="2:3" ht="25.5" x14ac:dyDescent="0.2">
      <c r="B15" s="191"/>
      <c r="C15" s="177" t="s">
        <v>14</v>
      </c>
    </row>
    <row r="16" spans="2:3" ht="25.5" x14ac:dyDescent="0.2">
      <c r="B16" s="191"/>
      <c r="C16" s="177" t="s">
        <v>15</v>
      </c>
    </row>
    <row r="17" spans="2:3" ht="25.5" x14ac:dyDescent="0.2">
      <c r="B17" s="191"/>
      <c r="C17" s="177" t="s">
        <v>16</v>
      </c>
    </row>
    <row r="18" spans="2:3" x14ac:dyDescent="0.2">
      <c r="B18" s="191"/>
      <c r="C18" s="177" t="s">
        <v>17</v>
      </c>
    </row>
    <row r="19" spans="2:3" ht="27.75" customHeight="1" x14ac:dyDescent="0.2">
      <c r="B19" s="192"/>
      <c r="C19" s="178" t="s">
        <v>18</v>
      </c>
    </row>
    <row r="20" spans="2:3" ht="19.5" customHeight="1" x14ac:dyDescent="0.2">
      <c r="B20" s="190" t="s">
        <v>19</v>
      </c>
      <c r="C20" s="177" t="s">
        <v>20</v>
      </c>
    </row>
    <row r="21" spans="2:3" ht="26.25" customHeight="1" x14ac:dyDescent="0.2">
      <c r="B21" s="190"/>
      <c r="C21" s="177" t="s">
        <v>21</v>
      </c>
    </row>
  </sheetData>
  <mergeCells count="3">
    <mergeCell ref="B6:B7"/>
    <mergeCell ref="B8:B19"/>
    <mergeCell ref="B20: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workbookViewId="0"/>
  </sheetViews>
  <sheetFormatPr defaultRowHeight="12.75" x14ac:dyDescent="0.2"/>
  <cols>
    <col min="12" max="12" width="19" customWidth="1"/>
    <col min="13" max="13" width="4.42578125" customWidth="1"/>
    <col min="14" max="14" width="3.5703125" customWidth="1"/>
  </cols>
  <sheetData>
    <row r="1" spans="1:12" s="1" customFormat="1" ht="26.25" customHeight="1" x14ac:dyDescent="0.3">
      <c r="A1" s="6" t="s">
        <v>22</v>
      </c>
      <c r="B1" s="3"/>
      <c r="C1" s="3"/>
      <c r="D1" s="3"/>
      <c r="E1" s="3"/>
      <c r="F1" s="3"/>
      <c r="G1" s="3"/>
      <c r="H1" s="3"/>
      <c r="I1" s="3"/>
      <c r="J1" s="3"/>
      <c r="K1" s="3"/>
      <c r="L1" s="3"/>
    </row>
    <row r="3" spans="1:12" x14ac:dyDescent="0.2">
      <c r="A3" s="7" t="s">
        <v>23</v>
      </c>
      <c r="B3" s="8"/>
      <c r="C3" s="8"/>
      <c r="D3" s="8"/>
      <c r="E3" s="8"/>
      <c r="F3" s="8"/>
      <c r="G3" s="8"/>
      <c r="H3" s="8"/>
      <c r="I3" s="8"/>
      <c r="J3" s="8"/>
      <c r="K3" s="8"/>
      <c r="L3" s="8"/>
    </row>
    <row r="4" spans="1:12" ht="9.75" customHeight="1" x14ac:dyDescent="0.2">
      <c r="A4" s="4"/>
    </row>
    <row r="5" spans="1:12" ht="12.75" customHeight="1" x14ac:dyDescent="0.2">
      <c r="A5" s="193" t="s">
        <v>24</v>
      </c>
      <c r="B5" s="193"/>
      <c r="C5" s="193"/>
      <c r="D5" s="193"/>
      <c r="E5" s="193"/>
      <c r="F5" s="193"/>
      <c r="G5" s="193"/>
      <c r="H5" s="193"/>
      <c r="I5" s="193"/>
      <c r="J5" s="193"/>
      <c r="K5" s="193"/>
      <c r="L5" s="193"/>
    </row>
    <row r="6" spans="1:12" ht="12.75" customHeight="1" x14ac:dyDescent="0.2">
      <c r="A6" s="193"/>
      <c r="B6" s="193"/>
      <c r="C6" s="193"/>
      <c r="D6" s="193"/>
      <c r="E6" s="193"/>
      <c r="F6" s="193"/>
      <c r="G6" s="193"/>
      <c r="H6" s="193"/>
      <c r="I6" s="193"/>
      <c r="J6" s="193"/>
      <c r="K6" s="193"/>
      <c r="L6" s="193"/>
    </row>
    <row r="7" spans="1:12" ht="12.75" customHeight="1" x14ac:dyDescent="0.2">
      <c r="A7" s="193"/>
      <c r="B7" s="193"/>
      <c r="C7" s="193"/>
      <c r="D7" s="193"/>
      <c r="E7" s="193"/>
      <c r="F7" s="193"/>
      <c r="G7" s="193"/>
      <c r="H7" s="193"/>
      <c r="I7" s="193"/>
      <c r="J7" s="193"/>
      <c r="K7" s="193"/>
      <c r="L7" s="193"/>
    </row>
    <row r="8" spans="1:12" ht="34.5" customHeight="1" x14ac:dyDescent="0.2">
      <c r="A8" s="195" t="s">
        <v>25</v>
      </c>
      <c r="B8" s="195"/>
      <c r="C8" s="195"/>
      <c r="D8" s="195"/>
      <c r="E8" s="195"/>
      <c r="F8" s="195"/>
      <c r="G8" s="195"/>
      <c r="H8" s="195"/>
      <c r="I8" s="195"/>
      <c r="J8" s="195"/>
      <c r="K8" s="195"/>
      <c r="L8" s="195"/>
    </row>
    <row r="9" spans="1:12" ht="15" customHeight="1" x14ac:dyDescent="0.2">
      <c r="A9" s="193" t="s">
        <v>26</v>
      </c>
      <c r="B9" s="193"/>
      <c r="C9" s="193"/>
      <c r="D9" s="193"/>
      <c r="E9" s="193"/>
      <c r="F9" s="193"/>
      <c r="G9" s="193"/>
      <c r="H9" s="193"/>
      <c r="I9" s="193"/>
      <c r="J9" s="193"/>
      <c r="K9" s="193"/>
      <c r="L9" s="193"/>
    </row>
    <row r="10" spans="1:12" ht="33" customHeight="1" x14ac:dyDescent="0.2">
      <c r="A10" s="193"/>
      <c r="B10" s="193"/>
      <c r="C10" s="193"/>
      <c r="D10" s="193"/>
      <c r="E10" s="193"/>
      <c r="F10" s="193"/>
      <c r="G10" s="193"/>
      <c r="H10" s="193"/>
      <c r="I10" s="193"/>
      <c r="J10" s="193"/>
      <c r="K10" s="193"/>
      <c r="L10" s="193"/>
    </row>
    <row r="11" spans="1:12" ht="15" customHeight="1" x14ac:dyDescent="0.2">
      <c r="A11" s="99" t="s">
        <v>27</v>
      </c>
      <c r="B11" s="98"/>
      <c r="C11" s="98"/>
      <c r="D11" s="96"/>
      <c r="E11" s="96"/>
      <c r="F11" s="96"/>
      <c r="G11" s="96"/>
      <c r="H11" s="96"/>
      <c r="I11" s="96"/>
      <c r="J11" s="96"/>
      <c r="K11" s="96"/>
      <c r="L11" s="96"/>
    </row>
    <row r="12" spans="1:12" x14ac:dyDescent="0.2">
      <c r="A12" s="193" t="s">
        <v>28</v>
      </c>
      <c r="B12" s="193"/>
      <c r="C12" s="193"/>
      <c r="D12" s="193"/>
      <c r="E12" s="193"/>
      <c r="F12" s="193"/>
      <c r="G12" s="193"/>
      <c r="H12" s="193"/>
      <c r="I12" s="193"/>
      <c r="J12" s="193"/>
      <c r="K12" s="193"/>
      <c r="L12" s="193"/>
    </row>
    <row r="13" spans="1:12" ht="35.25" customHeight="1" x14ac:dyDescent="0.2">
      <c r="A13" s="193"/>
      <c r="B13" s="193"/>
      <c r="C13" s="193"/>
      <c r="D13" s="193"/>
      <c r="E13" s="193"/>
      <c r="F13" s="193"/>
      <c r="G13" s="193"/>
      <c r="H13" s="193"/>
      <c r="I13" s="193"/>
      <c r="J13" s="193"/>
      <c r="K13" s="193"/>
      <c r="L13" s="193"/>
    </row>
    <row r="14" spans="1:12" x14ac:dyDescent="0.2">
      <c r="A14" s="99" t="s">
        <v>29</v>
      </c>
      <c r="B14" s="96"/>
      <c r="C14" s="96"/>
      <c r="D14" s="96"/>
      <c r="E14" s="96"/>
      <c r="F14" s="96"/>
      <c r="G14" s="96"/>
      <c r="H14" s="96"/>
      <c r="I14" s="96"/>
      <c r="J14" s="96"/>
      <c r="K14" s="96"/>
      <c r="L14" s="96"/>
    </row>
    <row r="15" spans="1:12" x14ac:dyDescent="0.2">
      <c r="A15" s="193" t="s">
        <v>30</v>
      </c>
      <c r="B15" s="193"/>
      <c r="C15" s="193"/>
      <c r="D15" s="193"/>
      <c r="E15" s="193"/>
      <c r="F15" s="193"/>
      <c r="G15" s="193"/>
      <c r="H15" s="193"/>
      <c r="I15" s="193"/>
      <c r="J15" s="193"/>
      <c r="K15" s="193"/>
      <c r="L15" s="193"/>
    </row>
    <row r="16" spans="1:12" ht="35.25" customHeight="1" x14ac:dyDescent="0.2">
      <c r="A16" s="193"/>
      <c r="B16" s="193"/>
      <c r="C16" s="193"/>
      <c r="D16" s="193"/>
      <c r="E16" s="193"/>
      <c r="F16" s="193"/>
      <c r="G16" s="193"/>
      <c r="H16" s="193"/>
      <c r="I16" s="193"/>
      <c r="J16" s="193"/>
      <c r="K16" s="193"/>
      <c r="L16" s="193"/>
    </row>
    <row r="17" spans="1:12" x14ac:dyDescent="0.2">
      <c r="A17" s="99" t="s">
        <v>31</v>
      </c>
      <c r="B17" s="96"/>
      <c r="C17" s="96"/>
      <c r="D17" s="96"/>
      <c r="E17" s="96"/>
      <c r="F17" s="96"/>
      <c r="G17" s="96"/>
      <c r="H17" s="96"/>
      <c r="I17" s="96"/>
      <c r="J17" s="96"/>
      <c r="K17" s="96"/>
      <c r="L17" s="96"/>
    </row>
    <row r="18" spans="1:12" x14ac:dyDescent="0.2">
      <c r="A18" s="193" t="s">
        <v>32</v>
      </c>
      <c r="B18" s="193"/>
      <c r="C18" s="193"/>
      <c r="D18" s="193"/>
      <c r="E18" s="193"/>
      <c r="F18" s="193"/>
      <c r="G18" s="193"/>
      <c r="H18" s="193"/>
      <c r="I18" s="193"/>
      <c r="J18" s="193"/>
      <c r="K18" s="193"/>
      <c r="L18" s="193"/>
    </row>
    <row r="19" spans="1:12" ht="20.25" customHeight="1" x14ac:dyDescent="0.2">
      <c r="A19" s="193"/>
      <c r="B19" s="193"/>
      <c r="C19" s="193"/>
      <c r="D19" s="193"/>
      <c r="E19" s="193"/>
      <c r="F19" s="193"/>
      <c r="G19" s="193"/>
      <c r="H19" s="193"/>
      <c r="I19" s="193"/>
      <c r="J19" s="193"/>
      <c r="K19" s="193"/>
      <c r="L19" s="193"/>
    </row>
    <row r="20" spans="1:12" ht="16.5" customHeight="1" x14ac:dyDescent="0.2">
      <c r="A20" s="193"/>
      <c r="B20" s="193"/>
      <c r="C20" s="193"/>
      <c r="D20" s="193"/>
      <c r="E20" s="193"/>
      <c r="F20" s="193"/>
      <c r="G20" s="193"/>
      <c r="H20" s="193"/>
      <c r="I20" s="193"/>
      <c r="J20" s="193"/>
      <c r="K20" s="193"/>
      <c r="L20" s="193"/>
    </row>
    <row r="21" spans="1:12" ht="14.25" customHeight="1" x14ac:dyDescent="0.2">
      <c r="A21" s="194" t="s">
        <v>33</v>
      </c>
      <c r="B21" s="194"/>
      <c r="C21" s="194"/>
      <c r="D21" s="194"/>
      <c r="E21" s="194"/>
      <c r="F21" s="194"/>
      <c r="G21" s="194"/>
      <c r="H21" s="194"/>
      <c r="I21" s="194"/>
      <c r="J21" s="194"/>
      <c r="K21" s="194"/>
      <c r="L21" s="194"/>
    </row>
    <row r="22" spans="1:12" x14ac:dyDescent="0.2">
      <c r="A22" s="97"/>
      <c r="B22" s="96"/>
      <c r="C22" s="96"/>
      <c r="D22" s="96"/>
      <c r="E22" s="96"/>
      <c r="F22" s="96"/>
      <c r="G22" s="96"/>
      <c r="H22" s="96"/>
      <c r="I22" s="96"/>
      <c r="J22" s="96"/>
      <c r="K22" s="96"/>
      <c r="L22" s="96"/>
    </row>
    <row r="23" spans="1:12" ht="14.25" customHeight="1" x14ac:dyDescent="0.2">
      <c r="A23" s="7" t="s">
        <v>34</v>
      </c>
      <c r="B23" s="8"/>
      <c r="C23" s="8"/>
      <c r="D23" s="8"/>
      <c r="E23" s="8"/>
      <c r="F23" s="8"/>
      <c r="G23" s="8"/>
      <c r="H23" s="8"/>
      <c r="I23" s="8"/>
      <c r="J23" s="8"/>
      <c r="K23" s="8"/>
      <c r="L23" s="8"/>
    </row>
    <row r="24" spans="1:12" ht="10.5" customHeight="1" x14ac:dyDescent="0.2">
      <c r="A24" s="100"/>
    </row>
    <row r="25" spans="1:12" ht="14.25" customHeight="1" x14ac:dyDescent="0.2">
      <c r="A25" s="193" t="s">
        <v>35</v>
      </c>
      <c r="B25" s="193"/>
      <c r="C25" s="193"/>
      <c r="D25" s="193"/>
      <c r="E25" s="193"/>
      <c r="F25" s="193"/>
      <c r="G25" s="193"/>
      <c r="H25" s="193"/>
      <c r="I25" s="193"/>
      <c r="J25" s="193"/>
      <c r="K25" s="193"/>
      <c r="L25" s="193"/>
    </row>
    <row r="26" spans="1:12" x14ac:dyDescent="0.2">
      <c r="A26" s="5" t="s">
        <v>33</v>
      </c>
      <c r="B26" s="2"/>
      <c r="C26" s="2"/>
      <c r="D26" s="2"/>
      <c r="E26" s="2"/>
      <c r="F26" s="2"/>
      <c r="G26" s="2"/>
      <c r="H26" s="2"/>
      <c r="I26" s="2"/>
      <c r="J26" s="2"/>
      <c r="K26" s="2"/>
      <c r="L26" s="2"/>
    </row>
    <row r="27" spans="1:12" x14ac:dyDescent="0.2">
      <c r="A27" s="2"/>
      <c r="B27" s="2"/>
      <c r="C27" s="2"/>
      <c r="D27" s="2"/>
      <c r="E27" s="2"/>
      <c r="F27" s="2"/>
      <c r="G27" s="2"/>
      <c r="H27" s="2"/>
      <c r="I27" s="2"/>
      <c r="J27" s="2"/>
      <c r="K27" s="2"/>
      <c r="L27" s="2"/>
    </row>
    <row r="28" spans="1:12" x14ac:dyDescent="0.2">
      <c r="A28" s="2"/>
      <c r="B28" s="2"/>
      <c r="C28" s="2"/>
      <c r="D28" s="2"/>
      <c r="E28" s="2"/>
      <c r="F28" s="2"/>
      <c r="G28" s="2"/>
      <c r="H28" s="2"/>
      <c r="I28" s="2"/>
      <c r="J28" s="2"/>
      <c r="K28" s="2"/>
      <c r="L28" s="2"/>
    </row>
    <row r="29" spans="1:12" ht="12.75" customHeight="1" x14ac:dyDescent="0.2"/>
    <row r="30" spans="1:12" ht="13.5" customHeight="1" x14ac:dyDescent="0.2"/>
    <row r="32" spans="1:12" ht="12" customHeight="1" x14ac:dyDescent="0.2"/>
    <row r="33" ht="13.5" customHeight="1" x14ac:dyDescent="0.2"/>
    <row r="35" ht="14.25" customHeight="1" x14ac:dyDescent="0.2"/>
    <row r="36" ht="14.25" customHeight="1" x14ac:dyDescent="0.2"/>
  </sheetData>
  <sheetProtection selectLockedCells="1" selectUnlockedCells="1"/>
  <mergeCells count="8">
    <mergeCell ref="A18:L20"/>
    <mergeCell ref="A25:L25"/>
    <mergeCell ref="A21:L21"/>
    <mergeCell ref="A5:L7"/>
    <mergeCell ref="A8:L8"/>
    <mergeCell ref="A9:L10"/>
    <mergeCell ref="A12:L13"/>
    <mergeCell ref="A15:L16"/>
  </mergeCells>
  <hyperlinks>
    <hyperlink ref="A26" r:id="rId1" xr:uid="{00000000-0004-0000-0000-000001000000}"/>
    <hyperlink ref="A21" r:id="rId2" xr:uid="{00000000-0004-0000-0000-000002000000}"/>
    <hyperlink ref="A8:L8" r:id="rId3" display="https://www.london.gov.uk/what-we-do/planning/implementing-london-plan/london-plan-guidance/whole-life-cycle-carbon-assessments-guidance" xr:uid="{33B9E138-7EE4-43C6-8C99-71FB4764A94D}"/>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H29"/>
  <sheetViews>
    <sheetView showGridLines="0" zoomScaleNormal="100" workbookViewId="0">
      <selection activeCell="A10" sqref="A10:F28"/>
    </sheetView>
  </sheetViews>
  <sheetFormatPr defaultColWidth="9.140625" defaultRowHeight="12.75" x14ac:dyDescent="0.2"/>
  <cols>
    <col min="1" max="1" width="3.85546875" style="42" customWidth="1"/>
    <col min="2" max="2" width="47.140625" customWidth="1"/>
    <col min="3" max="4" width="26.42578125" style="45" customWidth="1"/>
    <col min="5" max="5" width="38.140625" style="45" customWidth="1"/>
    <col min="6" max="6" width="47" style="45" customWidth="1"/>
    <col min="7" max="7" width="65.85546875" customWidth="1"/>
    <col min="8" max="8" width="18.140625" customWidth="1"/>
    <col min="9" max="13" width="15.42578125" customWidth="1"/>
    <col min="14" max="14" width="13.140625" bestFit="1" customWidth="1"/>
    <col min="19" max="19" width="13" customWidth="1"/>
    <col min="20" max="20" width="15.5703125" customWidth="1"/>
    <col min="21" max="21" width="20.5703125" customWidth="1"/>
    <col min="27" max="27" width="46" bestFit="1" customWidth="1"/>
    <col min="28" max="28" width="126.42578125" customWidth="1"/>
  </cols>
  <sheetData>
    <row r="1" spans="1:8" x14ac:dyDescent="0.2">
      <c r="A1" s="219" t="s">
        <v>36</v>
      </c>
      <c r="B1" s="220"/>
      <c r="C1" s="230"/>
      <c r="D1" s="230"/>
      <c r="E1" s="230"/>
      <c r="F1" s="230"/>
    </row>
    <row r="2" spans="1:8" ht="15.75" customHeight="1" x14ac:dyDescent="0.2">
      <c r="A2" s="217" t="s">
        <v>37</v>
      </c>
      <c r="B2" s="218"/>
      <c r="C2" s="203" t="s">
        <v>292</v>
      </c>
      <c r="D2" s="203"/>
      <c r="E2" s="203"/>
      <c r="F2" s="203"/>
    </row>
    <row r="3" spans="1:8" ht="15.75" customHeight="1" x14ac:dyDescent="0.2">
      <c r="A3" s="218" t="s">
        <v>38</v>
      </c>
      <c r="B3" s="221"/>
      <c r="C3" s="203"/>
      <c r="D3" s="203"/>
      <c r="E3" s="203"/>
      <c r="F3" s="203"/>
    </row>
    <row r="4" spans="1:8" ht="15.75" customHeight="1" x14ac:dyDescent="0.2">
      <c r="A4" s="217" t="s">
        <v>39</v>
      </c>
      <c r="B4" s="218"/>
      <c r="C4" s="203" t="s">
        <v>293</v>
      </c>
      <c r="D4" s="203"/>
      <c r="E4" s="203"/>
      <c r="F4" s="203"/>
    </row>
    <row r="5" spans="1:8" ht="41.25" customHeight="1" x14ac:dyDescent="0.2">
      <c r="A5" s="217" t="s">
        <v>40</v>
      </c>
      <c r="B5" s="218"/>
      <c r="C5" s="200" t="s">
        <v>294</v>
      </c>
      <c r="D5" s="201"/>
      <c r="E5" s="201"/>
      <c r="F5" s="202"/>
    </row>
    <row r="6" spans="1:8" ht="15.75" customHeight="1" x14ac:dyDescent="0.2">
      <c r="A6" s="217" t="s">
        <v>41</v>
      </c>
      <c r="B6" s="218"/>
      <c r="C6" s="203">
        <v>46706</v>
      </c>
      <c r="D6" s="203"/>
      <c r="E6" s="203"/>
      <c r="F6" s="203"/>
    </row>
    <row r="7" spans="1:8" s="40" customFormat="1" ht="15.75" customHeight="1" x14ac:dyDescent="0.2">
      <c r="A7" s="217" t="s">
        <v>42</v>
      </c>
      <c r="B7" s="218"/>
      <c r="C7" s="204" t="s">
        <v>295</v>
      </c>
      <c r="D7" s="205"/>
      <c r="E7" s="205"/>
      <c r="F7" s="206"/>
    </row>
    <row r="8" spans="1:8" s="40" customFormat="1" ht="15.75" customHeight="1" x14ac:dyDescent="0.2">
      <c r="A8" s="217" t="s">
        <v>43</v>
      </c>
      <c r="B8" s="218"/>
      <c r="C8" s="207"/>
      <c r="D8" s="207"/>
      <c r="E8" s="207"/>
      <c r="F8" s="207"/>
      <c r="G8" s="41"/>
    </row>
    <row r="9" spans="1:8" s="40" customFormat="1" ht="15.75" customHeight="1" x14ac:dyDescent="0.2">
      <c r="A9" s="41"/>
      <c r="B9" s="41"/>
      <c r="C9" s="41"/>
      <c r="D9" s="41"/>
      <c r="E9" s="41"/>
      <c r="F9" s="41"/>
      <c r="G9" s="41"/>
    </row>
    <row r="10" spans="1:8" s="43" customFormat="1" ht="42.75" customHeight="1" x14ac:dyDescent="0.2">
      <c r="A10" s="208" t="s">
        <v>44</v>
      </c>
      <c r="B10" s="208" t="s">
        <v>45</v>
      </c>
      <c r="C10" s="209" t="s">
        <v>46</v>
      </c>
      <c r="D10" s="210"/>
      <c r="E10" s="198" t="s">
        <v>47</v>
      </c>
      <c r="F10" s="199"/>
      <c r="G10"/>
    </row>
    <row r="11" spans="1:8" ht="55.5" customHeight="1" x14ac:dyDescent="0.2">
      <c r="A11" s="224">
        <v>1</v>
      </c>
      <c r="B11" s="222" t="s">
        <v>48</v>
      </c>
      <c r="C11" s="226" t="s">
        <v>49</v>
      </c>
      <c r="D11" s="227"/>
      <c r="E11" s="158" t="s">
        <v>50</v>
      </c>
      <c r="F11" s="183" t="s">
        <v>311</v>
      </c>
      <c r="H11" s="161"/>
    </row>
    <row r="12" spans="1:8" ht="44.25" customHeight="1" x14ac:dyDescent="0.2">
      <c r="A12" s="225"/>
      <c r="B12" s="223"/>
      <c r="C12" s="228"/>
      <c r="D12" s="229"/>
      <c r="E12" s="158" t="s">
        <v>51</v>
      </c>
      <c r="F12" s="160" t="s">
        <v>312</v>
      </c>
      <c r="H12" s="161"/>
    </row>
    <row r="13" spans="1:8" ht="54" customHeight="1" x14ac:dyDescent="0.2">
      <c r="A13" s="225"/>
      <c r="B13" s="223"/>
      <c r="C13" s="228"/>
      <c r="D13" s="229"/>
      <c r="E13" s="159" t="s">
        <v>53</v>
      </c>
      <c r="F13" s="162" t="s">
        <v>312</v>
      </c>
      <c r="H13" s="161"/>
    </row>
    <row r="14" spans="1:8" ht="38.25" customHeight="1" x14ac:dyDescent="0.2">
      <c r="A14" s="39">
        <v>2</v>
      </c>
      <c r="B14" s="44" t="s">
        <v>55</v>
      </c>
      <c r="C14" s="212" t="s">
        <v>56</v>
      </c>
      <c r="D14" s="213"/>
      <c r="E14" s="196" t="s">
        <v>296</v>
      </c>
      <c r="F14" s="197"/>
    </row>
    <row r="15" spans="1:8" ht="68.25" customHeight="1" x14ac:dyDescent="0.2">
      <c r="A15" s="39">
        <v>3</v>
      </c>
      <c r="B15" s="44" t="s">
        <v>57</v>
      </c>
      <c r="C15" s="212" t="s">
        <v>58</v>
      </c>
      <c r="D15" s="213"/>
      <c r="E15" s="196" t="s">
        <v>297</v>
      </c>
      <c r="F15" s="197"/>
    </row>
    <row r="16" spans="1:8" ht="39.75" customHeight="1" x14ac:dyDescent="0.2">
      <c r="A16" s="39">
        <v>4</v>
      </c>
      <c r="B16" s="44" t="s">
        <v>59</v>
      </c>
      <c r="C16" s="212" t="s">
        <v>60</v>
      </c>
      <c r="D16" s="213"/>
      <c r="E16" s="196" t="s">
        <v>298</v>
      </c>
      <c r="F16" s="197"/>
    </row>
    <row r="17" spans="1:6" ht="54" customHeight="1" x14ac:dyDescent="0.2">
      <c r="A17" s="39">
        <v>5</v>
      </c>
      <c r="B17" s="44" t="s">
        <v>61</v>
      </c>
      <c r="C17" s="212" t="s">
        <v>62</v>
      </c>
      <c r="D17" s="213"/>
      <c r="E17" s="196" t="s">
        <v>299</v>
      </c>
      <c r="F17" s="197"/>
    </row>
    <row r="18" spans="1:6" ht="51" customHeight="1" x14ac:dyDescent="0.2">
      <c r="A18" s="39">
        <v>6</v>
      </c>
      <c r="B18" s="44" t="s">
        <v>63</v>
      </c>
      <c r="C18" s="212" t="s">
        <v>64</v>
      </c>
      <c r="D18" s="213"/>
      <c r="E18" s="196" t="s">
        <v>300</v>
      </c>
      <c r="F18" s="197"/>
    </row>
    <row r="19" spans="1:6" ht="67.5" customHeight="1" x14ac:dyDescent="0.2">
      <c r="A19" s="39">
        <v>7</v>
      </c>
      <c r="B19" s="44" t="s">
        <v>65</v>
      </c>
      <c r="C19" s="212" t="s">
        <v>66</v>
      </c>
      <c r="D19" s="213"/>
      <c r="E19" s="196" t="s">
        <v>301</v>
      </c>
      <c r="F19" s="197"/>
    </row>
    <row r="20" spans="1:6" ht="63" customHeight="1" x14ac:dyDescent="0.2">
      <c r="A20" s="39">
        <v>8</v>
      </c>
      <c r="B20" s="44" t="s">
        <v>67</v>
      </c>
      <c r="C20" s="212" t="s">
        <v>68</v>
      </c>
      <c r="D20" s="213"/>
      <c r="E20" s="196" t="s">
        <v>302</v>
      </c>
      <c r="F20" s="197"/>
    </row>
    <row r="21" spans="1:6" ht="85.5" customHeight="1" x14ac:dyDescent="0.2">
      <c r="A21" s="39">
        <v>9</v>
      </c>
      <c r="B21" s="44" t="s">
        <v>69</v>
      </c>
      <c r="C21" s="212" t="s">
        <v>70</v>
      </c>
      <c r="D21" s="213"/>
      <c r="E21" s="196" t="s">
        <v>303</v>
      </c>
      <c r="F21" s="197"/>
    </row>
    <row r="22" spans="1:6" ht="49.5" customHeight="1" x14ac:dyDescent="0.2">
      <c r="A22" s="39">
        <v>10</v>
      </c>
      <c r="B22" s="44" t="s">
        <v>71</v>
      </c>
      <c r="C22" s="212" t="s">
        <v>72</v>
      </c>
      <c r="D22" s="213"/>
      <c r="E22" s="196" t="s">
        <v>304</v>
      </c>
      <c r="F22" s="197"/>
    </row>
    <row r="23" spans="1:6" ht="85.5" customHeight="1" x14ac:dyDescent="0.2">
      <c r="A23" s="39">
        <v>11</v>
      </c>
      <c r="B23" s="44" t="s">
        <v>73</v>
      </c>
      <c r="C23" s="212" t="s">
        <v>74</v>
      </c>
      <c r="D23" s="213"/>
      <c r="E23" s="196" t="s">
        <v>305</v>
      </c>
      <c r="F23" s="197"/>
    </row>
    <row r="24" spans="1:6" ht="54.75" customHeight="1" x14ac:dyDescent="0.2">
      <c r="A24" s="39">
        <v>12</v>
      </c>
      <c r="B24" s="44" t="s">
        <v>75</v>
      </c>
      <c r="C24" s="212" t="s">
        <v>76</v>
      </c>
      <c r="D24" s="213"/>
      <c r="E24" s="196" t="s">
        <v>306</v>
      </c>
      <c r="F24" s="197"/>
    </row>
    <row r="25" spans="1:6" ht="78" customHeight="1" x14ac:dyDescent="0.2">
      <c r="A25" s="39">
        <v>13</v>
      </c>
      <c r="B25" s="44" t="s">
        <v>77</v>
      </c>
      <c r="C25" s="212" t="s">
        <v>78</v>
      </c>
      <c r="D25" s="213"/>
      <c r="E25" s="196" t="s">
        <v>307</v>
      </c>
      <c r="F25" s="197"/>
    </row>
    <row r="26" spans="1:6" ht="81" customHeight="1" x14ac:dyDescent="0.2">
      <c r="A26" s="39">
        <v>14</v>
      </c>
      <c r="B26" s="44" t="s">
        <v>79</v>
      </c>
      <c r="C26" s="212" t="s">
        <v>80</v>
      </c>
      <c r="D26" s="213"/>
      <c r="E26" s="196" t="s">
        <v>308</v>
      </c>
      <c r="F26" s="197"/>
    </row>
    <row r="27" spans="1:6" ht="81" customHeight="1" x14ac:dyDescent="0.2">
      <c r="A27" s="39">
        <v>15</v>
      </c>
      <c r="B27" s="44" t="s">
        <v>81</v>
      </c>
      <c r="C27" s="213" t="s">
        <v>82</v>
      </c>
      <c r="D27" s="216"/>
      <c r="E27" s="196" t="s">
        <v>309</v>
      </c>
      <c r="F27" s="197"/>
    </row>
    <row r="28" spans="1:6" ht="70.5" customHeight="1" x14ac:dyDescent="0.2">
      <c r="A28" s="39">
        <v>16</v>
      </c>
      <c r="B28" s="163" t="s">
        <v>83</v>
      </c>
      <c r="C28" s="214" t="s">
        <v>84</v>
      </c>
      <c r="D28" s="215"/>
      <c r="E28" s="196" t="s">
        <v>310</v>
      </c>
      <c r="F28" s="197"/>
    </row>
    <row r="29" spans="1:6" x14ac:dyDescent="0.2">
      <c r="B29" s="211"/>
      <c r="C29" s="211"/>
      <c r="D29" s="211"/>
      <c r="E29" s="211"/>
      <c r="F29" s="48"/>
    </row>
  </sheetData>
  <sheetProtection algorithmName="SHA-512" hashValue="DJOBAXmPhUHwxcjFhIPYPG24BkBIWzP7ko7BsJEXpTqDdRw9ggtroVHdMNnJRcLwYQNgI25oDr3g9KYrn2FjDA==" saltValue="QnhVbRNyQOQiC/LXAXlqMQ==" spinCount="100000" sheet="1" formatCells="0" formatColumns="0" formatRows="0" insertColumns="0" insertRows="0" sort="0"/>
  <mergeCells count="53">
    <mergeCell ref="C14:D14"/>
    <mergeCell ref="A7:B7"/>
    <mergeCell ref="A8:B8"/>
    <mergeCell ref="A1:B1"/>
    <mergeCell ref="A2:B2"/>
    <mergeCell ref="A3:B3"/>
    <mergeCell ref="A5:B5"/>
    <mergeCell ref="A6:B6"/>
    <mergeCell ref="A4:B4"/>
    <mergeCell ref="B11:B13"/>
    <mergeCell ref="A11:A13"/>
    <mergeCell ref="C11:D13"/>
    <mergeCell ref="C1:F1"/>
    <mergeCell ref="C2:F2"/>
    <mergeCell ref="C3:F3"/>
    <mergeCell ref="C4:F4"/>
    <mergeCell ref="B29:E29"/>
    <mergeCell ref="C15:D15"/>
    <mergeCell ref="C16:D16"/>
    <mergeCell ref="C17:D17"/>
    <mergeCell ref="C18:D18"/>
    <mergeCell ref="C19:D19"/>
    <mergeCell ref="C26:D26"/>
    <mergeCell ref="C28:D28"/>
    <mergeCell ref="C20:D20"/>
    <mergeCell ref="C21:D21"/>
    <mergeCell ref="C22:D22"/>
    <mergeCell ref="C23:D23"/>
    <mergeCell ref="C24:D24"/>
    <mergeCell ref="C25:D25"/>
    <mergeCell ref="C27:D27"/>
    <mergeCell ref="E19:F19"/>
    <mergeCell ref="C5:F5"/>
    <mergeCell ref="C6:F6"/>
    <mergeCell ref="C7:F7"/>
    <mergeCell ref="C8:F8"/>
    <mergeCell ref="A10:B10"/>
    <mergeCell ref="C10:D10"/>
    <mergeCell ref="E25:F25"/>
    <mergeCell ref="E26:F26"/>
    <mergeCell ref="E27:F27"/>
    <mergeCell ref="E28:F28"/>
    <mergeCell ref="E10:F10"/>
    <mergeCell ref="E20:F20"/>
    <mergeCell ref="E21:F21"/>
    <mergeCell ref="E22:F22"/>
    <mergeCell ref="E23:F23"/>
    <mergeCell ref="E24:F24"/>
    <mergeCell ref="E14:F14"/>
    <mergeCell ref="E15:F15"/>
    <mergeCell ref="E16:F16"/>
    <mergeCell ref="E17:F17"/>
    <mergeCell ref="E18:F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A1:AV141"/>
  <sheetViews>
    <sheetView showGridLines="0" zoomScale="70" zoomScaleNormal="70" workbookViewId="0">
      <selection activeCell="E28" sqref="E28"/>
    </sheetView>
  </sheetViews>
  <sheetFormatPr defaultColWidth="9.140625" defaultRowHeight="12.75" x14ac:dyDescent="0.2"/>
  <cols>
    <col min="1" max="1" width="14.42578125" style="42" customWidth="1"/>
    <col min="2" max="2" width="66.5703125" customWidth="1"/>
    <col min="3" max="3" width="30.140625" style="45" customWidth="1"/>
    <col min="4" max="4" width="30" style="45" customWidth="1"/>
    <col min="5" max="5" width="35.5703125" style="45" customWidth="1"/>
    <col min="6" max="6" width="27" style="45" customWidth="1"/>
    <col min="7" max="7" width="27.85546875" customWidth="1"/>
    <col min="8" max="8" width="16.5703125" customWidth="1"/>
    <col min="9" max="9" width="18.5703125" customWidth="1"/>
    <col min="10" max="10" width="40.85546875" customWidth="1"/>
    <col min="11" max="11" width="22.42578125" customWidth="1"/>
    <col min="12" max="13" width="19" customWidth="1"/>
    <col min="14" max="14" width="22" bestFit="1" customWidth="1"/>
    <col min="15" max="15" width="21.5703125" style="42" customWidth="1"/>
    <col min="16" max="18" width="11" style="42" customWidth="1"/>
    <col min="19" max="19" width="14.85546875" customWidth="1"/>
    <col min="20" max="20" width="29.140625" customWidth="1"/>
    <col min="26" max="26" width="46" bestFit="1" customWidth="1"/>
    <col min="27" max="27" width="126.42578125" customWidth="1"/>
  </cols>
  <sheetData>
    <row r="1" spans="1:19" x14ac:dyDescent="0.2">
      <c r="A1" s="282" t="s">
        <v>36</v>
      </c>
      <c r="B1" s="283"/>
      <c r="C1" s="284"/>
      <c r="D1" s="284"/>
      <c r="E1" s="284"/>
      <c r="F1" s="285"/>
      <c r="G1" s="164"/>
    </row>
    <row r="2" spans="1:19" x14ac:dyDescent="0.2">
      <c r="A2" s="217" t="s">
        <v>37</v>
      </c>
      <c r="B2" s="217"/>
      <c r="C2" s="262"/>
      <c r="D2" s="262"/>
      <c r="E2" s="262"/>
      <c r="F2" s="262"/>
      <c r="G2" s="164"/>
      <c r="H2" s="248" t="s">
        <v>85</v>
      </c>
      <c r="I2" s="249"/>
      <c r="J2" s="250"/>
      <c r="K2" s="47"/>
    </row>
    <row r="3" spans="1:19" x14ac:dyDescent="0.2">
      <c r="A3" s="218" t="s">
        <v>38</v>
      </c>
      <c r="B3" s="267"/>
      <c r="C3" s="262"/>
      <c r="D3" s="262"/>
      <c r="E3" s="262"/>
      <c r="F3" s="262"/>
      <c r="G3" s="164"/>
      <c r="H3" s="123"/>
      <c r="I3" s="246" t="s">
        <v>86</v>
      </c>
      <c r="J3" s="247"/>
      <c r="K3" s="43"/>
    </row>
    <row r="4" spans="1:19" x14ac:dyDescent="0.2">
      <c r="A4" s="217" t="s">
        <v>87</v>
      </c>
      <c r="B4" s="217"/>
      <c r="C4" s="262"/>
      <c r="D4" s="262"/>
      <c r="E4" s="262"/>
      <c r="F4" s="262"/>
      <c r="G4" s="164"/>
      <c r="H4" s="36"/>
      <c r="I4" s="246" t="s">
        <v>88</v>
      </c>
      <c r="J4" s="247"/>
      <c r="K4" s="43"/>
    </row>
    <row r="5" spans="1:19" ht="21" customHeight="1" x14ac:dyDescent="0.2">
      <c r="A5" s="217" t="s">
        <v>40</v>
      </c>
      <c r="B5" s="217"/>
      <c r="C5" s="259"/>
      <c r="D5" s="262"/>
      <c r="E5" s="262"/>
      <c r="F5" s="262"/>
      <c r="G5" s="164"/>
      <c r="H5" s="141"/>
      <c r="I5" s="246" t="s">
        <v>89</v>
      </c>
      <c r="J5" s="247"/>
    </row>
    <row r="6" spans="1:19" ht="14.25" x14ac:dyDescent="0.2">
      <c r="A6" s="217" t="s">
        <v>41</v>
      </c>
      <c r="B6" s="217"/>
      <c r="C6" s="262"/>
      <c r="D6" s="262"/>
      <c r="E6" s="262"/>
      <c r="F6" s="262"/>
      <c r="G6" s="164"/>
    </row>
    <row r="7" spans="1:19" x14ac:dyDescent="0.2">
      <c r="A7"/>
      <c r="C7"/>
      <c r="D7"/>
      <c r="E7"/>
      <c r="F7"/>
      <c r="G7" s="164"/>
    </row>
    <row r="8" spans="1:19" ht="15" customHeight="1" x14ac:dyDescent="0.2">
      <c r="A8" s="282" t="s">
        <v>90</v>
      </c>
      <c r="B8" s="283"/>
      <c r="C8" s="284"/>
      <c r="D8" s="284"/>
      <c r="E8" s="284"/>
      <c r="F8" s="285"/>
      <c r="G8" s="164"/>
      <c r="H8" s="164"/>
    </row>
    <row r="9" spans="1:19" s="40" customFormat="1" x14ac:dyDescent="0.2">
      <c r="A9" s="217" t="s">
        <v>42</v>
      </c>
      <c r="B9" s="217"/>
      <c r="C9" s="262"/>
      <c r="D9" s="262"/>
      <c r="E9" s="262"/>
      <c r="F9" s="262"/>
      <c r="O9" s="46"/>
      <c r="P9" s="46"/>
      <c r="Q9" s="46"/>
      <c r="R9" s="46"/>
    </row>
    <row r="10" spans="1:19" s="40" customFormat="1" x14ac:dyDescent="0.2">
      <c r="A10" s="217" t="s">
        <v>91</v>
      </c>
      <c r="B10" s="217"/>
      <c r="C10" s="266"/>
      <c r="D10" s="262"/>
      <c r="E10" s="262"/>
      <c r="F10" s="262"/>
      <c r="G10" s="41"/>
      <c r="O10" s="46"/>
      <c r="P10" s="46"/>
      <c r="Q10" s="46"/>
      <c r="R10" s="46"/>
    </row>
    <row r="11" spans="1:19" x14ac:dyDescent="0.2">
      <c r="A11" s="101"/>
      <c r="B11" s="102" t="s">
        <v>92</v>
      </c>
      <c r="C11" s="103" t="s">
        <v>93</v>
      </c>
      <c r="D11" s="104"/>
      <c r="E11" s="104"/>
      <c r="F11" s="105"/>
      <c r="G11" s="47"/>
    </row>
    <row r="12" spans="1:19" ht="64.5" customHeight="1" x14ac:dyDescent="0.2">
      <c r="A12" s="218" t="s">
        <v>94</v>
      </c>
      <c r="B12" s="267"/>
      <c r="C12" s="255" t="s">
        <v>95</v>
      </c>
      <c r="D12" s="256"/>
      <c r="E12" s="256"/>
      <c r="F12" s="257"/>
      <c r="G12" s="165"/>
      <c r="H12" s="164"/>
      <c r="I12" s="164"/>
    </row>
    <row r="13" spans="1:19" ht="39" customHeight="1" x14ac:dyDescent="0.2">
      <c r="A13" s="217" t="s">
        <v>96</v>
      </c>
      <c r="B13" s="217"/>
      <c r="C13" s="259"/>
      <c r="D13" s="259"/>
      <c r="E13" s="259"/>
      <c r="F13" s="259"/>
      <c r="G13" s="166"/>
      <c r="H13" s="164"/>
      <c r="I13" s="164"/>
    </row>
    <row r="14" spans="1:19" ht="20.25" customHeight="1" x14ac:dyDescent="0.2">
      <c r="A14" s="218" t="s">
        <v>97</v>
      </c>
      <c r="B14" s="267"/>
      <c r="C14" s="288" t="s">
        <v>98</v>
      </c>
      <c r="D14" s="289"/>
      <c r="E14" s="289"/>
      <c r="F14" s="290"/>
      <c r="G14" s="165"/>
      <c r="H14" s="164"/>
      <c r="I14" s="164"/>
    </row>
    <row r="15" spans="1:19" ht="35.25" customHeight="1" x14ac:dyDescent="0.2">
      <c r="A15" s="258" t="s">
        <v>99</v>
      </c>
      <c r="B15" s="258"/>
      <c r="C15" s="259" t="s">
        <v>100</v>
      </c>
      <c r="D15" s="259"/>
      <c r="E15" s="259"/>
      <c r="F15" s="259"/>
      <c r="G15" s="165"/>
      <c r="H15" s="165"/>
      <c r="I15" s="165"/>
      <c r="J15" s="165"/>
      <c r="K15" s="165"/>
      <c r="L15" s="165"/>
      <c r="M15" s="164"/>
      <c r="N15" s="164"/>
      <c r="O15" s="167"/>
      <c r="P15" s="167"/>
      <c r="Q15" s="167"/>
      <c r="R15" s="167"/>
      <c r="S15" s="164"/>
    </row>
    <row r="16" spans="1:19" ht="27.75" customHeight="1" x14ac:dyDescent="0.2">
      <c r="A16" s="258" t="s">
        <v>101</v>
      </c>
      <c r="B16" s="258"/>
      <c r="C16" s="259"/>
      <c r="D16" s="259"/>
      <c r="E16" s="259"/>
      <c r="F16" s="259"/>
      <c r="G16" s="165"/>
      <c r="H16" s="165"/>
      <c r="I16" s="164"/>
      <c r="J16" s="164"/>
      <c r="K16" s="164"/>
      <c r="L16" s="164"/>
      <c r="M16" s="164"/>
      <c r="N16" s="164"/>
      <c r="O16" s="167"/>
      <c r="P16" s="167"/>
      <c r="Q16" s="167"/>
      <c r="R16" s="167"/>
      <c r="S16" s="164"/>
    </row>
    <row r="17" spans="1:19" ht="27.75" customHeight="1" x14ac:dyDescent="0.2">
      <c r="A17" s="251" t="s">
        <v>102</v>
      </c>
      <c r="B17" s="252"/>
      <c r="C17" s="255" t="s">
        <v>103</v>
      </c>
      <c r="D17" s="256"/>
      <c r="E17" s="256"/>
      <c r="F17" s="257"/>
      <c r="G17" s="165"/>
      <c r="H17" s="165"/>
      <c r="I17" s="164"/>
      <c r="J17" s="164"/>
      <c r="K17" s="164"/>
      <c r="L17" s="164"/>
      <c r="M17" s="164"/>
      <c r="N17" s="164"/>
      <c r="O17" s="167"/>
      <c r="P17" s="167"/>
      <c r="Q17" s="167"/>
      <c r="R17" s="167"/>
      <c r="S17" s="164"/>
    </row>
    <row r="18" spans="1:19" ht="27.75" customHeight="1" x14ac:dyDescent="0.2">
      <c r="A18" s="253"/>
      <c r="B18" s="254"/>
      <c r="C18" s="255" t="s">
        <v>104</v>
      </c>
      <c r="D18" s="256"/>
      <c r="E18" s="256"/>
      <c r="F18" s="257"/>
      <c r="G18" s="165"/>
      <c r="H18" s="165"/>
      <c r="I18" s="164"/>
    </row>
    <row r="19" spans="1:19" x14ac:dyDescent="0.2">
      <c r="A19" s="48"/>
      <c r="B19" s="48"/>
      <c r="C19" s="48"/>
      <c r="D19" s="48"/>
      <c r="E19" s="48"/>
      <c r="F19" s="48"/>
      <c r="G19" s="48"/>
    </row>
    <row r="20" spans="1:19" ht="52.5" customHeight="1" x14ac:dyDescent="0.2">
      <c r="A20" s="291" t="s">
        <v>105</v>
      </c>
      <c r="B20" s="292"/>
      <c r="C20" s="292"/>
      <c r="D20" s="292"/>
      <c r="E20" s="292"/>
      <c r="F20" s="292"/>
      <c r="G20" s="292"/>
      <c r="H20" s="292"/>
      <c r="I20" s="292"/>
    </row>
    <row r="21" spans="1:19" s="43" customFormat="1" ht="33.75" customHeight="1" x14ac:dyDescent="0.2">
      <c r="A21" s="268"/>
      <c r="B21" s="269"/>
      <c r="C21" s="173" t="s">
        <v>106</v>
      </c>
      <c r="D21" s="133" t="s">
        <v>107</v>
      </c>
      <c r="E21" s="133" t="s">
        <v>108</v>
      </c>
      <c r="F21" s="50" t="s">
        <v>109</v>
      </c>
      <c r="G21" s="50" t="s">
        <v>110</v>
      </c>
      <c r="H21" s="50" t="s">
        <v>111</v>
      </c>
      <c r="I21" s="50" t="s">
        <v>112</v>
      </c>
      <c r="J21"/>
      <c r="K21"/>
      <c r="L21"/>
      <c r="M21"/>
      <c r="N21"/>
      <c r="O21" s="42"/>
      <c r="P21" s="42"/>
      <c r="Q21" s="42"/>
      <c r="R21" s="45"/>
    </row>
    <row r="22" spans="1:19" s="43" customFormat="1" ht="33.75" customHeight="1" x14ac:dyDescent="0.2">
      <c r="A22" s="263" t="s">
        <v>113</v>
      </c>
      <c r="B22" s="264"/>
      <c r="C22" s="109">
        <f>D104+E104+F104</f>
        <v>0</v>
      </c>
      <c r="D22" s="109">
        <f>G104+H104+I104+J104+K104+O104+P104+Q104+R104</f>
        <v>0</v>
      </c>
      <c r="E22" s="109">
        <f>C104+D104+E104+F104+G104+H104+I104+J104+K104+O104+P104+Q104+R104</f>
        <v>0</v>
      </c>
      <c r="F22" s="109">
        <f>G104+H104+I104+J104+K104</f>
        <v>0</v>
      </c>
      <c r="G22" s="109" t="e">
        <f>L104+N104</f>
        <v>#VALUE!</v>
      </c>
      <c r="H22" s="109">
        <f>O104+P104+Q104+R104</f>
        <v>0</v>
      </c>
      <c r="I22" s="109">
        <f>T104</f>
        <v>0</v>
      </c>
      <c r="J22"/>
      <c r="K22"/>
      <c r="L22"/>
      <c r="M22"/>
      <c r="N22"/>
      <c r="O22" s="42"/>
      <c r="P22" s="42"/>
      <c r="Q22" s="42"/>
      <c r="R22" s="45"/>
    </row>
    <row r="23" spans="1:19" ht="33.75" customHeight="1" x14ac:dyDescent="0.2">
      <c r="A23" s="286" t="s">
        <v>114</v>
      </c>
      <c r="B23" s="287"/>
      <c r="C23" s="120" t="e">
        <f t="shared" ref="C23:I23" si="0">C22/$C$6</f>
        <v>#DIV/0!</v>
      </c>
      <c r="D23" s="110" t="e">
        <f t="shared" si="0"/>
        <v>#DIV/0!</v>
      </c>
      <c r="E23" s="110" t="e">
        <f t="shared" si="0"/>
        <v>#DIV/0!</v>
      </c>
      <c r="F23" s="120" t="e">
        <f t="shared" si="0"/>
        <v>#DIV/0!</v>
      </c>
      <c r="G23" s="120" t="e">
        <f t="shared" si="0"/>
        <v>#VALUE!</v>
      </c>
      <c r="H23" s="120" t="e">
        <f t="shared" si="0"/>
        <v>#DIV/0!</v>
      </c>
      <c r="I23" s="120" t="e">
        <f t="shared" si="0"/>
        <v>#DIV/0!</v>
      </c>
    </row>
    <row r="24" spans="1:19" ht="33.75" customHeight="1" x14ac:dyDescent="0.2">
      <c r="A24" s="263" t="s">
        <v>115</v>
      </c>
      <c r="B24" s="264"/>
      <c r="C24" s="270" t="s">
        <v>116</v>
      </c>
      <c r="D24" s="271"/>
      <c r="E24" s="272"/>
      <c r="F24" s="273"/>
      <c r="G24" s="274"/>
      <c r="H24" s="274"/>
      <c r="I24" s="275"/>
    </row>
    <row r="25" spans="1:19" ht="33.75" customHeight="1" x14ac:dyDescent="0.2">
      <c r="A25" s="263" t="s">
        <v>117</v>
      </c>
      <c r="B25" s="264"/>
      <c r="C25" s="134" t="str">
        <f>VLOOKUP($C$24,'WLC benchmarks'!$B$10:$E$13,2, TRUE)</f>
        <v>&lt;850</v>
      </c>
      <c r="D25" s="134" t="str">
        <f>VLOOKUP($C$24,'WLC benchmarks'!$B$10:$E$13,3, TRUE)</f>
        <v>&lt;350</v>
      </c>
      <c r="E25" s="134" t="str">
        <f>VLOOKUP($C$24,'WLC benchmarks'!$B$10:$E$13,4, TRUE)</f>
        <v>&lt;1200</v>
      </c>
      <c r="F25" s="276"/>
      <c r="G25" s="277"/>
      <c r="H25" s="277"/>
      <c r="I25" s="278"/>
      <c r="J25" s="164"/>
      <c r="K25" s="165"/>
    </row>
    <row r="26" spans="1:19" ht="33.75" customHeight="1" x14ac:dyDescent="0.2">
      <c r="A26" s="263" t="s">
        <v>118</v>
      </c>
      <c r="B26" s="264"/>
      <c r="C26" s="134" t="str">
        <f>VLOOKUP($C$24,'WLC benchmarks'!$B$16:$E$19,2, TRUE)</f>
        <v>&lt;500</v>
      </c>
      <c r="D26" s="134" t="str">
        <f>VLOOKUP($C$24,'WLC benchmarks'!$B$16:$E$19,3, TRUE)</f>
        <v>&lt;300</v>
      </c>
      <c r="E26" s="134" t="str">
        <f>VLOOKUP($C$24,'WLC benchmarks'!$B$16:$E$19,4, TRUE)</f>
        <v>&lt;800</v>
      </c>
      <c r="F26" s="279"/>
      <c r="G26" s="280"/>
      <c r="H26" s="280"/>
      <c r="I26" s="281"/>
    </row>
    <row r="27" spans="1:19" ht="69" customHeight="1" x14ac:dyDescent="0.2">
      <c r="A27" s="263" t="s">
        <v>119</v>
      </c>
      <c r="B27" s="264"/>
      <c r="C27" s="259" t="s">
        <v>120</v>
      </c>
      <c r="D27" s="259"/>
      <c r="E27" s="259"/>
      <c r="F27" s="259"/>
      <c r="G27" s="259"/>
      <c r="H27" s="259"/>
      <c r="I27" s="259"/>
    </row>
    <row r="28" spans="1:19" ht="15.75" customHeight="1" x14ac:dyDescent="0.2">
      <c r="A28" s="52"/>
      <c r="B28" s="52"/>
      <c r="C28" s="42"/>
      <c r="D28" s="42"/>
      <c r="E28" s="42"/>
      <c r="F28" s="42"/>
      <c r="G28" s="48"/>
    </row>
    <row r="29" spans="1:19" ht="15.75" customHeight="1" x14ac:dyDescent="0.2">
      <c r="A29" s="265" t="s">
        <v>121</v>
      </c>
      <c r="B29" s="265"/>
      <c r="C29" s="265"/>
      <c r="D29" s="265"/>
      <c r="E29" s="265"/>
      <c r="F29" s="265"/>
      <c r="G29" s="164"/>
    </row>
    <row r="30" spans="1:19" ht="27.75" customHeight="1" x14ac:dyDescent="0.2">
      <c r="A30" s="338" t="s">
        <v>50</v>
      </c>
      <c r="B30" s="338"/>
      <c r="C30" s="339" t="s">
        <v>122</v>
      </c>
      <c r="D30" s="340"/>
      <c r="E30" s="340"/>
      <c r="F30" s="341"/>
      <c r="G30" s="48"/>
    </row>
    <row r="31" spans="1:19" ht="27" customHeight="1" x14ac:dyDescent="0.2">
      <c r="A31" s="258" t="s">
        <v>123</v>
      </c>
      <c r="B31" s="258"/>
      <c r="C31" s="262" t="s">
        <v>52</v>
      </c>
      <c r="D31" s="262"/>
      <c r="E31" s="262"/>
      <c r="F31" s="262"/>
      <c r="G31" s="48"/>
    </row>
    <row r="32" spans="1:19" ht="27" customHeight="1" x14ac:dyDescent="0.2">
      <c r="A32" s="258" t="s">
        <v>53</v>
      </c>
      <c r="B32" s="258"/>
      <c r="C32" s="262" t="s">
        <v>54</v>
      </c>
      <c r="D32" s="262"/>
      <c r="E32" s="262"/>
      <c r="F32" s="262"/>
      <c r="G32" s="48"/>
    </row>
    <row r="33" spans="1:48" ht="15.75" customHeight="1" x14ac:dyDescent="0.2">
      <c r="A33" s="52"/>
      <c r="B33" s="52"/>
      <c r="C33" s="42"/>
      <c r="D33" s="42"/>
      <c r="E33" s="42"/>
      <c r="F33" s="42"/>
      <c r="G33" s="48"/>
    </row>
    <row r="34" spans="1:48" ht="33" customHeight="1" x14ac:dyDescent="0.2">
      <c r="A34" s="292" t="s">
        <v>124</v>
      </c>
      <c r="B34" s="336"/>
      <c r="C34" s="261" t="s">
        <v>125</v>
      </c>
      <c r="D34" s="261"/>
      <c r="E34" s="261"/>
      <c r="F34" s="55" t="s">
        <v>126</v>
      </c>
      <c r="G34" s="48"/>
      <c r="H34" s="53"/>
      <c r="I34" s="53"/>
      <c r="J34" s="51"/>
      <c r="K34" s="51"/>
      <c r="L34" s="51"/>
      <c r="M34" s="51"/>
      <c r="N34" s="54"/>
      <c r="O34" s="51"/>
      <c r="P34" s="51"/>
      <c r="Q34" s="51"/>
    </row>
    <row r="35" spans="1:48" ht="24.75" customHeight="1" x14ac:dyDescent="0.2">
      <c r="A35" s="292"/>
      <c r="B35" s="336"/>
      <c r="C35" s="259" t="s">
        <v>127</v>
      </c>
      <c r="D35" s="259"/>
      <c r="E35" s="259"/>
      <c r="F35" s="36"/>
      <c r="G35" s="48"/>
      <c r="H35" s="53"/>
      <c r="I35" s="53"/>
      <c r="J35" s="56"/>
      <c r="K35" s="56"/>
      <c r="L35" s="56"/>
      <c r="M35" s="56"/>
      <c r="N35" s="54"/>
      <c r="O35" s="51"/>
      <c r="P35" s="51"/>
      <c r="Q35" s="51"/>
    </row>
    <row r="36" spans="1:48" ht="12.75" customHeight="1" x14ac:dyDescent="0.2">
      <c r="A36" s="292"/>
      <c r="B36" s="336"/>
      <c r="C36" s="260"/>
      <c r="D36" s="260"/>
      <c r="E36" s="260"/>
      <c r="F36" s="36"/>
      <c r="G36" s="48"/>
      <c r="H36" s="53"/>
      <c r="I36" s="53"/>
      <c r="J36" s="51"/>
      <c r="K36" s="51"/>
      <c r="L36" s="51"/>
      <c r="M36" s="51"/>
      <c r="N36" s="54"/>
      <c r="O36" s="51"/>
      <c r="P36" s="51"/>
      <c r="Q36" s="51"/>
    </row>
    <row r="37" spans="1:48" ht="12.75" customHeight="1" x14ac:dyDescent="0.2">
      <c r="A37" s="292"/>
      <c r="B37" s="336"/>
      <c r="C37" s="260"/>
      <c r="D37" s="260"/>
      <c r="E37" s="260"/>
      <c r="F37" s="36"/>
      <c r="G37" s="48"/>
      <c r="H37" s="53"/>
      <c r="I37" s="53"/>
      <c r="J37" s="51"/>
      <c r="K37" s="51"/>
      <c r="L37" s="51"/>
      <c r="M37" s="51"/>
      <c r="N37" s="54"/>
      <c r="O37" s="51"/>
      <c r="P37" s="51"/>
      <c r="Q37" s="51"/>
    </row>
    <row r="38" spans="1:48" s="43" customFormat="1" x14ac:dyDescent="0.2">
      <c r="A38" s="369"/>
      <c r="B38" s="370"/>
      <c r="C38" s="262"/>
      <c r="D38" s="262"/>
      <c r="E38" s="262"/>
      <c r="F38" s="36"/>
      <c r="G38" s="48"/>
      <c r="H38" s="53"/>
      <c r="I38" s="53"/>
      <c r="J38" s="56"/>
      <c r="K38" s="56"/>
      <c r="L38" s="56"/>
      <c r="M38" s="56"/>
      <c r="N38" s="54"/>
      <c r="O38" s="51"/>
      <c r="P38" s="51"/>
      <c r="Q38" s="51"/>
      <c r="R38" s="45"/>
    </row>
    <row r="39" spans="1:48" s="60" customFormat="1" x14ac:dyDescent="0.2">
      <c r="A39" s="57"/>
      <c r="B39" s="57"/>
      <c r="C39" s="58"/>
      <c r="D39" s="58"/>
      <c r="E39" s="58"/>
      <c r="F39" s="59"/>
      <c r="G39" s="48"/>
      <c r="O39" s="58"/>
      <c r="P39" s="58"/>
      <c r="Q39" s="58"/>
      <c r="R39" s="58"/>
    </row>
    <row r="40" spans="1:48" s="43" customFormat="1" ht="27.75" x14ac:dyDescent="0.2">
      <c r="A40" s="292" t="s">
        <v>128</v>
      </c>
      <c r="B40" s="336"/>
      <c r="C40" s="261" t="s">
        <v>129</v>
      </c>
      <c r="D40" s="261"/>
      <c r="E40" s="261"/>
      <c r="F40" s="55" t="s">
        <v>130</v>
      </c>
      <c r="G40" s="48"/>
      <c r="O40" s="45"/>
      <c r="P40" s="45"/>
      <c r="Q40" s="45"/>
      <c r="R40" s="45"/>
    </row>
    <row r="41" spans="1:48" s="43" customFormat="1" ht="12.75" customHeight="1" x14ac:dyDescent="0.2">
      <c r="A41" s="292"/>
      <c r="B41" s="336"/>
      <c r="C41" s="262" t="s">
        <v>131</v>
      </c>
      <c r="D41" s="262"/>
      <c r="E41" s="262"/>
      <c r="F41" s="12"/>
      <c r="G41" s="48"/>
      <c r="O41" s="45"/>
      <c r="P41" s="45"/>
      <c r="Q41" s="45"/>
      <c r="R41" s="45"/>
    </row>
    <row r="42" spans="1:48" x14ac:dyDescent="0.2">
      <c r="A42" s="292"/>
      <c r="B42" s="336"/>
      <c r="C42" s="260"/>
      <c r="D42" s="260"/>
      <c r="E42" s="260"/>
      <c r="F42" s="12"/>
    </row>
    <row r="43" spans="1:48" x14ac:dyDescent="0.2">
      <c r="A43" s="292"/>
      <c r="B43" s="336"/>
      <c r="C43" s="372"/>
      <c r="D43" s="373"/>
      <c r="E43" s="374"/>
      <c r="F43" s="12"/>
      <c r="J43" s="43"/>
      <c r="K43" s="43"/>
      <c r="L43" s="43"/>
    </row>
    <row r="44" spans="1:48" x14ac:dyDescent="0.2">
      <c r="A44" s="292"/>
      <c r="B44" s="336"/>
      <c r="C44" s="372"/>
      <c r="D44" s="373"/>
      <c r="E44" s="374"/>
      <c r="F44" s="12"/>
      <c r="J44" s="43"/>
      <c r="K44" s="43"/>
      <c r="L44" s="43"/>
    </row>
    <row r="45" spans="1:48" x14ac:dyDescent="0.2">
      <c r="B45" s="362"/>
      <c r="C45" s="362"/>
      <c r="D45" s="362"/>
      <c r="E45" s="362"/>
      <c r="F45" s="362"/>
    </row>
    <row r="46" spans="1:48" s="49" customFormat="1" x14ac:dyDescent="0.2">
      <c r="A46"/>
      <c r="B46" s="211"/>
      <c r="C46" s="211"/>
      <c r="D46" s="211"/>
      <c r="E46" s="211"/>
      <c r="F46" s="211"/>
      <c r="G46"/>
      <c r="H46"/>
      <c r="I46"/>
      <c r="J46"/>
      <c r="K46"/>
      <c r="L46"/>
      <c r="M46" s="164"/>
      <c r="N46"/>
      <c r="O46" s="42"/>
      <c r="P46" s="42"/>
      <c r="Q46" s="42"/>
      <c r="R46" s="42"/>
      <c r="S46"/>
      <c r="T46"/>
      <c r="U46"/>
      <c r="V46"/>
      <c r="W46"/>
      <c r="X46"/>
      <c r="Y46"/>
      <c r="Z46"/>
      <c r="AA46"/>
      <c r="AB46"/>
      <c r="AC46"/>
      <c r="AD46"/>
      <c r="AE46"/>
      <c r="AF46"/>
      <c r="AG46"/>
      <c r="AH46"/>
      <c r="AI46"/>
      <c r="AJ46"/>
      <c r="AK46"/>
      <c r="AL46"/>
      <c r="AM46"/>
      <c r="AN46"/>
      <c r="AO46"/>
      <c r="AP46"/>
      <c r="AQ46"/>
      <c r="AR46"/>
      <c r="AS46"/>
      <c r="AT46"/>
      <c r="AU46"/>
    </row>
    <row r="47" spans="1:48" s="49" customFormat="1" ht="27.75" customHeight="1" x14ac:dyDescent="0.2">
      <c r="A47" s="363" t="s">
        <v>132</v>
      </c>
      <c r="B47" s="363"/>
      <c r="C47" s="231" t="s">
        <v>133</v>
      </c>
      <c r="D47" s="371"/>
      <c r="E47" s="235" t="s">
        <v>134</v>
      </c>
      <c r="F47" s="382" t="s">
        <v>135</v>
      </c>
      <c r="G47" s="383"/>
      <c r="H47" s="231" t="s">
        <v>136</v>
      </c>
      <c r="I47" s="232"/>
      <c r="J47" s="164"/>
      <c r="K47" s="164"/>
      <c r="L47" s="164"/>
      <c r="M47" s="164"/>
      <c r="N47" s="42"/>
      <c r="O47" s="42"/>
      <c r="P47" s="42"/>
      <c r="Q47" s="42"/>
      <c r="R47"/>
      <c r="S47"/>
      <c r="T47"/>
      <c r="U47"/>
      <c r="V47"/>
      <c r="W47"/>
      <c r="X47"/>
      <c r="Y47"/>
      <c r="Z47"/>
      <c r="AA47"/>
      <c r="AB47"/>
      <c r="AC47"/>
      <c r="AD47"/>
      <c r="AE47"/>
      <c r="AF47"/>
      <c r="AG47"/>
      <c r="AH47"/>
      <c r="AI47"/>
      <c r="AJ47"/>
      <c r="AK47"/>
      <c r="AL47"/>
      <c r="AM47"/>
      <c r="AN47"/>
      <c r="AO47"/>
      <c r="AP47"/>
      <c r="AQ47"/>
      <c r="AR47"/>
      <c r="AS47"/>
      <c r="AT47"/>
      <c r="AU47"/>
      <c r="AV47"/>
    </row>
    <row r="48" spans="1:48" s="49" customFormat="1" ht="42" customHeight="1" x14ac:dyDescent="0.2">
      <c r="A48" s="233" t="s">
        <v>137</v>
      </c>
      <c r="B48" s="234"/>
      <c r="C48" s="61" t="s">
        <v>138</v>
      </c>
      <c r="D48" s="61" t="s">
        <v>139</v>
      </c>
      <c r="E48" s="236"/>
      <c r="F48" s="384"/>
      <c r="G48" s="385"/>
      <c r="H48" s="61" t="s">
        <v>140</v>
      </c>
      <c r="I48" s="61" t="s">
        <v>141</v>
      </c>
      <c r="J48"/>
      <c r="K48"/>
      <c r="L48"/>
      <c r="M48"/>
      <c r="N48" s="42"/>
      <c r="O48" s="42"/>
      <c r="P48" s="42"/>
      <c r="Q48" s="42"/>
      <c r="R48"/>
      <c r="S48"/>
      <c r="T48"/>
      <c r="U48"/>
      <c r="V48"/>
      <c r="W48"/>
      <c r="X48"/>
      <c r="Y48"/>
      <c r="Z48"/>
      <c r="AA48"/>
      <c r="AB48"/>
      <c r="AC48"/>
      <c r="AD48"/>
      <c r="AE48"/>
      <c r="AF48"/>
      <c r="AG48"/>
      <c r="AH48"/>
      <c r="AI48"/>
      <c r="AJ48"/>
      <c r="AK48"/>
      <c r="AL48"/>
      <c r="AM48"/>
      <c r="AN48"/>
      <c r="AO48"/>
      <c r="AP48"/>
      <c r="AQ48"/>
      <c r="AR48"/>
      <c r="AS48"/>
      <c r="AT48"/>
      <c r="AU48"/>
      <c r="AV48"/>
    </row>
    <row r="49" spans="1:48" s="49" customFormat="1" ht="51" x14ac:dyDescent="0.2">
      <c r="A49" s="375" t="s">
        <v>142</v>
      </c>
      <c r="B49" s="376"/>
      <c r="C49" s="62" t="s">
        <v>143</v>
      </c>
      <c r="D49" s="63" t="s">
        <v>144</v>
      </c>
      <c r="E49" s="379" t="s">
        <v>145</v>
      </c>
      <c r="F49" s="364" t="s">
        <v>146</v>
      </c>
      <c r="G49" s="365"/>
      <c r="H49" s="63" t="s">
        <v>147</v>
      </c>
      <c r="I49" s="63" t="s">
        <v>148</v>
      </c>
      <c r="J49"/>
      <c r="K49"/>
      <c r="L49"/>
      <c r="M49"/>
      <c r="N49" s="42"/>
      <c r="O49" s="42"/>
      <c r="P49" s="42"/>
      <c r="Q49" s="42"/>
      <c r="R49"/>
      <c r="S49"/>
      <c r="T49"/>
      <c r="U49"/>
      <c r="V49"/>
      <c r="W49"/>
      <c r="X49"/>
      <c r="Y49"/>
      <c r="Z49"/>
      <c r="AA49"/>
      <c r="AB49"/>
      <c r="AC49"/>
      <c r="AD49"/>
      <c r="AE49"/>
      <c r="AF49"/>
      <c r="AG49"/>
      <c r="AH49"/>
      <c r="AI49"/>
      <c r="AJ49"/>
      <c r="AK49"/>
      <c r="AL49"/>
      <c r="AM49"/>
      <c r="AN49"/>
      <c r="AO49"/>
      <c r="AP49"/>
      <c r="AQ49"/>
      <c r="AR49"/>
      <c r="AS49"/>
      <c r="AT49"/>
      <c r="AU49"/>
      <c r="AV49"/>
    </row>
    <row r="50" spans="1:48" s="49" customFormat="1" ht="13.35" customHeight="1" x14ac:dyDescent="0.2">
      <c r="A50" s="377"/>
      <c r="B50" s="378"/>
      <c r="C50" s="64" t="s">
        <v>149</v>
      </c>
      <c r="D50" s="63" t="s">
        <v>150</v>
      </c>
      <c r="E50" s="380"/>
      <c r="F50" s="237"/>
      <c r="G50" s="366"/>
      <c r="H50" s="63" t="s">
        <v>151</v>
      </c>
      <c r="I50" s="63" t="s">
        <v>152</v>
      </c>
      <c r="J50"/>
      <c r="K50"/>
      <c r="L50"/>
      <c r="M50"/>
      <c r="N50" s="42"/>
      <c r="O50" s="42"/>
      <c r="P50" s="42"/>
      <c r="Q50" s="42"/>
      <c r="R50"/>
      <c r="S50"/>
      <c r="T50"/>
      <c r="U50"/>
      <c r="V50"/>
      <c r="W50"/>
      <c r="X50"/>
      <c r="Y50"/>
      <c r="Z50"/>
      <c r="AA50"/>
      <c r="AB50"/>
      <c r="AC50"/>
      <c r="AD50"/>
      <c r="AE50"/>
      <c r="AF50"/>
      <c r="AG50"/>
      <c r="AH50"/>
      <c r="AI50"/>
      <c r="AJ50"/>
      <c r="AK50"/>
      <c r="AL50"/>
      <c r="AM50"/>
      <c r="AN50"/>
      <c r="AO50"/>
      <c r="AP50"/>
      <c r="AQ50"/>
      <c r="AR50"/>
      <c r="AS50"/>
      <c r="AT50"/>
      <c r="AU50"/>
      <c r="AV50"/>
    </row>
    <row r="51" spans="1:48" s="49" customFormat="1" ht="13.35" customHeight="1" x14ac:dyDescent="0.2">
      <c r="A51" s="377"/>
      <c r="B51" s="378"/>
      <c r="C51" s="64" t="s">
        <v>153</v>
      </c>
      <c r="D51" s="65" t="s">
        <v>154</v>
      </c>
      <c r="E51" s="381"/>
      <c r="F51" s="367"/>
      <c r="G51" s="368"/>
      <c r="H51" s="65" t="s">
        <v>147</v>
      </c>
      <c r="I51" s="65" t="s">
        <v>147</v>
      </c>
      <c r="K51"/>
      <c r="L51"/>
      <c r="M51"/>
      <c r="N51" s="42"/>
      <c r="O51" s="42"/>
      <c r="P51" s="42"/>
      <c r="Q51" s="42"/>
      <c r="R51"/>
      <c r="S51"/>
      <c r="T51"/>
      <c r="U51"/>
      <c r="V51"/>
      <c r="W51"/>
      <c r="X51"/>
      <c r="Y51"/>
      <c r="Z51"/>
      <c r="AA51"/>
      <c r="AB51"/>
      <c r="AC51"/>
      <c r="AD51"/>
      <c r="AE51"/>
      <c r="AF51"/>
      <c r="AG51"/>
      <c r="AH51"/>
      <c r="AI51"/>
      <c r="AJ51"/>
      <c r="AK51"/>
      <c r="AL51"/>
      <c r="AM51"/>
      <c r="AN51"/>
      <c r="AO51"/>
      <c r="AP51"/>
      <c r="AQ51"/>
      <c r="AR51"/>
      <c r="AS51"/>
      <c r="AT51"/>
      <c r="AU51"/>
      <c r="AV51"/>
    </row>
    <row r="52" spans="1:48" s="49" customFormat="1" ht="30" customHeight="1" x14ac:dyDescent="0.2">
      <c r="A52" s="66">
        <v>0.1</v>
      </c>
      <c r="B52" s="67" t="s">
        <v>155</v>
      </c>
      <c r="C52" s="10"/>
      <c r="D52" s="10"/>
      <c r="E52" s="243"/>
      <c r="F52" s="241"/>
      <c r="G52" s="242"/>
      <c r="H52" s="11"/>
      <c r="I52" s="11"/>
      <c r="J52" s="239" t="s">
        <v>156</v>
      </c>
      <c r="K52" s="240"/>
      <c r="L52" s="240"/>
      <c r="M52"/>
      <c r="N52" s="42"/>
      <c r="O52" s="42"/>
      <c r="P52" s="42"/>
      <c r="Q52" s="42"/>
      <c r="R52"/>
      <c r="S52"/>
      <c r="T52"/>
      <c r="U52"/>
      <c r="V52"/>
      <c r="W52"/>
      <c r="X52"/>
      <c r="Y52"/>
      <c r="Z52"/>
      <c r="AA52"/>
      <c r="AB52"/>
      <c r="AC52"/>
      <c r="AD52"/>
      <c r="AE52"/>
      <c r="AF52"/>
      <c r="AG52"/>
      <c r="AH52"/>
      <c r="AI52"/>
      <c r="AJ52"/>
      <c r="AK52"/>
      <c r="AL52"/>
      <c r="AM52"/>
      <c r="AN52"/>
      <c r="AO52"/>
      <c r="AP52"/>
      <c r="AQ52"/>
      <c r="AR52"/>
      <c r="AS52"/>
      <c r="AT52"/>
      <c r="AU52"/>
      <c r="AV52"/>
    </row>
    <row r="53" spans="1:48" s="49" customFormat="1" ht="30" customHeight="1" x14ac:dyDescent="0.2">
      <c r="A53" s="68">
        <v>0.2</v>
      </c>
      <c r="B53" s="69" t="s">
        <v>157</v>
      </c>
      <c r="C53" s="10"/>
      <c r="D53" s="10"/>
      <c r="E53" s="244"/>
      <c r="F53" s="241"/>
      <c r="G53" s="242"/>
      <c r="H53" s="11"/>
      <c r="I53" s="11"/>
      <c r="J53" s="237"/>
      <c r="K53" s="238"/>
      <c r="L53" s="238"/>
      <c r="M53"/>
      <c r="N53" s="42"/>
      <c r="O53" s="42"/>
      <c r="P53" s="42"/>
      <c r="Q53" s="42"/>
      <c r="R53"/>
      <c r="S53"/>
      <c r="T53"/>
      <c r="U53"/>
      <c r="V53"/>
      <c r="W53"/>
      <c r="X53"/>
      <c r="Y53"/>
      <c r="Z53"/>
      <c r="AA53"/>
      <c r="AB53"/>
      <c r="AC53"/>
      <c r="AD53"/>
      <c r="AE53"/>
      <c r="AF53"/>
      <c r="AG53"/>
      <c r="AH53"/>
      <c r="AI53"/>
      <c r="AJ53"/>
      <c r="AK53"/>
      <c r="AL53"/>
      <c r="AM53"/>
      <c r="AN53"/>
      <c r="AO53"/>
      <c r="AP53"/>
      <c r="AQ53"/>
      <c r="AR53"/>
      <c r="AS53"/>
      <c r="AT53"/>
      <c r="AU53"/>
      <c r="AV53"/>
    </row>
    <row r="54" spans="1:48" s="49" customFormat="1" ht="30" customHeight="1" x14ac:dyDescent="0.2">
      <c r="A54" s="68">
        <v>0.3</v>
      </c>
      <c r="B54" s="69" t="s">
        <v>158</v>
      </c>
      <c r="C54" s="10"/>
      <c r="D54" s="10"/>
      <c r="E54" s="244"/>
      <c r="F54" s="241"/>
      <c r="G54" s="242"/>
      <c r="H54" s="11"/>
      <c r="I54" s="11"/>
      <c r="J54" s="237"/>
      <c r="K54" s="238"/>
      <c r="L54" s="238"/>
      <c r="M54"/>
      <c r="N54" s="42"/>
      <c r="O54" s="42"/>
      <c r="P54" s="42"/>
      <c r="Q54" s="42"/>
      <c r="R54"/>
      <c r="S54"/>
      <c r="T54"/>
      <c r="U54"/>
      <c r="V54"/>
      <c r="W54"/>
      <c r="X54"/>
      <c r="Y54"/>
      <c r="Z54"/>
      <c r="AA54"/>
      <c r="AB54"/>
      <c r="AC54"/>
      <c r="AD54"/>
      <c r="AE54"/>
      <c r="AF54"/>
      <c r="AG54"/>
      <c r="AH54"/>
      <c r="AI54"/>
      <c r="AJ54"/>
      <c r="AK54"/>
      <c r="AL54"/>
      <c r="AM54"/>
      <c r="AN54"/>
      <c r="AO54"/>
      <c r="AP54"/>
      <c r="AQ54"/>
      <c r="AR54"/>
      <c r="AS54"/>
      <c r="AT54"/>
      <c r="AU54"/>
      <c r="AV54"/>
    </row>
    <row r="55" spans="1:48" s="49" customFormat="1" ht="30" customHeight="1" x14ac:dyDescent="0.2">
      <c r="A55" s="68">
        <v>0.4</v>
      </c>
      <c r="B55" s="69" t="s">
        <v>159</v>
      </c>
      <c r="C55" s="10"/>
      <c r="D55" s="10"/>
      <c r="E55" s="245"/>
      <c r="F55" s="241"/>
      <c r="G55" s="242"/>
      <c r="H55" s="11"/>
      <c r="I55" s="11"/>
      <c r="J55" s="237"/>
      <c r="K55" s="238"/>
      <c r="L55" s="238"/>
      <c r="M55"/>
      <c r="N55" s="42"/>
      <c r="O55" s="42"/>
      <c r="P55" s="42"/>
      <c r="Q55" s="42"/>
      <c r="R55"/>
      <c r="S55"/>
      <c r="T55"/>
      <c r="U55"/>
      <c r="V55"/>
      <c r="W55"/>
      <c r="X55"/>
      <c r="Y55"/>
      <c r="Z55"/>
      <c r="AA55"/>
      <c r="AB55"/>
      <c r="AC55"/>
      <c r="AD55"/>
      <c r="AE55"/>
      <c r="AF55"/>
      <c r="AG55"/>
      <c r="AH55"/>
      <c r="AI55"/>
      <c r="AJ55"/>
      <c r="AK55"/>
      <c r="AL55"/>
      <c r="AM55"/>
      <c r="AN55"/>
      <c r="AO55"/>
      <c r="AP55"/>
      <c r="AQ55"/>
      <c r="AR55"/>
      <c r="AS55"/>
      <c r="AT55"/>
      <c r="AU55"/>
      <c r="AV55"/>
    </row>
    <row r="56" spans="1:48" s="49" customFormat="1" ht="30" customHeight="1" x14ac:dyDescent="0.2">
      <c r="A56" s="68">
        <v>1</v>
      </c>
      <c r="B56" s="69" t="s">
        <v>160</v>
      </c>
      <c r="C56" s="10"/>
      <c r="D56" s="10"/>
      <c r="E56" s="9"/>
      <c r="F56" s="241"/>
      <c r="G56" s="242"/>
      <c r="H56" s="11"/>
      <c r="I56" s="11"/>
      <c r="J56" s="237"/>
      <c r="K56" s="238"/>
      <c r="L56" s="238"/>
      <c r="M56"/>
      <c r="N56" s="42"/>
      <c r="O56" s="42"/>
      <c r="P56" s="42"/>
      <c r="Q56" s="42"/>
      <c r="R56"/>
      <c r="S56"/>
      <c r="T56"/>
      <c r="U56"/>
      <c r="V56"/>
      <c r="W56"/>
      <c r="X56"/>
      <c r="Y56"/>
      <c r="Z56"/>
      <c r="AA56"/>
      <c r="AB56"/>
      <c r="AC56"/>
      <c r="AD56"/>
      <c r="AE56"/>
      <c r="AF56"/>
      <c r="AG56"/>
      <c r="AH56"/>
      <c r="AI56"/>
      <c r="AJ56"/>
      <c r="AK56"/>
      <c r="AL56"/>
      <c r="AM56"/>
      <c r="AN56"/>
      <c r="AO56"/>
      <c r="AP56"/>
      <c r="AQ56"/>
      <c r="AR56"/>
      <c r="AS56"/>
      <c r="AT56"/>
      <c r="AU56"/>
      <c r="AV56"/>
    </row>
    <row r="57" spans="1:48" s="49" customFormat="1" ht="30" customHeight="1" x14ac:dyDescent="0.2">
      <c r="A57" s="70">
        <v>2.1</v>
      </c>
      <c r="B57" s="69" t="s">
        <v>161</v>
      </c>
      <c r="C57" s="10"/>
      <c r="D57" s="10"/>
      <c r="E57" s="9"/>
      <c r="F57" s="241"/>
      <c r="G57" s="242"/>
      <c r="H57" s="11"/>
      <c r="I57" s="11"/>
      <c r="J57" s="237"/>
      <c r="K57" s="238"/>
      <c r="L57" s="238"/>
      <c r="M57"/>
      <c r="N57" s="42"/>
      <c r="O57" s="42"/>
      <c r="P57" s="42"/>
      <c r="Q57" s="42"/>
      <c r="R57"/>
      <c r="S57"/>
      <c r="T57"/>
      <c r="U57"/>
      <c r="V57"/>
      <c r="W57"/>
      <c r="X57"/>
      <c r="Y57"/>
      <c r="Z57"/>
      <c r="AA57"/>
      <c r="AB57"/>
      <c r="AC57"/>
      <c r="AD57"/>
      <c r="AE57"/>
      <c r="AF57"/>
      <c r="AG57"/>
      <c r="AH57"/>
      <c r="AI57"/>
      <c r="AJ57"/>
      <c r="AK57"/>
      <c r="AL57"/>
      <c r="AM57"/>
      <c r="AN57"/>
      <c r="AO57"/>
      <c r="AP57"/>
      <c r="AQ57"/>
      <c r="AR57"/>
      <c r="AS57"/>
      <c r="AT57"/>
      <c r="AU57"/>
      <c r="AV57"/>
    </row>
    <row r="58" spans="1:48" s="49" customFormat="1" ht="30" customHeight="1" x14ac:dyDescent="0.2">
      <c r="A58" s="68">
        <v>2.2000000000000002</v>
      </c>
      <c r="B58" s="69" t="s">
        <v>162</v>
      </c>
      <c r="C58" s="10"/>
      <c r="D58" s="10"/>
      <c r="E58" s="9"/>
      <c r="F58" s="241"/>
      <c r="G58" s="242"/>
      <c r="H58" s="11"/>
      <c r="I58" s="11"/>
      <c r="J58" s="237"/>
      <c r="K58" s="238"/>
      <c r="L58" s="238"/>
      <c r="M58"/>
      <c r="N58" s="42"/>
      <c r="O58" s="42"/>
      <c r="P58" s="42"/>
      <c r="Q58" s="42"/>
      <c r="R58"/>
      <c r="S58"/>
      <c r="T58"/>
      <c r="U58"/>
      <c r="V58"/>
      <c r="W58"/>
      <c r="X58"/>
      <c r="Y58"/>
      <c r="Z58"/>
      <c r="AA58"/>
      <c r="AB58"/>
      <c r="AC58"/>
      <c r="AD58"/>
      <c r="AE58"/>
      <c r="AF58"/>
      <c r="AG58"/>
      <c r="AH58"/>
      <c r="AI58"/>
      <c r="AJ58"/>
      <c r="AK58"/>
      <c r="AL58"/>
      <c r="AM58"/>
      <c r="AN58"/>
      <c r="AO58"/>
      <c r="AP58"/>
      <c r="AQ58"/>
      <c r="AR58"/>
      <c r="AS58"/>
      <c r="AT58"/>
      <c r="AU58"/>
      <c r="AV58"/>
    </row>
    <row r="59" spans="1:48" s="49" customFormat="1" ht="30" customHeight="1" x14ac:dyDescent="0.2">
      <c r="A59" s="68">
        <v>2.2999999999999998</v>
      </c>
      <c r="B59" s="69" t="s">
        <v>163</v>
      </c>
      <c r="C59" s="10"/>
      <c r="D59" s="10"/>
      <c r="E59" s="9"/>
      <c r="F59" s="241"/>
      <c r="G59" s="242"/>
      <c r="H59" s="11"/>
      <c r="I59" s="11"/>
      <c r="J59" s="237"/>
      <c r="K59" s="238"/>
      <c r="L59" s="238"/>
      <c r="M59"/>
      <c r="N59" s="42"/>
      <c r="O59" s="42"/>
      <c r="P59" s="42"/>
      <c r="Q59" s="42"/>
      <c r="R59"/>
      <c r="S59"/>
      <c r="T59"/>
      <c r="U59"/>
      <c r="V59"/>
      <c r="W59"/>
      <c r="X59"/>
      <c r="Y59"/>
      <c r="Z59"/>
      <c r="AA59"/>
      <c r="AB59"/>
      <c r="AC59"/>
      <c r="AD59"/>
      <c r="AE59"/>
      <c r="AF59"/>
      <c r="AG59"/>
      <c r="AH59"/>
      <c r="AI59"/>
      <c r="AJ59"/>
      <c r="AK59"/>
      <c r="AL59"/>
      <c r="AM59"/>
      <c r="AN59"/>
      <c r="AO59"/>
      <c r="AP59"/>
      <c r="AQ59"/>
      <c r="AR59"/>
      <c r="AS59"/>
      <c r="AT59"/>
      <c r="AU59"/>
      <c r="AV59"/>
    </row>
    <row r="60" spans="1:48" s="49" customFormat="1" ht="30" customHeight="1" x14ac:dyDescent="0.2">
      <c r="A60" s="68">
        <v>2.4</v>
      </c>
      <c r="B60" s="69" t="s">
        <v>164</v>
      </c>
      <c r="C60" s="10"/>
      <c r="D60" s="10"/>
      <c r="E60" s="9"/>
      <c r="F60" s="241"/>
      <c r="G60" s="242"/>
      <c r="H60" s="11"/>
      <c r="I60" s="11"/>
      <c r="J60" s="237"/>
      <c r="K60" s="238"/>
      <c r="L60" s="238"/>
      <c r="M60"/>
      <c r="N60" s="42"/>
      <c r="O60" s="42"/>
      <c r="P60" s="42"/>
      <c r="Q60" s="42"/>
      <c r="R60"/>
      <c r="S60"/>
      <c r="T60"/>
      <c r="U60"/>
      <c r="V60"/>
      <c r="W60"/>
      <c r="X60"/>
      <c r="Y60"/>
      <c r="Z60"/>
      <c r="AA60"/>
      <c r="AB60"/>
      <c r="AC60"/>
      <c r="AD60"/>
      <c r="AE60"/>
      <c r="AF60"/>
      <c r="AG60"/>
      <c r="AH60"/>
      <c r="AI60"/>
      <c r="AJ60"/>
      <c r="AK60"/>
      <c r="AL60"/>
      <c r="AM60"/>
      <c r="AN60"/>
      <c r="AO60"/>
      <c r="AP60"/>
      <c r="AQ60"/>
      <c r="AR60"/>
      <c r="AS60"/>
      <c r="AT60"/>
      <c r="AU60"/>
      <c r="AV60"/>
    </row>
    <row r="61" spans="1:48" s="49" customFormat="1" ht="30" customHeight="1" x14ac:dyDescent="0.2">
      <c r="A61" s="68">
        <v>2.5</v>
      </c>
      <c r="B61" s="69" t="s">
        <v>165</v>
      </c>
      <c r="C61" s="10"/>
      <c r="D61" s="10"/>
      <c r="E61" s="9"/>
      <c r="F61" s="241"/>
      <c r="G61" s="242"/>
      <c r="H61" s="11"/>
      <c r="I61" s="11"/>
      <c r="J61" s="237"/>
      <c r="K61" s="238"/>
      <c r="L61" s="238"/>
      <c r="M61"/>
      <c r="N61" s="42"/>
      <c r="O61" s="42"/>
      <c r="P61" s="42"/>
      <c r="Q61" s="42"/>
      <c r="R61"/>
      <c r="S61"/>
      <c r="T61"/>
      <c r="U61"/>
      <c r="V61"/>
      <c r="W61"/>
      <c r="X61"/>
      <c r="Y61"/>
      <c r="Z61"/>
      <c r="AA61"/>
      <c r="AB61"/>
      <c r="AC61"/>
      <c r="AD61"/>
      <c r="AE61"/>
      <c r="AF61"/>
      <c r="AG61"/>
      <c r="AH61"/>
      <c r="AI61"/>
      <c r="AJ61"/>
      <c r="AK61"/>
      <c r="AL61"/>
      <c r="AM61"/>
      <c r="AN61"/>
      <c r="AO61"/>
      <c r="AP61"/>
      <c r="AQ61"/>
      <c r="AR61"/>
      <c r="AS61"/>
      <c r="AT61"/>
      <c r="AU61"/>
      <c r="AV61"/>
    </row>
    <row r="62" spans="1:48" s="49" customFormat="1" ht="30" customHeight="1" x14ac:dyDescent="0.2">
      <c r="A62" s="68">
        <v>2.6</v>
      </c>
      <c r="B62" s="69" t="s">
        <v>166</v>
      </c>
      <c r="C62" s="10"/>
      <c r="D62" s="10"/>
      <c r="E62" s="9"/>
      <c r="F62" s="241"/>
      <c r="G62" s="242"/>
      <c r="H62" s="11"/>
      <c r="I62" s="11"/>
      <c r="J62" s="237"/>
      <c r="K62" s="238"/>
      <c r="L62" s="238"/>
      <c r="M62"/>
      <c r="N62" s="42"/>
      <c r="O62" s="42"/>
      <c r="P62" s="42"/>
      <c r="Q62" s="42"/>
      <c r="R62"/>
      <c r="S62"/>
      <c r="T62"/>
      <c r="U62"/>
      <c r="V62"/>
      <c r="W62"/>
      <c r="X62"/>
      <c r="Y62"/>
      <c r="Z62"/>
      <c r="AA62"/>
      <c r="AB62"/>
      <c r="AC62"/>
      <c r="AD62"/>
      <c r="AE62"/>
      <c r="AF62"/>
      <c r="AG62"/>
      <c r="AH62"/>
      <c r="AI62"/>
      <c r="AJ62"/>
      <c r="AK62"/>
      <c r="AL62"/>
      <c r="AM62"/>
      <c r="AN62"/>
      <c r="AO62"/>
      <c r="AP62"/>
      <c r="AQ62"/>
      <c r="AR62"/>
      <c r="AS62"/>
      <c r="AT62"/>
      <c r="AU62"/>
      <c r="AV62"/>
    </row>
    <row r="63" spans="1:48" s="49" customFormat="1" ht="30" customHeight="1" x14ac:dyDescent="0.2">
      <c r="A63" s="68">
        <v>2.7</v>
      </c>
      <c r="B63" s="69" t="s">
        <v>167</v>
      </c>
      <c r="C63" s="10"/>
      <c r="D63" s="10"/>
      <c r="E63" s="9"/>
      <c r="F63" s="241"/>
      <c r="G63" s="242"/>
      <c r="H63" s="11"/>
      <c r="I63" s="11"/>
      <c r="J63" s="237"/>
      <c r="K63" s="238"/>
      <c r="L63" s="238"/>
      <c r="M63"/>
      <c r="N63" s="42"/>
      <c r="O63" s="42"/>
      <c r="P63" s="42"/>
      <c r="Q63" s="42"/>
      <c r="R63"/>
      <c r="S63"/>
      <c r="T63"/>
      <c r="U63"/>
      <c r="V63"/>
      <c r="W63"/>
      <c r="X63"/>
      <c r="Y63"/>
      <c r="Z63"/>
      <c r="AA63"/>
      <c r="AB63"/>
      <c r="AC63"/>
      <c r="AD63"/>
      <c r="AE63"/>
      <c r="AF63"/>
      <c r="AG63"/>
      <c r="AH63"/>
      <c r="AI63"/>
      <c r="AJ63"/>
      <c r="AK63"/>
      <c r="AL63"/>
      <c r="AM63"/>
      <c r="AN63"/>
      <c r="AO63"/>
      <c r="AP63"/>
      <c r="AQ63"/>
      <c r="AR63"/>
      <c r="AS63"/>
      <c r="AT63"/>
      <c r="AU63"/>
      <c r="AV63"/>
    </row>
    <row r="64" spans="1:48" s="49" customFormat="1" ht="30" customHeight="1" x14ac:dyDescent="0.2">
      <c r="A64" s="68">
        <v>2.8</v>
      </c>
      <c r="B64" s="69" t="s">
        <v>168</v>
      </c>
      <c r="C64" s="10"/>
      <c r="D64" s="10"/>
      <c r="E64" s="9"/>
      <c r="F64" s="241"/>
      <c r="G64" s="242"/>
      <c r="H64" s="11"/>
      <c r="I64" s="11"/>
      <c r="J64" s="237"/>
      <c r="K64" s="238"/>
      <c r="L64" s="238"/>
      <c r="M64"/>
      <c r="N64" s="42"/>
      <c r="O64" s="42"/>
      <c r="P64" s="42"/>
      <c r="Q64" s="42"/>
      <c r="R64"/>
      <c r="S64"/>
      <c r="T64"/>
      <c r="U64"/>
      <c r="V64"/>
      <c r="W64"/>
      <c r="X64"/>
      <c r="Y64"/>
      <c r="Z64"/>
      <c r="AA64"/>
      <c r="AB64"/>
      <c r="AC64"/>
      <c r="AD64"/>
      <c r="AE64"/>
      <c r="AF64"/>
      <c r="AG64"/>
      <c r="AH64"/>
      <c r="AI64"/>
      <c r="AJ64"/>
      <c r="AK64"/>
      <c r="AL64"/>
      <c r="AM64"/>
      <c r="AN64"/>
      <c r="AO64"/>
      <c r="AP64"/>
      <c r="AQ64"/>
      <c r="AR64"/>
      <c r="AS64"/>
      <c r="AT64"/>
      <c r="AU64"/>
      <c r="AV64"/>
    </row>
    <row r="65" spans="1:48" s="49" customFormat="1" ht="30" customHeight="1" x14ac:dyDescent="0.2">
      <c r="A65" s="68">
        <v>3</v>
      </c>
      <c r="B65" s="69" t="s">
        <v>169</v>
      </c>
      <c r="C65" s="10"/>
      <c r="D65" s="10"/>
      <c r="E65" s="9"/>
      <c r="F65" s="106"/>
      <c r="G65" s="107"/>
      <c r="H65" s="11"/>
      <c r="I65" s="11"/>
      <c r="J65" s="237"/>
      <c r="K65" s="238"/>
      <c r="L65" s="238"/>
      <c r="M65"/>
      <c r="N65" s="42"/>
      <c r="O65" s="42"/>
      <c r="P65" s="42"/>
      <c r="Q65" s="42"/>
      <c r="R65"/>
      <c r="S65"/>
      <c r="T65"/>
      <c r="U65"/>
      <c r="V65"/>
      <c r="W65"/>
      <c r="X65"/>
      <c r="Y65"/>
      <c r="Z65"/>
      <c r="AA65"/>
      <c r="AB65"/>
      <c r="AC65"/>
      <c r="AD65"/>
      <c r="AE65"/>
      <c r="AF65"/>
      <c r="AG65"/>
      <c r="AH65"/>
      <c r="AI65"/>
      <c r="AJ65"/>
      <c r="AK65"/>
      <c r="AL65"/>
      <c r="AM65"/>
      <c r="AN65"/>
      <c r="AO65"/>
      <c r="AP65"/>
      <c r="AQ65"/>
      <c r="AR65"/>
      <c r="AS65"/>
      <c r="AT65"/>
      <c r="AU65"/>
      <c r="AV65"/>
    </row>
    <row r="66" spans="1:48" s="49" customFormat="1" ht="30" customHeight="1" x14ac:dyDescent="0.2">
      <c r="A66" s="68">
        <v>4</v>
      </c>
      <c r="B66" s="69" t="s">
        <v>170</v>
      </c>
      <c r="C66" s="10"/>
      <c r="D66" s="10"/>
      <c r="E66" s="9"/>
      <c r="F66" s="106"/>
      <c r="G66" s="107"/>
      <c r="H66" s="11"/>
      <c r="I66" s="11"/>
      <c r="J66" s="237"/>
      <c r="K66" s="238"/>
      <c r="L66" s="238"/>
      <c r="M66"/>
      <c r="N66" s="42"/>
      <c r="O66" s="42"/>
      <c r="P66" s="42"/>
      <c r="Q66" s="42"/>
      <c r="R66"/>
      <c r="S66"/>
      <c r="T66"/>
      <c r="U66"/>
      <c r="V66"/>
      <c r="W66"/>
      <c r="X66"/>
      <c r="Y66"/>
      <c r="Z66"/>
      <c r="AA66"/>
      <c r="AB66"/>
      <c r="AC66"/>
      <c r="AD66"/>
      <c r="AE66"/>
      <c r="AF66"/>
      <c r="AG66"/>
      <c r="AH66"/>
      <c r="AI66"/>
      <c r="AJ66"/>
      <c r="AK66"/>
      <c r="AL66"/>
      <c r="AM66"/>
      <c r="AN66"/>
      <c r="AO66"/>
      <c r="AP66"/>
      <c r="AQ66"/>
      <c r="AR66"/>
      <c r="AS66"/>
      <c r="AT66"/>
      <c r="AU66"/>
      <c r="AV66"/>
    </row>
    <row r="67" spans="1:48" s="49" customFormat="1" ht="30" customHeight="1" x14ac:dyDescent="0.2">
      <c r="A67" s="68">
        <v>5</v>
      </c>
      <c r="B67" s="69" t="s">
        <v>171</v>
      </c>
      <c r="C67" s="10"/>
      <c r="D67" s="10"/>
      <c r="E67" s="9"/>
      <c r="F67" s="106"/>
      <c r="G67" s="107"/>
      <c r="H67" s="11"/>
      <c r="I67" s="11"/>
      <c r="J67" s="237"/>
      <c r="K67" s="238"/>
      <c r="L67" s="238"/>
      <c r="M67"/>
      <c r="N67" s="42"/>
      <c r="O67" s="42"/>
      <c r="P67" s="42"/>
      <c r="Q67" s="42"/>
      <c r="R67"/>
      <c r="S67"/>
      <c r="T67"/>
      <c r="U67"/>
      <c r="V67"/>
      <c r="W67"/>
      <c r="X67"/>
      <c r="Y67"/>
      <c r="Z67"/>
      <c r="AA67"/>
      <c r="AB67"/>
      <c r="AC67"/>
      <c r="AD67"/>
      <c r="AE67"/>
      <c r="AF67"/>
      <c r="AG67"/>
      <c r="AH67"/>
      <c r="AI67"/>
      <c r="AJ67"/>
      <c r="AK67"/>
      <c r="AL67"/>
      <c r="AM67"/>
      <c r="AN67"/>
      <c r="AO67"/>
      <c r="AP67"/>
      <c r="AQ67"/>
      <c r="AR67"/>
      <c r="AS67"/>
      <c r="AT67"/>
      <c r="AU67"/>
      <c r="AV67"/>
    </row>
    <row r="68" spans="1:48" s="49" customFormat="1" ht="30" customHeight="1" x14ac:dyDescent="0.2">
      <c r="A68" s="68">
        <v>6</v>
      </c>
      <c r="B68" s="69" t="s">
        <v>172</v>
      </c>
      <c r="C68" s="10"/>
      <c r="D68" s="10"/>
      <c r="E68" s="9"/>
      <c r="F68" s="106"/>
      <c r="G68" s="107"/>
      <c r="H68" s="11"/>
      <c r="I68" s="11"/>
      <c r="J68" s="237"/>
      <c r="K68" s="238"/>
      <c r="L68" s="238"/>
      <c r="M68"/>
      <c r="N68" s="42"/>
      <c r="O68" s="42"/>
      <c r="P68" s="42"/>
      <c r="Q68" s="42"/>
      <c r="R68"/>
      <c r="S68"/>
      <c r="T68"/>
      <c r="U68"/>
      <c r="V68"/>
      <c r="W68"/>
      <c r="X68"/>
      <c r="Y68"/>
      <c r="Z68"/>
      <c r="AA68"/>
      <c r="AB68"/>
      <c r="AC68"/>
      <c r="AD68"/>
      <c r="AE68"/>
      <c r="AF68"/>
      <c r="AG68"/>
      <c r="AH68"/>
      <c r="AI68"/>
      <c r="AJ68"/>
      <c r="AK68"/>
      <c r="AL68"/>
      <c r="AM68"/>
      <c r="AN68"/>
      <c r="AO68"/>
      <c r="AP68"/>
      <c r="AQ68"/>
      <c r="AR68"/>
      <c r="AS68"/>
      <c r="AT68"/>
      <c r="AU68"/>
      <c r="AV68"/>
    </row>
    <row r="69" spans="1:48" s="49" customFormat="1" ht="30" customHeight="1" x14ac:dyDescent="0.2">
      <c r="A69" s="68">
        <v>7</v>
      </c>
      <c r="B69" s="69" t="s">
        <v>173</v>
      </c>
      <c r="C69" s="10"/>
      <c r="D69" s="10"/>
      <c r="E69" s="9"/>
      <c r="F69" s="106"/>
      <c r="G69" s="107"/>
      <c r="H69" s="11"/>
      <c r="I69" s="11"/>
      <c r="J69" s="237"/>
      <c r="K69" s="238"/>
      <c r="L69" s="238"/>
      <c r="M69"/>
      <c r="N69" s="42"/>
      <c r="O69" s="42"/>
      <c r="P69" s="42"/>
      <c r="Q69" s="42"/>
      <c r="R69"/>
      <c r="S69"/>
      <c r="T69"/>
      <c r="U69"/>
      <c r="V69"/>
      <c r="W69"/>
      <c r="X69"/>
      <c r="Y69"/>
      <c r="Z69"/>
      <c r="AA69"/>
      <c r="AB69"/>
      <c r="AC69"/>
      <c r="AD69"/>
      <c r="AE69"/>
      <c r="AF69"/>
      <c r="AG69"/>
      <c r="AH69"/>
      <c r="AI69"/>
      <c r="AJ69"/>
      <c r="AK69"/>
      <c r="AL69"/>
      <c r="AM69"/>
      <c r="AN69"/>
      <c r="AO69"/>
      <c r="AP69"/>
      <c r="AQ69"/>
      <c r="AR69"/>
      <c r="AS69"/>
      <c r="AT69"/>
      <c r="AU69"/>
      <c r="AV69"/>
    </row>
    <row r="70" spans="1:48" s="49" customFormat="1" ht="30" customHeight="1" x14ac:dyDescent="0.2">
      <c r="A70" s="68">
        <v>8</v>
      </c>
      <c r="B70" s="69" t="s">
        <v>174</v>
      </c>
      <c r="C70" s="10"/>
      <c r="D70" s="10"/>
      <c r="E70" s="9"/>
      <c r="F70" s="106"/>
      <c r="G70" s="107"/>
      <c r="H70" s="11"/>
      <c r="I70" s="11"/>
      <c r="J70" s="237"/>
      <c r="K70" s="238"/>
      <c r="L70" s="238"/>
      <c r="M70"/>
      <c r="N70" s="42"/>
      <c r="O70" s="42"/>
      <c r="P70" s="42"/>
      <c r="Q70" s="42"/>
      <c r="R70"/>
      <c r="S70"/>
      <c r="T70"/>
      <c r="U70"/>
      <c r="V70"/>
      <c r="W70"/>
      <c r="X70"/>
      <c r="Y70"/>
      <c r="Z70"/>
      <c r="AA70"/>
      <c r="AB70"/>
      <c r="AC70"/>
      <c r="AD70"/>
      <c r="AE70"/>
      <c r="AF70"/>
      <c r="AG70"/>
      <c r="AH70"/>
      <c r="AI70"/>
      <c r="AJ70"/>
      <c r="AK70"/>
      <c r="AL70"/>
      <c r="AM70"/>
      <c r="AN70"/>
      <c r="AO70"/>
      <c r="AP70"/>
      <c r="AQ70"/>
      <c r="AR70"/>
      <c r="AS70"/>
      <c r="AT70"/>
      <c r="AU70"/>
      <c r="AV70"/>
    </row>
    <row r="71" spans="1:48" s="49" customFormat="1" ht="30" customHeight="1" x14ac:dyDescent="0.2">
      <c r="A71" s="68"/>
      <c r="B71" s="69"/>
      <c r="C71" s="10"/>
      <c r="D71" s="10"/>
      <c r="E71" s="9"/>
      <c r="F71" s="312"/>
      <c r="G71" s="313"/>
      <c r="H71" s="11"/>
      <c r="I71" s="11"/>
      <c r="J71" s="237"/>
      <c r="K71" s="238"/>
      <c r="L71" s="238"/>
      <c r="M71"/>
      <c r="N71" s="42"/>
      <c r="O71" s="42"/>
      <c r="P71" s="42"/>
      <c r="Q71" s="42"/>
      <c r="R71"/>
      <c r="S71"/>
      <c r="T71"/>
      <c r="U71"/>
      <c r="V71"/>
      <c r="W71"/>
      <c r="X71"/>
      <c r="Y71"/>
      <c r="Z71"/>
      <c r="AA71"/>
      <c r="AB71"/>
      <c r="AC71"/>
      <c r="AD71"/>
      <c r="AE71"/>
      <c r="AF71"/>
      <c r="AG71"/>
      <c r="AH71"/>
      <c r="AI71"/>
      <c r="AJ71"/>
      <c r="AK71"/>
      <c r="AL71"/>
      <c r="AM71"/>
      <c r="AN71"/>
      <c r="AO71"/>
      <c r="AP71"/>
      <c r="AQ71"/>
      <c r="AR71"/>
      <c r="AS71"/>
      <c r="AT71"/>
      <c r="AU71"/>
      <c r="AV71"/>
    </row>
    <row r="72" spans="1:48" s="49" customFormat="1" ht="30" customHeight="1" x14ac:dyDescent="0.2">
      <c r="A72" s="332" t="s">
        <v>175</v>
      </c>
      <c r="B72" s="333"/>
      <c r="C72" s="61" t="s">
        <v>176</v>
      </c>
      <c r="D72" s="61" t="s">
        <v>177</v>
      </c>
      <c r="E72" s="157" t="s">
        <v>178</v>
      </c>
      <c r="F72" s="174" t="s">
        <v>179</v>
      </c>
      <c r="G72" s="174" t="s">
        <v>180</v>
      </c>
      <c r="H72" s="334"/>
      <c r="I72" s="334"/>
      <c r="J72" s="237"/>
      <c r="K72" s="238"/>
      <c r="L72" s="238"/>
      <c r="M72"/>
      <c r="N72" s="42"/>
      <c r="O72" s="42"/>
      <c r="P72" s="42"/>
      <c r="Q72" s="42"/>
      <c r="R72"/>
      <c r="S72"/>
      <c r="T72"/>
      <c r="U72"/>
      <c r="V72"/>
      <c r="W72"/>
      <c r="X72"/>
      <c r="Y72"/>
      <c r="Z72"/>
      <c r="AA72"/>
      <c r="AB72"/>
      <c r="AC72"/>
      <c r="AD72"/>
      <c r="AE72"/>
      <c r="AF72"/>
      <c r="AG72"/>
      <c r="AH72"/>
      <c r="AI72"/>
      <c r="AJ72"/>
      <c r="AK72"/>
      <c r="AL72"/>
      <c r="AM72"/>
      <c r="AN72"/>
      <c r="AO72"/>
      <c r="AP72"/>
      <c r="AQ72"/>
      <c r="AR72"/>
      <c r="AS72"/>
      <c r="AT72"/>
      <c r="AU72"/>
      <c r="AV72"/>
    </row>
    <row r="73" spans="1:48" s="49" customFormat="1" ht="30" customHeight="1" x14ac:dyDescent="0.2">
      <c r="A73" s="68" t="s">
        <v>181</v>
      </c>
      <c r="B73" s="69" t="s">
        <v>182</v>
      </c>
      <c r="C73" s="9"/>
      <c r="D73" s="9"/>
      <c r="E73" s="9"/>
      <c r="F73" s="154"/>
      <c r="G73" s="154"/>
      <c r="H73" s="354"/>
      <c r="I73" s="355"/>
      <c r="J73" s="239" t="s">
        <v>183</v>
      </c>
      <c r="K73" s="240"/>
      <c r="L73" s="240"/>
      <c r="M73"/>
      <c r="N73" s="42"/>
      <c r="O73" s="42"/>
      <c r="P73" s="42"/>
      <c r="Q73" s="42"/>
      <c r="R73"/>
      <c r="S73"/>
      <c r="T73"/>
      <c r="U73"/>
      <c r="V73"/>
      <c r="W73"/>
      <c r="X73"/>
      <c r="Y73"/>
      <c r="Z73"/>
      <c r="AA73"/>
      <c r="AB73"/>
      <c r="AC73"/>
      <c r="AD73"/>
      <c r="AE73"/>
      <c r="AF73"/>
      <c r="AG73"/>
      <c r="AH73"/>
      <c r="AI73"/>
      <c r="AJ73"/>
      <c r="AK73"/>
      <c r="AL73"/>
      <c r="AM73"/>
      <c r="AN73"/>
      <c r="AO73"/>
      <c r="AP73"/>
      <c r="AQ73"/>
      <c r="AR73"/>
      <c r="AS73"/>
      <c r="AT73"/>
      <c r="AU73"/>
      <c r="AV73"/>
    </row>
    <row r="74" spans="1:48" s="49" customFormat="1" ht="30" customHeight="1" x14ac:dyDescent="0.2">
      <c r="A74" s="68" t="s">
        <v>184</v>
      </c>
      <c r="B74" s="69" t="s">
        <v>185</v>
      </c>
      <c r="C74" s="9"/>
      <c r="D74" s="9"/>
      <c r="E74" s="9"/>
      <c r="F74" s="154"/>
      <c r="G74" s="154"/>
      <c r="H74" s="155"/>
      <c r="I74" s="130"/>
      <c r="J74" s="237"/>
      <c r="K74" s="238"/>
      <c r="L74" s="238"/>
      <c r="M74"/>
      <c r="N74" s="42"/>
      <c r="O74" s="42"/>
      <c r="P74" s="42"/>
      <c r="Q74" s="42"/>
      <c r="R74"/>
      <c r="S74"/>
      <c r="T74"/>
      <c r="U74"/>
      <c r="V74"/>
      <c r="W74"/>
      <c r="X74"/>
      <c r="Y74"/>
      <c r="Z74"/>
      <c r="AA74"/>
      <c r="AB74"/>
      <c r="AC74"/>
      <c r="AD74"/>
      <c r="AE74"/>
      <c r="AF74"/>
      <c r="AG74"/>
      <c r="AH74"/>
      <c r="AI74"/>
      <c r="AJ74"/>
      <c r="AK74"/>
      <c r="AL74"/>
      <c r="AM74"/>
      <c r="AN74"/>
      <c r="AO74"/>
      <c r="AP74"/>
      <c r="AQ74"/>
      <c r="AR74"/>
      <c r="AS74"/>
      <c r="AT74"/>
      <c r="AU74"/>
      <c r="AV74"/>
    </row>
    <row r="75" spans="1:48" s="49" customFormat="1" ht="30" customHeight="1" x14ac:dyDescent="0.2">
      <c r="A75" s="68" t="s">
        <v>186</v>
      </c>
      <c r="B75" s="69" t="s">
        <v>187</v>
      </c>
      <c r="C75" s="146"/>
      <c r="D75" s="146"/>
      <c r="E75" s="146"/>
      <c r="F75" s="154"/>
      <c r="G75" s="154"/>
      <c r="H75" s="360"/>
      <c r="I75" s="361"/>
      <c r="J75" s="237"/>
      <c r="K75" s="238"/>
      <c r="L75" s="238"/>
      <c r="M75"/>
      <c r="N75" s="42"/>
      <c r="O75" s="42"/>
      <c r="P75" s="42"/>
      <c r="Q75" s="42"/>
      <c r="R75"/>
      <c r="S75"/>
      <c r="T75"/>
      <c r="U75"/>
      <c r="V75"/>
      <c r="W75"/>
      <c r="X75"/>
      <c r="Y75"/>
      <c r="Z75"/>
      <c r="AA75"/>
      <c r="AB75"/>
      <c r="AC75"/>
      <c r="AD75"/>
      <c r="AE75"/>
      <c r="AF75"/>
      <c r="AG75"/>
      <c r="AH75"/>
      <c r="AI75"/>
      <c r="AJ75"/>
      <c r="AK75"/>
      <c r="AL75"/>
      <c r="AM75"/>
      <c r="AN75"/>
      <c r="AO75"/>
      <c r="AP75"/>
      <c r="AQ75"/>
      <c r="AR75"/>
      <c r="AS75"/>
      <c r="AT75"/>
      <c r="AU75"/>
      <c r="AV75"/>
    </row>
    <row r="76" spans="1:48" s="49" customFormat="1" ht="29.25" customHeight="1" x14ac:dyDescent="0.2">
      <c r="C76" s="147" t="s">
        <v>188</v>
      </c>
      <c r="D76" s="148">
        <f>SUM(D52:D71)+SUM(D73:D75)</f>
        <v>0</v>
      </c>
      <c r="E76" s="337"/>
      <c r="F76" s="359"/>
      <c r="G76" s="359"/>
      <c r="H76" s="149">
        <f>SUM(H52:H71)</f>
        <v>0</v>
      </c>
      <c r="I76" s="149">
        <f>SUM(I52:I71)</f>
        <v>0</v>
      </c>
      <c r="J76"/>
      <c r="K76"/>
      <c r="L76"/>
      <c r="M76"/>
      <c r="N76" s="42"/>
      <c r="O76" s="42"/>
      <c r="P76" s="42"/>
      <c r="Q76" s="42"/>
      <c r="R76"/>
      <c r="S76"/>
      <c r="T76"/>
      <c r="U76"/>
      <c r="V76"/>
      <c r="W76"/>
      <c r="X76"/>
      <c r="Y76"/>
      <c r="Z76"/>
      <c r="AA76"/>
      <c r="AB76"/>
      <c r="AC76"/>
      <c r="AD76"/>
      <c r="AE76"/>
      <c r="AF76"/>
      <c r="AG76"/>
      <c r="AH76"/>
      <c r="AI76"/>
      <c r="AJ76"/>
      <c r="AK76"/>
      <c r="AL76"/>
      <c r="AM76"/>
      <c r="AN76"/>
      <c r="AO76"/>
      <c r="AP76"/>
      <c r="AQ76"/>
      <c r="AR76"/>
      <c r="AS76"/>
      <c r="AT76"/>
      <c r="AU76"/>
      <c r="AV76"/>
    </row>
    <row r="77" spans="1:48" s="73" customFormat="1" ht="34.5" customHeight="1" x14ac:dyDescent="0.2">
      <c r="A77" s="52"/>
      <c r="B77" s="52"/>
      <c r="C77" s="150" t="s">
        <v>189</v>
      </c>
      <c r="D77" s="151" t="e">
        <f>D76/$C$6</f>
        <v>#DIV/0!</v>
      </c>
      <c r="E77" s="337"/>
      <c r="F77" s="337"/>
      <c r="G77" s="337"/>
      <c r="H77" s="152" t="e">
        <f t="shared" ref="H77:I77" si="1">H76/$C$6</f>
        <v>#DIV/0!</v>
      </c>
      <c r="I77" s="152" t="e">
        <f t="shared" si="1"/>
        <v>#DIV/0!</v>
      </c>
      <c r="J77" s="329"/>
      <c r="K77" s="329"/>
      <c r="L77" s="329"/>
      <c r="M77"/>
      <c r="N77"/>
      <c r="O77" s="42"/>
      <c r="P77" s="42"/>
      <c r="Q77" s="42"/>
      <c r="R77" s="42"/>
      <c r="S77"/>
      <c r="T77"/>
      <c r="U77"/>
      <c r="V77"/>
      <c r="W77"/>
      <c r="X77"/>
      <c r="Y77"/>
      <c r="Z77"/>
      <c r="AA77"/>
      <c r="AB77"/>
      <c r="AC77"/>
      <c r="AD77"/>
      <c r="AE77"/>
      <c r="AF77"/>
      <c r="AG77"/>
      <c r="AH77"/>
      <c r="AI77"/>
      <c r="AJ77"/>
      <c r="AK77"/>
      <c r="AL77"/>
      <c r="AM77"/>
      <c r="AN77"/>
      <c r="AO77"/>
      <c r="AP77"/>
      <c r="AQ77"/>
      <c r="AR77"/>
      <c r="AS77"/>
      <c r="AT77"/>
      <c r="AU77"/>
    </row>
    <row r="78" spans="1:48" s="73" customFormat="1" ht="26.25" customHeight="1" x14ac:dyDescent="0.2">
      <c r="A78" s="35"/>
      <c r="B78" s="35"/>
      <c r="C78" s="51"/>
      <c r="D78" s="51"/>
      <c r="E78" s="51"/>
      <c r="F78" s="51"/>
      <c r="G78"/>
      <c r="H78"/>
      <c r="I78"/>
      <c r="J78"/>
      <c r="K78"/>
      <c r="L78"/>
      <c r="M78"/>
      <c r="N78"/>
      <c r="O78" s="42"/>
      <c r="P78" s="42"/>
      <c r="Q78" s="42"/>
      <c r="R78" s="42"/>
      <c r="S78"/>
      <c r="T78"/>
      <c r="U78"/>
      <c r="V78"/>
      <c r="W78"/>
      <c r="X78"/>
      <c r="Y78"/>
      <c r="Z78"/>
      <c r="AA78"/>
      <c r="AB78"/>
      <c r="AC78"/>
      <c r="AD78"/>
      <c r="AE78"/>
      <c r="AF78"/>
      <c r="AG78"/>
      <c r="AH78"/>
      <c r="AI78"/>
      <c r="AJ78"/>
      <c r="AK78"/>
      <c r="AL78"/>
      <c r="AM78"/>
      <c r="AN78"/>
      <c r="AO78"/>
      <c r="AP78"/>
      <c r="AQ78"/>
      <c r="AR78"/>
      <c r="AS78"/>
      <c r="AT78"/>
      <c r="AU78"/>
    </row>
    <row r="79" spans="1:48" ht="23.25" customHeight="1" x14ac:dyDescent="0.2">
      <c r="A79" s="298" t="s">
        <v>190</v>
      </c>
      <c r="B79" s="299"/>
      <c r="C79" s="304" t="s">
        <v>191</v>
      </c>
      <c r="D79" s="304" t="s">
        <v>192</v>
      </c>
      <c r="E79" s="306" t="s">
        <v>193</v>
      </c>
      <c r="F79" s="307"/>
      <c r="G79" s="310" t="s">
        <v>194</v>
      </c>
      <c r="H79" s="310"/>
      <c r="I79" s="310"/>
      <c r="J79" s="310"/>
      <c r="K79" s="310"/>
      <c r="L79" s="310"/>
      <c r="M79" s="310"/>
      <c r="N79" s="310"/>
      <c r="O79" s="306" t="s">
        <v>195</v>
      </c>
      <c r="P79" s="310"/>
      <c r="Q79" s="310"/>
      <c r="R79" s="307"/>
      <c r="S79" s="356" t="s">
        <v>196</v>
      </c>
      <c r="T79" s="307" t="s">
        <v>197</v>
      </c>
    </row>
    <row r="80" spans="1:48" ht="39.6" customHeight="1" x14ac:dyDescent="0.2">
      <c r="A80" s="300"/>
      <c r="B80" s="301"/>
      <c r="C80" s="330"/>
      <c r="D80" s="305"/>
      <c r="E80" s="308"/>
      <c r="F80" s="309"/>
      <c r="G80" s="311"/>
      <c r="H80" s="311"/>
      <c r="I80" s="311"/>
      <c r="J80" s="311"/>
      <c r="K80" s="311"/>
      <c r="L80" s="311"/>
      <c r="M80" s="311"/>
      <c r="N80" s="311"/>
      <c r="O80" s="308"/>
      <c r="P80" s="311"/>
      <c r="Q80" s="311"/>
      <c r="R80" s="309"/>
      <c r="S80" s="357"/>
      <c r="T80" s="309"/>
    </row>
    <row r="81" spans="1:20" ht="24.75" customHeight="1" x14ac:dyDescent="0.2">
      <c r="A81" s="302"/>
      <c r="B81" s="303"/>
      <c r="C81" s="330"/>
      <c r="D81" s="351" t="s">
        <v>198</v>
      </c>
      <c r="E81" s="352"/>
      <c r="F81" s="353"/>
      <c r="G81" s="351" t="s">
        <v>199</v>
      </c>
      <c r="H81" s="352"/>
      <c r="I81" s="352"/>
      <c r="J81" s="352"/>
      <c r="K81" s="352"/>
      <c r="L81" s="352"/>
      <c r="M81" s="352"/>
      <c r="N81" s="353"/>
      <c r="O81" s="351" t="s">
        <v>200</v>
      </c>
      <c r="P81" s="352"/>
      <c r="Q81" s="352"/>
      <c r="R81" s="353"/>
      <c r="S81" s="357"/>
      <c r="T81" s="307" t="s">
        <v>112</v>
      </c>
    </row>
    <row r="82" spans="1:20" ht="27" customHeight="1" x14ac:dyDescent="0.2">
      <c r="A82" s="74" t="s">
        <v>137</v>
      </c>
      <c r="B82" s="75"/>
      <c r="C82" s="331"/>
      <c r="D82" s="76" t="s">
        <v>201</v>
      </c>
      <c r="E82" s="76" t="s">
        <v>202</v>
      </c>
      <c r="F82" s="76" t="s">
        <v>203</v>
      </c>
      <c r="G82" s="76" t="s">
        <v>204</v>
      </c>
      <c r="H82" s="76" t="s">
        <v>205</v>
      </c>
      <c r="I82" s="76" t="s">
        <v>206</v>
      </c>
      <c r="J82" s="76" t="s">
        <v>207</v>
      </c>
      <c r="K82" s="76" t="s">
        <v>208</v>
      </c>
      <c r="L82" s="351" t="s">
        <v>209</v>
      </c>
      <c r="M82" s="353"/>
      <c r="N82" s="76" t="s">
        <v>210</v>
      </c>
      <c r="O82" s="76" t="s">
        <v>211</v>
      </c>
      <c r="P82" s="76" t="s">
        <v>212</v>
      </c>
      <c r="Q82" s="76" t="s">
        <v>213</v>
      </c>
      <c r="R82" s="76" t="s">
        <v>214</v>
      </c>
      <c r="S82" s="358"/>
      <c r="T82" s="309"/>
    </row>
    <row r="83" spans="1:20" ht="30" customHeight="1" x14ac:dyDescent="0.2">
      <c r="A83" s="77">
        <v>0.1</v>
      </c>
      <c r="B83" s="69" t="s">
        <v>155</v>
      </c>
      <c r="C83" s="314"/>
      <c r="D83" s="315"/>
      <c r="E83" s="315"/>
      <c r="F83" s="315"/>
      <c r="G83" s="315"/>
      <c r="H83" s="315"/>
      <c r="I83" s="315"/>
      <c r="J83" s="315"/>
      <c r="K83" s="315"/>
      <c r="L83" s="315"/>
      <c r="M83" s="315"/>
      <c r="N83" s="316"/>
      <c r="O83" s="19" t="s">
        <v>215</v>
      </c>
      <c r="P83" s="19"/>
      <c r="Q83" s="19"/>
      <c r="R83" s="19"/>
      <c r="S83" s="121">
        <f>SUM(C83:R83)</f>
        <v>0</v>
      </c>
      <c r="T83" s="21"/>
    </row>
    <row r="84" spans="1:20" ht="30" customHeight="1" x14ac:dyDescent="0.2">
      <c r="A84" s="68">
        <v>0.2</v>
      </c>
      <c r="B84" s="69" t="s">
        <v>157</v>
      </c>
      <c r="C84" s="317"/>
      <c r="D84" s="318"/>
      <c r="E84" s="318"/>
      <c r="F84" s="318"/>
      <c r="G84" s="318"/>
      <c r="H84" s="318"/>
      <c r="I84" s="318"/>
      <c r="J84" s="318"/>
      <c r="K84" s="318"/>
      <c r="L84" s="318"/>
      <c r="M84" s="318"/>
      <c r="N84" s="319"/>
      <c r="O84" s="19" t="s">
        <v>215</v>
      </c>
      <c r="P84" s="19"/>
      <c r="Q84" s="19"/>
      <c r="R84" s="19"/>
      <c r="S84" s="121">
        <f t="shared" ref="S84:S101" si="2">SUM(C84:R84)</f>
        <v>0</v>
      </c>
      <c r="T84" s="21"/>
    </row>
    <row r="85" spans="1:20" ht="30" customHeight="1" x14ac:dyDescent="0.2">
      <c r="A85" s="68">
        <v>0.3</v>
      </c>
      <c r="B85" s="69" t="s">
        <v>158</v>
      </c>
      <c r="C85" s="19"/>
      <c r="D85" s="19"/>
      <c r="E85" s="20"/>
      <c r="F85" s="19"/>
      <c r="G85" s="19"/>
      <c r="H85" s="19"/>
      <c r="I85" s="19"/>
      <c r="J85" s="19"/>
      <c r="K85" s="19"/>
      <c r="L85" s="320"/>
      <c r="M85" s="321"/>
      <c r="N85" s="322"/>
      <c r="O85" s="19" t="s">
        <v>215</v>
      </c>
      <c r="P85" s="19"/>
      <c r="Q85" s="19"/>
      <c r="R85" s="19"/>
      <c r="S85" s="121">
        <f t="shared" si="2"/>
        <v>0</v>
      </c>
      <c r="T85" s="21"/>
    </row>
    <row r="86" spans="1:20" ht="30" customHeight="1" x14ac:dyDescent="0.2">
      <c r="A86" s="68">
        <v>0.4</v>
      </c>
      <c r="B86" s="69" t="s">
        <v>159</v>
      </c>
      <c r="C86" s="19"/>
      <c r="D86" s="19"/>
      <c r="E86" s="20"/>
      <c r="F86" s="19"/>
      <c r="G86" s="19"/>
      <c r="H86" s="19"/>
      <c r="I86" s="19"/>
      <c r="J86" s="19"/>
      <c r="K86" s="19"/>
      <c r="L86" s="323"/>
      <c r="M86" s="324"/>
      <c r="N86" s="325"/>
      <c r="O86" s="19" t="s">
        <v>215</v>
      </c>
      <c r="P86" s="19"/>
      <c r="Q86" s="19"/>
      <c r="R86" s="19"/>
      <c r="S86" s="121">
        <f t="shared" si="2"/>
        <v>0</v>
      </c>
      <c r="T86" s="21"/>
    </row>
    <row r="87" spans="1:20" ht="30" customHeight="1" x14ac:dyDescent="0.2">
      <c r="A87" s="68">
        <v>0.5</v>
      </c>
      <c r="B87" s="69" t="s">
        <v>216</v>
      </c>
      <c r="C87" s="19"/>
      <c r="D87" s="19"/>
      <c r="E87" s="20"/>
      <c r="F87" s="19"/>
      <c r="G87" s="19"/>
      <c r="H87" s="19"/>
      <c r="I87" s="19"/>
      <c r="J87" s="19"/>
      <c r="K87" s="19"/>
      <c r="L87" s="323"/>
      <c r="M87" s="324"/>
      <c r="N87" s="325"/>
      <c r="O87" s="19" t="s">
        <v>215</v>
      </c>
      <c r="P87" s="19"/>
      <c r="Q87" s="19"/>
      <c r="R87" s="19"/>
      <c r="S87" s="121">
        <f t="shared" si="2"/>
        <v>0</v>
      </c>
      <c r="T87" s="21"/>
    </row>
    <row r="88" spans="1:20" ht="30" customHeight="1" x14ac:dyDescent="0.2">
      <c r="A88" s="68">
        <v>1</v>
      </c>
      <c r="B88" s="75" t="s">
        <v>160</v>
      </c>
      <c r="C88" s="19"/>
      <c r="D88" s="19"/>
      <c r="E88" s="20"/>
      <c r="F88" s="19"/>
      <c r="G88" s="19"/>
      <c r="H88" s="19"/>
      <c r="I88" s="19"/>
      <c r="J88" s="19"/>
      <c r="K88" s="19"/>
      <c r="L88" s="323"/>
      <c r="M88" s="324"/>
      <c r="N88" s="325"/>
      <c r="O88" s="19" t="s">
        <v>215</v>
      </c>
      <c r="P88" s="19"/>
      <c r="Q88" s="19"/>
      <c r="R88" s="19"/>
      <c r="S88" s="121">
        <f t="shared" si="2"/>
        <v>0</v>
      </c>
      <c r="T88" s="21"/>
    </row>
    <row r="89" spans="1:20" ht="30" customHeight="1" x14ac:dyDescent="0.2">
      <c r="A89" s="68">
        <v>2.1</v>
      </c>
      <c r="B89" s="69" t="s">
        <v>161</v>
      </c>
      <c r="C89" s="19"/>
      <c r="D89" s="19"/>
      <c r="E89" s="19"/>
      <c r="F89" s="19"/>
      <c r="G89" s="19"/>
      <c r="H89" s="19"/>
      <c r="I89" s="19"/>
      <c r="J89" s="19"/>
      <c r="K89" s="19"/>
      <c r="L89" s="323"/>
      <c r="M89" s="324"/>
      <c r="N89" s="325"/>
      <c r="O89" s="19" t="s">
        <v>215</v>
      </c>
      <c r="P89" s="19"/>
      <c r="Q89" s="19"/>
      <c r="R89" s="19"/>
      <c r="S89" s="121">
        <f t="shared" si="2"/>
        <v>0</v>
      </c>
      <c r="T89" s="21"/>
    </row>
    <row r="90" spans="1:20" ht="30" customHeight="1" x14ac:dyDescent="0.2">
      <c r="A90" s="68">
        <v>2.2000000000000002</v>
      </c>
      <c r="B90" s="69" t="s">
        <v>162</v>
      </c>
      <c r="C90" s="19"/>
      <c r="D90" s="19"/>
      <c r="E90" s="20"/>
      <c r="F90" s="19"/>
      <c r="G90" s="19"/>
      <c r="H90" s="19"/>
      <c r="I90" s="19"/>
      <c r="J90" s="19"/>
      <c r="K90" s="19"/>
      <c r="L90" s="323"/>
      <c r="M90" s="324"/>
      <c r="N90" s="325"/>
      <c r="O90" s="19" t="s">
        <v>215</v>
      </c>
      <c r="P90" s="19"/>
      <c r="Q90" s="19"/>
      <c r="R90" s="19"/>
      <c r="S90" s="121">
        <f t="shared" si="2"/>
        <v>0</v>
      </c>
      <c r="T90" s="21"/>
    </row>
    <row r="91" spans="1:20" ht="30" customHeight="1" x14ac:dyDescent="0.2">
      <c r="A91" s="68">
        <v>2.2999999999999998</v>
      </c>
      <c r="B91" s="69" t="s">
        <v>163</v>
      </c>
      <c r="C91" s="19"/>
      <c r="D91" s="19"/>
      <c r="E91" s="20"/>
      <c r="F91" s="19"/>
      <c r="G91" s="19"/>
      <c r="H91" s="19"/>
      <c r="I91" s="19"/>
      <c r="J91" s="19"/>
      <c r="K91" s="19"/>
      <c r="L91" s="323"/>
      <c r="M91" s="324"/>
      <c r="N91" s="325"/>
      <c r="O91" s="19" t="s">
        <v>215</v>
      </c>
      <c r="P91" s="19"/>
      <c r="Q91" s="19"/>
      <c r="R91" s="19"/>
      <c r="S91" s="121">
        <f t="shared" si="2"/>
        <v>0</v>
      </c>
      <c r="T91" s="21"/>
    </row>
    <row r="92" spans="1:20" ht="30" customHeight="1" x14ac:dyDescent="0.2">
      <c r="A92" s="68">
        <v>2.4</v>
      </c>
      <c r="B92" s="69" t="s">
        <v>164</v>
      </c>
      <c r="C92" s="19"/>
      <c r="D92" s="19"/>
      <c r="E92" s="20"/>
      <c r="F92" s="19"/>
      <c r="G92" s="19"/>
      <c r="H92" s="19"/>
      <c r="I92" s="19"/>
      <c r="J92" s="19"/>
      <c r="K92" s="19"/>
      <c r="L92" s="323"/>
      <c r="M92" s="324"/>
      <c r="N92" s="325"/>
      <c r="O92" s="19" t="s">
        <v>215</v>
      </c>
      <c r="P92" s="19"/>
      <c r="Q92" s="19"/>
      <c r="R92" s="19"/>
      <c r="S92" s="121">
        <f t="shared" si="2"/>
        <v>0</v>
      </c>
      <c r="T92" s="21"/>
    </row>
    <row r="93" spans="1:20" ht="30" customHeight="1" x14ac:dyDescent="0.2">
      <c r="A93" s="68">
        <v>2.5</v>
      </c>
      <c r="B93" s="69" t="s">
        <v>165</v>
      </c>
      <c r="C93" s="19"/>
      <c r="D93" s="19"/>
      <c r="E93" s="20"/>
      <c r="F93" s="19"/>
      <c r="G93" s="19"/>
      <c r="H93" s="19"/>
      <c r="I93" s="19"/>
      <c r="J93" s="19"/>
      <c r="K93" s="19"/>
      <c r="L93" s="323"/>
      <c r="M93" s="324"/>
      <c r="N93" s="325"/>
      <c r="O93" s="19" t="s">
        <v>215</v>
      </c>
      <c r="P93" s="19"/>
      <c r="Q93" s="19"/>
      <c r="R93" s="19"/>
      <c r="S93" s="121">
        <f t="shared" si="2"/>
        <v>0</v>
      </c>
      <c r="T93" s="21"/>
    </row>
    <row r="94" spans="1:20" ht="30" customHeight="1" x14ac:dyDescent="0.2">
      <c r="A94" s="68">
        <v>2.6</v>
      </c>
      <c r="B94" s="69" t="s">
        <v>166</v>
      </c>
      <c r="C94" s="19"/>
      <c r="D94" s="19"/>
      <c r="E94" s="20"/>
      <c r="F94" s="19"/>
      <c r="G94" s="19"/>
      <c r="H94" s="19"/>
      <c r="I94" s="19"/>
      <c r="J94" s="19"/>
      <c r="K94" s="19"/>
      <c r="L94" s="323"/>
      <c r="M94" s="324"/>
      <c r="N94" s="325"/>
      <c r="O94" s="19" t="s">
        <v>215</v>
      </c>
      <c r="P94" s="19"/>
      <c r="Q94" s="19"/>
      <c r="R94" s="19"/>
      <c r="S94" s="121">
        <f t="shared" si="2"/>
        <v>0</v>
      </c>
      <c r="T94" s="21"/>
    </row>
    <row r="95" spans="1:20" ht="30" customHeight="1" x14ac:dyDescent="0.2">
      <c r="A95" s="68">
        <v>2.7</v>
      </c>
      <c r="B95" s="69" t="s">
        <v>167</v>
      </c>
      <c r="C95" s="19"/>
      <c r="D95" s="19"/>
      <c r="E95" s="20"/>
      <c r="F95" s="19"/>
      <c r="G95" s="19"/>
      <c r="H95" s="19"/>
      <c r="I95" s="19"/>
      <c r="J95" s="19"/>
      <c r="K95" s="19"/>
      <c r="L95" s="323"/>
      <c r="M95" s="324"/>
      <c r="N95" s="325"/>
      <c r="O95" s="19" t="s">
        <v>215</v>
      </c>
      <c r="P95" s="19"/>
      <c r="Q95" s="19"/>
      <c r="R95" s="19"/>
      <c r="S95" s="121">
        <f t="shared" si="2"/>
        <v>0</v>
      </c>
      <c r="T95" s="21"/>
    </row>
    <row r="96" spans="1:20" ht="30" customHeight="1" x14ac:dyDescent="0.2">
      <c r="A96" s="68">
        <v>2.8</v>
      </c>
      <c r="B96" s="69" t="s">
        <v>168</v>
      </c>
      <c r="C96" s="19"/>
      <c r="D96" s="19"/>
      <c r="E96" s="20"/>
      <c r="F96" s="19"/>
      <c r="G96" s="19"/>
      <c r="H96" s="19"/>
      <c r="I96" s="19"/>
      <c r="J96" s="19"/>
      <c r="K96" s="19"/>
      <c r="L96" s="323"/>
      <c r="M96" s="324"/>
      <c r="N96" s="325"/>
      <c r="O96" s="19" t="s">
        <v>215</v>
      </c>
      <c r="P96" s="19"/>
      <c r="Q96" s="19"/>
      <c r="R96" s="19"/>
      <c r="S96" s="121">
        <f t="shared" si="2"/>
        <v>0</v>
      </c>
      <c r="T96" s="21"/>
    </row>
    <row r="97" spans="1:47" ht="30" customHeight="1" x14ac:dyDescent="0.2">
      <c r="A97" s="68">
        <v>3</v>
      </c>
      <c r="B97" s="69" t="s">
        <v>169</v>
      </c>
      <c r="C97" s="19"/>
      <c r="D97" s="19"/>
      <c r="E97" s="20"/>
      <c r="F97" s="19"/>
      <c r="G97" s="19"/>
      <c r="H97" s="19"/>
      <c r="I97" s="19"/>
      <c r="J97" s="19"/>
      <c r="K97" s="19"/>
      <c r="L97" s="323"/>
      <c r="M97" s="324"/>
      <c r="N97" s="325"/>
      <c r="O97" s="19" t="s">
        <v>215</v>
      </c>
      <c r="P97" s="19"/>
      <c r="Q97" s="19"/>
      <c r="R97" s="19"/>
      <c r="S97" s="121">
        <f t="shared" si="2"/>
        <v>0</v>
      </c>
      <c r="T97" s="21"/>
    </row>
    <row r="98" spans="1:47" ht="30" customHeight="1" x14ac:dyDescent="0.2">
      <c r="A98" s="68">
        <v>4</v>
      </c>
      <c r="B98" s="69" t="s">
        <v>217</v>
      </c>
      <c r="C98" s="19"/>
      <c r="D98" s="19"/>
      <c r="E98" s="20"/>
      <c r="F98" s="19"/>
      <c r="G98" s="19"/>
      <c r="H98" s="19"/>
      <c r="I98" s="19"/>
      <c r="J98" s="19"/>
      <c r="K98" s="19"/>
      <c r="L98" s="326"/>
      <c r="M98" s="327"/>
      <c r="N98" s="328"/>
      <c r="O98" s="19" t="s">
        <v>215</v>
      </c>
      <c r="P98" s="19"/>
      <c r="Q98" s="19"/>
      <c r="R98" s="19"/>
      <c r="S98" s="121">
        <f t="shared" si="2"/>
        <v>0</v>
      </c>
      <c r="T98" s="21"/>
    </row>
    <row r="99" spans="1:47" ht="30" customHeight="1" x14ac:dyDescent="0.2">
      <c r="A99" s="68">
        <v>5</v>
      </c>
      <c r="B99" s="69" t="s">
        <v>171</v>
      </c>
      <c r="C99" s="19"/>
      <c r="D99" s="19"/>
      <c r="E99" s="20"/>
      <c r="F99" s="19"/>
      <c r="G99" s="19"/>
      <c r="H99" s="19"/>
      <c r="I99" s="19"/>
      <c r="J99" s="19"/>
      <c r="K99" s="19"/>
      <c r="L99" s="19" t="s">
        <v>218</v>
      </c>
      <c r="M99" s="19" t="s">
        <v>219</v>
      </c>
      <c r="N99" s="19" t="s">
        <v>220</v>
      </c>
      <c r="O99" s="19" t="s">
        <v>215</v>
      </c>
      <c r="P99" s="19"/>
      <c r="Q99" s="19"/>
      <c r="R99" s="19"/>
      <c r="S99" s="121">
        <f>SUM(C99:R99)</f>
        <v>0</v>
      </c>
      <c r="T99" s="21"/>
    </row>
    <row r="100" spans="1:47" ht="30" customHeight="1" x14ac:dyDescent="0.2">
      <c r="A100" s="68">
        <v>6</v>
      </c>
      <c r="B100" s="69" t="s">
        <v>172</v>
      </c>
      <c r="C100" s="19"/>
      <c r="D100" s="19"/>
      <c r="E100" s="20"/>
      <c r="F100" s="19"/>
      <c r="G100" s="19"/>
      <c r="H100" s="19"/>
      <c r="I100" s="19"/>
      <c r="J100" s="19"/>
      <c r="K100" s="19"/>
      <c r="L100" s="320"/>
      <c r="M100" s="321"/>
      <c r="N100" s="322"/>
      <c r="O100" s="19" t="s">
        <v>215</v>
      </c>
      <c r="P100" s="19"/>
      <c r="Q100" s="19"/>
      <c r="R100" s="19"/>
      <c r="S100" s="121">
        <f t="shared" si="2"/>
        <v>0</v>
      </c>
      <c r="T100" s="21"/>
    </row>
    <row r="101" spans="1:47" ht="30" customHeight="1" x14ac:dyDescent="0.2">
      <c r="A101" s="68">
        <v>7</v>
      </c>
      <c r="B101" s="69" t="s">
        <v>173</v>
      </c>
      <c r="C101" s="19"/>
      <c r="D101" s="19"/>
      <c r="E101" s="20"/>
      <c r="F101" s="19"/>
      <c r="G101" s="19"/>
      <c r="H101" s="19"/>
      <c r="I101" s="19"/>
      <c r="J101" s="19"/>
      <c r="K101" s="19"/>
      <c r="L101" s="323"/>
      <c r="M101" s="324"/>
      <c r="N101" s="325"/>
      <c r="O101" s="19" t="s">
        <v>215</v>
      </c>
      <c r="P101" s="19"/>
      <c r="Q101" s="19"/>
      <c r="R101" s="19"/>
      <c r="S101" s="121">
        <f t="shared" si="2"/>
        <v>0</v>
      </c>
      <c r="T101" s="21"/>
    </row>
    <row r="102" spans="1:47" ht="30" customHeight="1" x14ac:dyDescent="0.2">
      <c r="A102" s="68">
        <v>8</v>
      </c>
      <c r="B102" s="69" t="s">
        <v>174</v>
      </c>
      <c r="C102" s="19"/>
      <c r="D102" s="19"/>
      <c r="E102" s="20"/>
      <c r="F102" s="19"/>
      <c r="G102" s="19"/>
      <c r="H102" s="19"/>
      <c r="I102" s="19"/>
      <c r="J102" s="19"/>
      <c r="K102" s="19"/>
      <c r="L102" s="326"/>
      <c r="M102" s="327"/>
      <c r="N102" s="328"/>
      <c r="O102" s="19" t="s">
        <v>215</v>
      </c>
      <c r="P102" s="19"/>
      <c r="Q102" s="19"/>
      <c r="R102" s="19"/>
      <c r="S102" s="121">
        <f>SUM(C102:R102)</f>
        <v>0</v>
      </c>
      <c r="T102" s="21"/>
    </row>
    <row r="103" spans="1:47" ht="30" customHeight="1" x14ac:dyDescent="0.2">
      <c r="A103" s="296" t="s">
        <v>221</v>
      </c>
      <c r="B103" s="297"/>
      <c r="C103" s="293"/>
      <c r="D103" s="294"/>
      <c r="E103" s="295"/>
      <c r="F103" s="22"/>
      <c r="G103" s="342"/>
      <c r="H103" s="343"/>
      <c r="I103" s="343"/>
      <c r="J103" s="343"/>
      <c r="K103" s="343"/>
      <c r="L103" s="343"/>
      <c r="M103" s="343"/>
      <c r="N103" s="343"/>
      <c r="O103" s="343"/>
      <c r="P103" s="343"/>
      <c r="Q103" s="343"/>
      <c r="R103" s="344"/>
      <c r="S103" s="115">
        <f>F103</f>
        <v>0</v>
      </c>
      <c r="T103" s="132"/>
    </row>
    <row r="104" spans="1:47" ht="27" customHeight="1" x14ac:dyDescent="0.2">
      <c r="A104" s="286" t="s">
        <v>113</v>
      </c>
      <c r="B104" s="287"/>
      <c r="C104" s="144">
        <f>SUM(C85:C102)</f>
        <v>0</v>
      </c>
      <c r="D104" s="144">
        <f t="shared" ref="D104:K104" si="3">SUM(D85:D102)</f>
        <v>0</v>
      </c>
      <c r="E104" s="145">
        <f t="shared" si="3"/>
        <v>0</v>
      </c>
      <c r="F104" s="144">
        <f>SUM(F85:F103)</f>
        <v>0</v>
      </c>
      <c r="G104" s="144">
        <f t="shared" si="3"/>
        <v>0</v>
      </c>
      <c r="H104" s="144">
        <f t="shared" si="3"/>
        <v>0</v>
      </c>
      <c r="I104" s="144">
        <f>SUM(I85:I102)</f>
        <v>0</v>
      </c>
      <c r="J104" s="144">
        <f t="shared" si="3"/>
        <v>0</v>
      </c>
      <c r="K104" s="144">
        <f t="shared" si="3"/>
        <v>0</v>
      </c>
      <c r="L104" s="345" t="e">
        <f>L99+M99</f>
        <v>#VALUE!</v>
      </c>
      <c r="M104" s="346"/>
      <c r="N104" s="144" t="str">
        <f>N99</f>
        <v>Operational Water</v>
      </c>
      <c r="O104" s="144">
        <f>SUM(O83:O102)</f>
        <v>0</v>
      </c>
      <c r="P104" s="144">
        <f t="shared" ref="P104:T104" si="4">SUM(P83:P102)</f>
        <v>0</v>
      </c>
      <c r="Q104" s="144">
        <f t="shared" si="4"/>
        <v>0</v>
      </c>
      <c r="R104" s="144">
        <f t="shared" si="4"/>
        <v>0</v>
      </c>
      <c r="S104" s="144">
        <f>SUM(S83:S103)</f>
        <v>0</v>
      </c>
      <c r="T104" s="144">
        <f t="shared" si="4"/>
        <v>0</v>
      </c>
    </row>
    <row r="105" spans="1:47" ht="27" customHeight="1" x14ac:dyDescent="0.2">
      <c r="A105" s="347" t="s">
        <v>114</v>
      </c>
      <c r="B105" s="348"/>
      <c r="C105" s="143" t="e">
        <f t="shared" ref="C105:K105" si="5">C104/$C$6</f>
        <v>#DIV/0!</v>
      </c>
      <c r="D105" s="143" t="e">
        <f t="shared" si="5"/>
        <v>#DIV/0!</v>
      </c>
      <c r="E105" s="143" t="e">
        <f t="shared" si="5"/>
        <v>#DIV/0!</v>
      </c>
      <c r="F105" s="143" t="e">
        <f t="shared" si="5"/>
        <v>#DIV/0!</v>
      </c>
      <c r="G105" s="143" t="e">
        <f t="shared" si="5"/>
        <v>#DIV/0!</v>
      </c>
      <c r="H105" s="143" t="e">
        <f t="shared" si="5"/>
        <v>#DIV/0!</v>
      </c>
      <c r="I105" s="143" t="e">
        <f t="shared" si="5"/>
        <v>#DIV/0!</v>
      </c>
      <c r="J105" s="143" t="e">
        <f t="shared" si="5"/>
        <v>#DIV/0!</v>
      </c>
      <c r="K105" s="143" t="e">
        <f t="shared" si="5"/>
        <v>#DIV/0!</v>
      </c>
      <c r="L105" s="349" t="e">
        <f>L104/$C$6</f>
        <v>#VALUE!</v>
      </c>
      <c r="M105" s="350"/>
      <c r="N105" s="143" t="e">
        <f t="shared" ref="N105:T105" si="6">N104/$C$6</f>
        <v>#VALUE!</v>
      </c>
      <c r="O105" s="143" t="e">
        <f t="shared" si="6"/>
        <v>#DIV/0!</v>
      </c>
      <c r="P105" s="143" t="e">
        <f t="shared" si="6"/>
        <v>#DIV/0!</v>
      </c>
      <c r="Q105" s="143" t="e">
        <f t="shared" si="6"/>
        <v>#DIV/0!</v>
      </c>
      <c r="R105" s="143" t="e">
        <f t="shared" si="6"/>
        <v>#DIV/0!</v>
      </c>
      <c r="S105" s="143" t="e">
        <f t="shared" si="6"/>
        <v>#DIV/0!</v>
      </c>
      <c r="T105" s="143" t="e">
        <f t="shared" si="6"/>
        <v>#DIV/0!</v>
      </c>
    </row>
    <row r="106" spans="1:47" x14ac:dyDescent="0.2">
      <c r="A106" s="335" t="s">
        <v>222</v>
      </c>
      <c r="B106" s="335"/>
      <c r="C106" s="335"/>
      <c r="D106" s="335"/>
      <c r="E106" s="335"/>
      <c r="F106" s="335"/>
      <c r="G106" s="335"/>
      <c r="H106" s="335"/>
      <c r="I106" s="335"/>
      <c r="J106" s="335"/>
      <c r="K106" s="335"/>
      <c r="L106" s="335"/>
      <c r="M106" s="335"/>
      <c r="N106" s="335"/>
      <c r="O106" s="335"/>
      <c r="P106" s="335"/>
      <c r="Q106" s="335"/>
      <c r="R106" s="335"/>
      <c r="S106" s="335"/>
      <c r="T106" s="335"/>
    </row>
    <row r="107" spans="1:47" x14ac:dyDescent="0.2">
      <c r="A107" s="78" t="s">
        <v>223</v>
      </c>
      <c r="B107" s="78"/>
      <c r="C107" s="78"/>
      <c r="D107" s="79"/>
      <c r="E107" s="79"/>
      <c r="F107" s="78"/>
      <c r="G107" s="78"/>
      <c r="H107" s="78"/>
      <c r="I107" s="78"/>
      <c r="J107" s="78"/>
      <c r="K107" s="78"/>
      <c r="L107" s="78"/>
      <c r="M107" s="78"/>
      <c r="N107" s="78"/>
      <c r="O107" s="79"/>
      <c r="P107" s="79"/>
    </row>
    <row r="108" spans="1:47" s="82" customFormat="1" ht="57.75" customHeight="1" x14ac:dyDescent="0.2">
      <c r="A108" s="131"/>
      <c r="B108" s="131"/>
      <c r="C108" s="131"/>
      <c r="D108" s="131"/>
      <c r="E108" s="131"/>
      <c r="F108" s="131"/>
      <c r="G108" s="131"/>
      <c r="H108" s="131"/>
      <c r="I108" s="131"/>
      <c r="J108" s="131"/>
      <c r="K108" s="131"/>
      <c r="L108" s="131"/>
      <c r="M108" s="131"/>
      <c r="N108" s="131"/>
      <c r="O108" s="131"/>
      <c r="P108" s="131"/>
      <c r="Q108" s="142"/>
      <c r="R108" s="142"/>
      <c r="S108" s="142"/>
      <c r="T108" s="142"/>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row>
    <row r="109" spans="1:47" ht="0.75" customHeight="1" x14ac:dyDescent="0.2">
      <c r="A109" s="131"/>
      <c r="B109" s="131"/>
      <c r="C109" s="131"/>
      <c r="D109" s="131"/>
      <c r="E109" s="131"/>
      <c r="F109" s="131"/>
      <c r="G109" s="131"/>
      <c r="H109" s="131"/>
      <c r="I109" s="131"/>
      <c r="J109" s="131"/>
      <c r="K109" s="131"/>
      <c r="L109" s="131"/>
      <c r="M109" s="131"/>
      <c r="N109" s="131"/>
      <c r="O109" s="131"/>
      <c r="P109" s="131"/>
      <c r="Q109" s="142"/>
      <c r="R109" s="142"/>
      <c r="S109" s="142"/>
      <c r="T109" s="142"/>
      <c r="U109" s="81"/>
      <c r="V109" s="81"/>
    </row>
    <row r="110" spans="1:47" ht="35.25" customHeight="1" x14ac:dyDescent="0.2">
      <c r="A110" s="131"/>
      <c r="B110" s="131"/>
      <c r="C110" s="131"/>
      <c r="D110" s="131"/>
      <c r="E110" s="131"/>
      <c r="F110" s="131"/>
      <c r="G110" s="131"/>
      <c r="H110" s="131"/>
      <c r="I110" s="131"/>
      <c r="J110" s="131"/>
      <c r="K110" s="131"/>
      <c r="L110" s="131"/>
      <c r="M110" s="131"/>
      <c r="N110" s="131"/>
      <c r="O110" s="131"/>
      <c r="P110" s="131"/>
      <c r="Q110" s="142"/>
      <c r="R110" s="142"/>
      <c r="S110" s="142"/>
      <c r="T110" s="142"/>
      <c r="U110" s="81"/>
      <c r="V110" s="81"/>
    </row>
    <row r="111" spans="1:47" ht="12.75" customHeight="1" x14ac:dyDescent="0.2">
      <c r="A111" s="131"/>
      <c r="B111" s="131"/>
      <c r="C111" s="131"/>
      <c r="D111" s="131"/>
      <c r="E111" s="131"/>
      <c r="F111" s="131"/>
      <c r="G111" s="131"/>
      <c r="H111" s="131"/>
      <c r="I111" s="131"/>
      <c r="J111" s="131"/>
      <c r="K111" s="131"/>
      <c r="L111" s="131"/>
      <c r="M111" s="131"/>
      <c r="N111" s="131"/>
      <c r="O111" s="131"/>
      <c r="P111" s="131"/>
      <c r="Q111" s="131"/>
      <c r="R111" s="131"/>
      <c r="S111" s="131"/>
      <c r="T111" s="131"/>
      <c r="U111" s="81"/>
      <c r="V111" s="81"/>
    </row>
    <row r="112" spans="1:47" ht="26.85" customHeight="1" x14ac:dyDescent="0.2">
      <c r="A112" s="131"/>
      <c r="B112" s="131"/>
      <c r="C112" s="131"/>
      <c r="D112" s="131"/>
      <c r="E112" s="131"/>
      <c r="F112" s="131"/>
      <c r="G112" s="131"/>
      <c r="H112" s="131"/>
      <c r="I112" s="131"/>
      <c r="J112" s="131"/>
      <c r="K112" s="131"/>
      <c r="L112" s="131"/>
      <c r="M112" s="131"/>
      <c r="N112" s="131"/>
      <c r="O112" s="131"/>
      <c r="P112" s="131"/>
      <c r="Q112" s="131"/>
      <c r="R112" s="131"/>
      <c r="S112" s="131"/>
      <c r="T112" s="131"/>
      <c r="U112" s="81"/>
      <c r="V112" s="81"/>
    </row>
    <row r="113" spans="1:22" ht="25.5" customHeight="1" x14ac:dyDescent="0.2">
      <c r="A113" s="131"/>
      <c r="B113" s="131"/>
      <c r="C113" s="131"/>
      <c r="D113" s="131"/>
      <c r="E113" s="131"/>
      <c r="F113" s="131"/>
      <c r="G113" s="131"/>
      <c r="H113" s="131"/>
      <c r="I113" s="131"/>
      <c r="J113" s="131"/>
      <c r="K113" s="131"/>
      <c r="L113" s="131"/>
      <c r="M113" s="131"/>
      <c r="N113" s="131"/>
      <c r="O113" s="131"/>
      <c r="P113" s="131"/>
      <c r="Q113" s="131"/>
      <c r="R113" s="131"/>
      <c r="S113" s="131"/>
      <c r="T113" s="131"/>
      <c r="U113" s="81"/>
      <c r="V113" s="81"/>
    </row>
    <row r="114" spans="1:22" ht="29.85" customHeight="1" x14ac:dyDescent="0.2">
      <c r="A114" s="131"/>
      <c r="B114" s="131"/>
      <c r="C114" s="131"/>
      <c r="D114" s="131"/>
      <c r="E114" s="131"/>
      <c r="F114" s="131"/>
      <c r="G114" s="131"/>
      <c r="H114" s="131"/>
      <c r="I114" s="131"/>
      <c r="J114" s="131"/>
      <c r="K114" s="131"/>
      <c r="L114" s="131"/>
      <c r="M114" s="131"/>
      <c r="N114" s="131"/>
      <c r="O114" s="131"/>
      <c r="P114" s="131"/>
      <c r="Q114" s="131"/>
      <c r="R114" s="131"/>
      <c r="S114" s="131"/>
      <c r="T114" s="131"/>
      <c r="U114" s="81"/>
      <c r="V114" s="81"/>
    </row>
    <row r="115" spans="1:22" ht="29.25" customHeight="1" x14ac:dyDescent="0.2">
      <c r="A115" s="131"/>
      <c r="B115" s="131"/>
      <c r="C115" s="131"/>
      <c r="D115" s="131"/>
      <c r="E115" s="131"/>
      <c r="F115" s="131"/>
      <c r="G115" s="131"/>
      <c r="H115" s="131"/>
      <c r="I115" s="131"/>
      <c r="J115" s="131"/>
      <c r="K115" s="131"/>
      <c r="L115" s="131"/>
      <c r="M115" s="131"/>
      <c r="N115" s="131"/>
      <c r="O115" s="131"/>
      <c r="P115" s="131"/>
      <c r="Q115" s="131"/>
      <c r="R115" s="131"/>
      <c r="S115" s="131"/>
      <c r="T115" s="131"/>
      <c r="U115" s="81"/>
      <c r="V115" s="81"/>
    </row>
    <row r="116" spans="1:22" ht="33" customHeight="1" x14ac:dyDescent="0.2">
      <c r="A116" s="131"/>
      <c r="B116" s="131"/>
      <c r="C116" s="131"/>
      <c r="D116" s="131"/>
      <c r="E116" s="131"/>
      <c r="F116" s="131"/>
      <c r="G116" s="131"/>
      <c r="H116" s="131"/>
      <c r="I116" s="131"/>
      <c r="J116" s="131"/>
      <c r="K116" s="131"/>
      <c r="L116" s="131"/>
      <c r="M116" s="131"/>
      <c r="N116" s="131"/>
      <c r="O116" s="131"/>
      <c r="P116" s="131"/>
      <c r="Q116" s="131"/>
      <c r="R116" s="131"/>
      <c r="S116" s="131"/>
      <c r="T116" s="131"/>
      <c r="U116" s="81"/>
      <c r="V116" s="81"/>
    </row>
    <row r="117" spans="1:22" ht="33" customHeight="1" x14ac:dyDescent="0.2">
      <c r="A117" s="131"/>
      <c r="B117" s="131"/>
      <c r="C117" s="131"/>
      <c r="D117" s="131"/>
      <c r="E117" s="131"/>
      <c r="F117" s="131"/>
      <c r="G117" s="131"/>
      <c r="H117" s="131"/>
      <c r="I117" s="131"/>
      <c r="J117" s="131"/>
      <c r="K117" s="131"/>
      <c r="L117" s="131"/>
      <c r="M117" s="131"/>
      <c r="N117" s="131"/>
      <c r="O117" s="131"/>
      <c r="P117" s="131"/>
      <c r="Q117" s="131"/>
      <c r="R117" s="131"/>
      <c r="S117" s="131"/>
      <c r="T117" s="131"/>
      <c r="U117" s="81"/>
      <c r="V117" s="81"/>
    </row>
    <row r="118" spans="1:22" ht="33.6" customHeight="1" x14ac:dyDescent="0.2">
      <c r="A118" s="131"/>
      <c r="B118" s="131"/>
      <c r="C118" s="131"/>
      <c r="D118" s="131"/>
      <c r="E118" s="131"/>
      <c r="F118" s="131"/>
      <c r="G118" s="131"/>
      <c r="H118" s="131"/>
      <c r="I118" s="131"/>
      <c r="J118" s="131"/>
      <c r="K118" s="131"/>
      <c r="L118" s="131"/>
      <c r="M118" s="131"/>
      <c r="N118" s="131"/>
      <c r="O118" s="131"/>
      <c r="P118" s="131"/>
      <c r="Q118" s="131"/>
      <c r="R118" s="131"/>
      <c r="S118" s="131"/>
      <c r="T118" s="131"/>
      <c r="U118" s="81"/>
      <c r="V118" s="81"/>
    </row>
    <row r="119" spans="1:22" ht="29.85" customHeight="1" x14ac:dyDescent="0.2">
      <c r="A119" s="131"/>
      <c r="B119" s="131"/>
      <c r="C119" s="131"/>
      <c r="D119" s="131"/>
      <c r="E119" s="131"/>
      <c r="F119" s="131"/>
      <c r="G119" s="131"/>
      <c r="H119" s="131"/>
      <c r="I119" s="131"/>
      <c r="J119" s="131"/>
      <c r="K119" s="131"/>
      <c r="L119" s="131"/>
      <c r="M119" s="131"/>
      <c r="N119" s="131"/>
      <c r="O119" s="131"/>
      <c r="P119" s="131"/>
      <c r="Q119" s="131"/>
      <c r="R119" s="131"/>
      <c r="S119" s="131"/>
      <c r="T119" s="131"/>
      <c r="U119" s="81"/>
      <c r="V119" s="81"/>
    </row>
    <row r="120" spans="1:22" ht="35.1" customHeight="1" x14ac:dyDescent="0.2">
      <c r="A120" s="131"/>
      <c r="B120" s="131"/>
      <c r="C120" s="131"/>
      <c r="D120" s="131"/>
      <c r="E120" s="131"/>
      <c r="F120" s="131"/>
      <c r="G120" s="131"/>
      <c r="H120" s="131"/>
      <c r="I120" s="131"/>
      <c r="J120" s="131"/>
      <c r="K120" s="131"/>
      <c r="L120" s="131"/>
      <c r="M120" s="131"/>
      <c r="N120" s="131"/>
      <c r="O120" s="131"/>
      <c r="P120" s="131"/>
      <c r="Q120" s="131"/>
      <c r="R120" s="131"/>
      <c r="S120" s="131"/>
      <c r="T120" s="131"/>
      <c r="U120" s="81"/>
      <c r="V120" s="81"/>
    </row>
    <row r="121" spans="1:22" ht="29.1" customHeight="1" x14ac:dyDescent="0.2">
      <c r="A121" s="131"/>
      <c r="B121" s="131"/>
      <c r="C121" s="131"/>
      <c r="D121" s="131"/>
      <c r="E121" s="131"/>
      <c r="F121" s="131"/>
      <c r="G121" s="131"/>
      <c r="H121" s="131"/>
      <c r="I121" s="131"/>
      <c r="J121" s="131"/>
      <c r="K121" s="131"/>
      <c r="L121" s="131"/>
      <c r="M121" s="131"/>
      <c r="N121" s="131"/>
      <c r="O121" s="131"/>
      <c r="P121" s="131"/>
      <c r="Q121" s="131"/>
      <c r="R121" s="131"/>
      <c r="S121" s="131"/>
      <c r="T121" s="131"/>
      <c r="U121" s="81"/>
      <c r="V121" s="81"/>
    </row>
    <row r="122" spans="1:22" ht="32.1" customHeight="1" x14ac:dyDescent="0.2">
      <c r="A122" s="131"/>
      <c r="B122" s="131"/>
      <c r="C122" s="131"/>
      <c r="D122" s="131"/>
      <c r="E122" s="131"/>
      <c r="F122" s="131"/>
      <c r="G122" s="131"/>
      <c r="H122" s="131"/>
      <c r="I122" s="131"/>
      <c r="J122" s="131"/>
      <c r="K122" s="131"/>
      <c r="L122" s="131"/>
      <c r="M122" s="131"/>
      <c r="N122" s="131"/>
      <c r="O122" s="131"/>
      <c r="P122" s="131"/>
      <c r="Q122" s="131"/>
      <c r="R122" s="131"/>
      <c r="S122" s="131"/>
      <c r="T122" s="131"/>
      <c r="U122" s="81"/>
      <c r="V122" s="81"/>
    </row>
    <row r="123" spans="1:22" ht="33" customHeight="1" x14ac:dyDescent="0.2">
      <c r="A123" s="131"/>
      <c r="B123" s="131"/>
      <c r="C123" s="131"/>
      <c r="D123" s="131"/>
      <c r="E123" s="131"/>
      <c r="F123" s="131"/>
      <c r="G123" s="131"/>
      <c r="H123" s="131"/>
      <c r="I123" s="131"/>
      <c r="J123" s="131"/>
      <c r="K123" s="131"/>
      <c r="L123" s="131"/>
      <c r="M123" s="131"/>
      <c r="N123" s="131"/>
      <c r="O123" s="131"/>
      <c r="P123" s="131"/>
      <c r="Q123" s="131"/>
      <c r="R123" s="131"/>
      <c r="S123" s="131"/>
      <c r="T123" s="131"/>
      <c r="U123" s="81"/>
      <c r="V123" s="81"/>
    </row>
    <row r="124" spans="1:22" ht="34.35" customHeight="1" x14ac:dyDescent="0.2">
      <c r="A124" s="131"/>
      <c r="B124" s="131"/>
      <c r="C124" s="131"/>
      <c r="D124" s="131"/>
      <c r="E124" s="131"/>
      <c r="F124" s="131"/>
      <c r="G124" s="131"/>
      <c r="H124" s="131"/>
      <c r="I124" s="131"/>
      <c r="J124" s="131"/>
      <c r="K124" s="131"/>
      <c r="L124" s="131"/>
      <c r="M124" s="131"/>
      <c r="N124" s="131"/>
      <c r="O124" s="131"/>
      <c r="P124" s="131"/>
      <c r="Q124" s="131"/>
      <c r="R124" s="131"/>
      <c r="S124" s="131"/>
      <c r="T124" s="131"/>
      <c r="U124" s="81"/>
      <c r="V124" s="81"/>
    </row>
    <row r="125" spans="1:22" ht="30.6" customHeight="1" x14ac:dyDescent="0.2">
      <c r="A125" s="131"/>
      <c r="B125" s="131"/>
      <c r="C125" s="131"/>
      <c r="D125" s="131"/>
      <c r="E125" s="131"/>
      <c r="F125" s="131"/>
      <c r="G125" s="131"/>
      <c r="H125" s="131"/>
      <c r="I125" s="131"/>
      <c r="J125" s="131"/>
      <c r="K125" s="131"/>
      <c r="L125" s="131"/>
      <c r="M125" s="131"/>
      <c r="N125" s="131"/>
      <c r="O125" s="131"/>
      <c r="P125" s="131"/>
      <c r="Q125" s="131"/>
      <c r="R125" s="131"/>
      <c r="S125" s="131"/>
      <c r="T125" s="131"/>
      <c r="U125" s="81"/>
      <c r="V125" s="81"/>
    </row>
    <row r="126" spans="1:22" ht="32.85" customHeight="1" x14ac:dyDescent="0.2">
      <c r="A126" s="131"/>
      <c r="B126" s="131"/>
      <c r="C126" s="131"/>
      <c r="D126" s="131"/>
      <c r="E126" s="131"/>
      <c r="F126" s="131"/>
      <c r="G126" s="131"/>
      <c r="H126" s="131"/>
      <c r="I126" s="131"/>
      <c r="J126" s="131"/>
      <c r="K126" s="131"/>
      <c r="L126" s="131"/>
      <c r="M126" s="131"/>
      <c r="N126" s="131"/>
      <c r="O126" s="131"/>
      <c r="P126" s="131"/>
      <c r="Q126" s="131"/>
      <c r="R126" s="131"/>
      <c r="S126" s="131"/>
      <c r="T126" s="131"/>
      <c r="U126" s="81"/>
      <c r="V126" s="81"/>
    </row>
    <row r="127" spans="1:22" ht="31.5" customHeight="1" x14ac:dyDescent="0.2">
      <c r="A127" s="131"/>
      <c r="B127" s="131"/>
      <c r="C127" s="131"/>
      <c r="D127" s="131"/>
      <c r="E127" s="131"/>
      <c r="F127" s="131"/>
      <c r="G127" s="131"/>
      <c r="H127" s="131"/>
      <c r="I127" s="131"/>
      <c r="J127" s="131"/>
      <c r="K127" s="131"/>
      <c r="L127" s="131"/>
      <c r="M127" s="131"/>
      <c r="N127" s="131"/>
      <c r="O127" s="131"/>
      <c r="P127" s="131"/>
      <c r="Q127" s="131"/>
      <c r="R127" s="131"/>
      <c r="S127" s="131"/>
      <c r="T127" s="131"/>
      <c r="U127" s="81"/>
      <c r="V127" s="81"/>
    </row>
    <row r="128" spans="1:22" ht="38.25" customHeight="1" x14ac:dyDescent="0.2">
      <c r="A128" s="131"/>
      <c r="B128" s="131"/>
      <c r="C128" s="131"/>
      <c r="D128" s="131"/>
      <c r="E128" s="131"/>
      <c r="F128" s="131"/>
      <c r="G128" s="131"/>
      <c r="H128" s="131"/>
      <c r="I128" s="131"/>
      <c r="J128" s="131"/>
      <c r="K128" s="131"/>
      <c r="L128" s="131"/>
      <c r="M128" s="131"/>
      <c r="N128" s="131"/>
      <c r="O128" s="131"/>
      <c r="P128" s="131"/>
      <c r="Q128" s="131"/>
      <c r="R128" s="131"/>
      <c r="S128" s="131"/>
      <c r="T128" s="131"/>
      <c r="U128" s="81"/>
      <c r="V128" s="81"/>
    </row>
    <row r="129" spans="1:22" ht="24.75" customHeight="1" x14ac:dyDescent="0.2">
      <c r="A129" s="131"/>
      <c r="B129" s="131"/>
      <c r="C129" s="131"/>
      <c r="D129" s="131"/>
      <c r="E129" s="131"/>
      <c r="F129" s="131"/>
      <c r="G129" s="131"/>
      <c r="H129" s="131"/>
      <c r="I129" s="131"/>
      <c r="J129" s="131"/>
      <c r="K129" s="131"/>
      <c r="L129" s="131"/>
      <c r="M129" s="131"/>
      <c r="N129" s="131"/>
      <c r="O129" s="131"/>
      <c r="P129" s="131"/>
      <c r="Q129" s="131"/>
      <c r="R129" s="131"/>
      <c r="S129" s="131"/>
      <c r="T129" s="131"/>
      <c r="U129" s="81"/>
      <c r="V129" s="81"/>
    </row>
    <row r="130" spans="1:22" ht="23.25" x14ac:dyDescent="0.2">
      <c r="A130" s="131"/>
      <c r="B130" s="131"/>
      <c r="C130" s="131"/>
      <c r="D130" s="131"/>
      <c r="E130" s="131"/>
      <c r="F130" s="131"/>
      <c r="G130" s="131"/>
      <c r="H130" s="131"/>
      <c r="I130" s="131"/>
      <c r="J130" s="131"/>
      <c r="K130" s="131"/>
      <c r="L130" s="131"/>
      <c r="M130" s="131"/>
      <c r="N130" s="131"/>
      <c r="O130" s="131"/>
      <c r="P130" s="131"/>
      <c r="Q130" s="131"/>
      <c r="R130" s="131"/>
      <c r="S130" s="131"/>
      <c r="T130" s="131"/>
      <c r="U130" s="81"/>
      <c r="V130" s="81"/>
    </row>
    <row r="131" spans="1:22" ht="31.5" customHeight="1" x14ac:dyDescent="0.2">
      <c r="A131" s="131"/>
      <c r="B131" s="131"/>
      <c r="C131" s="131"/>
      <c r="D131" s="131"/>
      <c r="E131" s="131"/>
      <c r="F131" s="131"/>
      <c r="G131" s="131"/>
      <c r="H131" s="131"/>
      <c r="I131" s="131"/>
      <c r="J131" s="131"/>
      <c r="K131" s="131"/>
      <c r="L131" s="131"/>
      <c r="M131" s="131"/>
      <c r="N131" s="131"/>
      <c r="O131" s="131"/>
      <c r="P131" s="131"/>
      <c r="Q131" s="131"/>
      <c r="R131" s="131"/>
      <c r="S131" s="131"/>
      <c r="T131" s="131"/>
      <c r="U131" s="81"/>
      <c r="V131" s="81"/>
    </row>
    <row r="132" spans="1:22" ht="26.1" customHeight="1" x14ac:dyDescent="0.2">
      <c r="A132" s="131"/>
      <c r="B132" s="131"/>
      <c r="C132" s="131"/>
      <c r="D132" s="131"/>
      <c r="E132" s="131"/>
      <c r="F132" s="131"/>
      <c r="G132" s="131"/>
      <c r="H132" s="131"/>
      <c r="I132" s="131"/>
      <c r="J132" s="131"/>
      <c r="K132" s="131"/>
      <c r="L132" s="131"/>
      <c r="M132" s="131"/>
      <c r="N132" s="131"/>
      <c r="O132" s="131"/>
      <c r="P132" s="131"/>
      <c r="Q132" s="131"/>
      <c r="R132" s="131"/>
      <c r="S132" s="131"/>
      <c r="T132" s="131"/>
      <c r="U132" s="81"/>
      <c r="V132" s="81"/>
    </row>
    <row r="133" spans="1:22" ht="33" customHeight="1" x14ac:dyDescent="0.2">
      <c r="A133" s="131"/>
      <c r="B133" s="131"/>
      <c r="C133" s="131"/>
      <c r="D133" s="131"/>
      <c r="E133" s="131"/>
      <c r="F133" s="131"/>
      <c r="G133" s="131"/>
      <c r="H133" s="131"/>
      <c r="I133" s="131"/>
      <c r="J133" s="131"/>
      <c r="K133" s="131"/>
      <c r="L133" s="131"/>
      <c r="M133" s="131"/>
      <c r="N133" s="131"/>
      <c r="O133" s="131"/>
      <c r="P133" s="131"/>
      <c r="Q133" s="131"/>
      <c r="R133" s="131"/>
      <c r="S133" s="131"/>
      <c r="T133" s="131"/>
      <c r="U133" s="81"/>
      <c r="V133" s="81"/>
    </row>
    <row r="134" spans="1:22" ht="38.1" customHeight="1" x14ac:dyDescent="0.2">
      <c r="A134" s="131"/>
      <c r="B134" s="131"/>
      <c r="C134" s="131"/>
      <c r="D134" s="131"/>
      <c r="E134" s="131"/>
      <c r="F134" s="131"/>
      <c r="G134" s="131"/>
      <c r="H134" s="131"/>
      <c r="I134" s="131"/>
      <c r="J134" s="131"/>
      <c r="K134" s="131"/>
      <c r="L134" s="131"/>
      <c r="M134" s="131"/>
      <c r="N134" s="131"/>
      <c r="O134" s="131"/>
      <c r="P134" s="131"/>
      <c r="Q134" s="131"/>
      <c r="R134" s="131"/>
      <c r="S134" s="131"/>
      <c r="T134" s="131"/>
      <c r="U134" s="81"/>
      <c r="V134" s="81"/>
    </row>
    <row r="135" spans="1:22" ht="38.1" customHeight="1" x14ac:dyDescent="0.2">
      <c r="A135" s="131"/>
      <c r="B135" s="131"/>
      <c r="C135" s="131"/>
      <c r="D135" s="131"/>
      <c r="E135" s="131"/>
      <c r="F135" s="131"/>
      <c r="G135" s="131"/>
      <c r="H135" s="131"/>
      <c r="I135" s="131"/>
      <c r="J135" s="131"/>
      <c r="K135" s="131"/>
      <c r="L135" s="131"/>
      <c r="M135" s="131"/>
      <c r="N135" s="131"/>
      <c r="O135" s="131"/>
      <c r="P135" s="131"/>
      <c r="Q135" s="131"/>
      <c r="R135" s="131"/>
      <c r="S135" s="131"/>
      <c r="T135" s="131"/>
      <c r="U135" s="81"/>
      <c r="V135" s="81"/>
    </row>
    <row r="136" spans="1:22" ht="23.25" x14ac:dyDescent="0.2">
      <c r="A136" s="131"/>
      <c r="B136" s="131"/>
      <c r="C136" s="131"/>
      <c r="D136" s="131"/>
      <c r="E136" s="131"/>
      <c r="F136" s="131"/>
      <c r="G136" s="131"/>
      <c r="H136" s="131"/>
      <c r="I136" s="131"/>
      <c r="J136" s="131"/>
      <c r="K136" s="131"/>
      <c r="L136" s="131"/>
      <c r="M136" s="131"/>
      <c r="N136" s="131"/>
      <c r="O136" s="131"/>
      <c r="P136" s="131"/>
      <c r="Q136" s="131"/>
      <c r="R136" s="131"/>
      <c r="S136" s="131"/>
      <c r="T136" s="131"/>
      <c r="U136" s="81"/>
      <c r="V136" s="81"/>
    </row>
    <row r="137" spans="1:22" ht="12.75" customHeight="1" x14ac:dyDescent="0.2">
      <c r="A137" s="131"/>
      <c r="B137" s="131"/>
      <c r="C137" s="131"/>
      <c r="D137" s="131"/>
      <c r="E137" s="131"/>
      <c r="F137" s="131"/>
      <c r="G137" s="131"/>
      <c r="H137" s="131"/>
      <c r="I137" s="131"/>
      <c r="J137" s="131"/>
      <c r="K137" s="131"/>
      <c r="L137" s="131"/>
      <c r="M137" s="131"/>
      <c r="N137" s="131"/>
      <c r="O137" s="131"/>
      <c r="P137" s="131"/>
      <c r="Q137" s="131"/>
      <c r="R137" s="131"/>
      <c r="S137" s="131"/>
      <c r="T137" s="131"/>
      <c r="U137" s="81"/>
      <c r="V137" s="81"/>
    </row>
    <row r="138" spans="1:22" ht="23.25" x14ac:dyDescent="0.2">
      <c r="A138" s="131"/>
      <c r="B138" s="131"/>
      <c r="C138" s="131"/>
      <c r="D138" s="131"/>
      <c r="E138" s="131"/>
      <c r="F138" s="131"/>
      <c r="G138" s="131"/>
      <c r="H138" s="131"/>
      <c r="I138" s="131"/>
      <c r="J138" s="131"/>
      <c r="K138" s="131"/>
      <c r="L138" s="131"/>
      <c r="M138" s="131"/>
      <c r="N138" s="131"/>
      <c r="O138" s="131"/>
      <c r="P138" s="131"/>
      <c r="Q138" s="131"/>
      <c r="R138" s="131"/>
      <c r="S138" s="131"/>
      <c r="T138" s="131"/>
      <c r="U138" s="81"/>
      <c r="V138" s="81"/>
    </row>
    <row r="139" spans="1:22" ht="23.25" x14ac:dyDescent="0.2">
      <c r="A139" s="131"/>
      <c r="B139" s="131"/>
      <c r="C139" s="131"/>
      <c r="D139" s="131"/>
      <c r="E139" s="131"/>
      <c r="F139" s="131"/>
      <c r="G139" s="131"/>
      <c r="H139" s="131"/>
      <c r="I139" s="131"/>
      <c r="J139" s="131"/>
      <c r="K139" s="131"/>
      <c r="L139" s="131"/>
      <c r="M139" s="131"/>
      <c r="N139" s="131"/>
      <c r="O139" s="131"/>
      <c r="P139" s="131"/>
      <c r="Q139" s="131"/>
      <c r="R139" s="131"/>
      <c r="S139" s="131"/>
      <c r="T139" s="131"/>
      <c r="U139" s="81"/>
      <c r="V139" s="81"/>
    </row>
    <row r="140" spans="1:22" ht="23.25" x14ac:dyDescent="0.2">
      <c r="A140" s="131"/>
      <c r="B140" s="131"/>
      <c r="C140" s="131"/>
      <c r="D140" s="131"/>
      <c r="E140" s="131"/>
      <c r="F140" s="131"/>
      <c r="G140" s="131"/>
      <c r="H140" s="131"/>
      <c r="I140" s="131"/>
      <c r="J140" s="131"/>
      <c r="K140" s="131"/>
      <c r="L140" s="131"/>
      <c r="M140" s="131"/>
      <c r="N140" s="131"/>
      <c r="O140" s="131"/>
      <c r="P140" s="131"/>
      <c r="Q140" s="131"/>
      <c r="R140" s="131"/>
      <c r="S140" s="131"/>
      <c r="T140" s="131"/>
      <c r="U140" s="81"/>
      <c r="V140" s="81"/>
    </row>
    <row r="141" spans="1:22" ht="23.25" x14ac:dyDescent="0.2">
      <c r="A141" s="131"/>
      <c r="B141" s="131"/>
      <c r="C141" s="131"/>
      <c r="D141" s="131"/>
      <c r="E141" s="131"/>
      <c r="F141" s="131"/>
      <c r="G141" s="131"/>
      <c r="H141" s="131"/>
      <c r="I141" s="131"/>
      <c r="J141" s="131"/>
      <c r="K141" s="131"/>
      <c r="L141" s="131"/>
      <c r="M141" s="131"/>
      <c r="N141" s="131"/>
      <c r="O141" s="131"/>
      <c r="P141" s="131"/>
      <c r="Q141" s="131"/>
      <c r="R141" s="131"/>
      <c r="S141" s="131"/>
      <c r="T141" s="131"/>
      <c r="U141" s="81"/>
      <c r="V141" s="81"/>
    </row>
  </sheetData>
  <sheetProtection algorithmName="SHA-512" hashValue="OCB4fFHHVQCPB++lAUaf8dXZawA27PdtlSYT+5w9iqfHzkhOogqLWwdAv6oXckPyRSTYmlKNT9HAjAQbxP6xUg==" saltValue="KIy+npz/MnEeNvXcy+IAEg==" spinCount="100000" sheet="1" objects="1" scenarios="1" formatCells="0" insertRows="0"/>
  <mergeCells count="143">
    <mergeCell ref="B45:F46"/>
    <mergeCell ref="A47:B47"/>
    <mergeCell ref="F49:G51"/>
    <mergeCell ref="A34:B38"/>
    <mergeCell ref="C34:E34"/>
    <mergeCell ref="C35:E35"/>
    <mergeCell ref="C36:E36"/>
    <mergeCell ref="C38:E38"/>
    <mergeCell ref="C47:D47"/>
    <mergeCell ref="C44:E44"/>
    <mergeCell ref="A49:B51"/>
    <mergeCell ref="C42:E42"/>
    <mergeCell ref="C43:E43"/>
    <mergeCell ref="E49:E51"/>
    <mergeCell ref="F47:G48"/>
    <mergeCell ref="O79:R80"/>
    <mergeCell ref="S79:S82"/>
    <mergeCell ref="E76:G76"/>
    <mergeCell ref="H75:I75"/>
    <mergeCell ref="F56:G56"/>
    <mergeCell ref="F57:G57"/>
    <mergeCell ref="F58:G58"/>
    <mergeCell ref="F59:G59"/>
    <mergeCell ref="F60:G60"/>
    <mergeCell ref="F61:G61"/>
    <mergeCell ref="A106:T106"/>
    <mergeCell ref="A40:B44"/>
    <mergeCell ref="E77:G77"/>
    <mergeCell ref="A30:B30"/>
    <mergeCell ref="C30:F30"/>
    <mergeCell ref="A31:B31"/>
    <mergeCell ref="C31:F31"/>
    <mergeCell ref="A32:B32"/>
    <mergeCell ref="C32:F32"/>
    <mergeCell ref="G103:R103"/>
    <mergeCell ref="L100:N102"/>
    <mergeCell ref="A104:B104"/>
    <mergeCell ref="L104:M104"/>
    <mergeCell ref="A105:B105"/>
    <mergeCell ref="L105:M105"/>
    <mergeCell ref="T79:T80"/>
    <mergeCell ref="D81:F81"/>
    <mergeCell ref="G81:N81"/>
    <mergeCell ref="O81:R81"/>
    <mergeCell ref="J74:L74"/>
    <mergeCell ref="J75:L75"/>
    <mergeCell ref="H73:I73"/>
    <mergeCell ref="T81:T82"/>
    <mergeCell ref="L82:M82"/>
    <mergeCell ref="C103:E103"/>
    <mergeCell ref="A103:B103"/>
    <mergeCell ref="A79:B81"/>
    <mergeCell ref="D79:D80"/>
    <mergeCell ref="E79:F80"/>
    <mergeCell ref="G79:N80"/>
    <mergeCell ref="F62:G62"/>
    <mergeCell ref="F63:G63"/>
    <mergeCell ref="F64:G64"/>
    <mergeCell ref="F71:G71"/>
    <mergeCell ref="J63:L63"/>
    <mergeCell ref="J64:L64"/>
    <mergeCell ref="J71:L71"/>
    <mergeCell ref="J72:L72"/>
    <mergeCell ref="J73:L73"/>
    <mergeCell ref="C83:N84"/>
    <mergeCell ref="L85:N98"/>
    <mergeCell ref="J77:L77"/>
    <mergeCell ref="C79:C82"/>
    <mergeCell ref="A72:B72"/>
    <mergeCell ref="H72:I72"/>
    <mergeCell ref="J65:L65"/>
    <mergeCell ref="J66:L66"/>
    <mergeCell ref="J67:L67"/>
    <mergeCell ref="A1:F1"/>
    <mergeCell ref="A23:B23"/>
    <mergeCell ref="A3:B3"/>
    <mergeCell ref="C5:F5"/>
    <mergeCell ref="A6:B6"/>
    <mergeCell ref="C6:F6"/>
    <mergeCell ref="A9:B9"/>
    <mergeCell ref="C9:F9"/>
    <mergeCell ref="A14:B14"/>
    <mergeCell ref="C14:F14"/>
    <mergeCell ref="A2:B2"/>
    <mergeCell ref="C2:F2"/>
    <mergeCell ref="C3:F3"/>
    <mergeCell ref="A4:B4"/>
    <mergeCell ref="C4:F4"/>
    <mergeCell ref="C17:F17"/>
    <mergeCell ref="A16:B16"/>
    <mergeCell ref="C16:F16"/>
    <mergeCell ref="A20:I20"/>
    <mergeCell ref="I5:J5"/>
    <mergeCell ref="A13:B13"/>
    <mergeCell ref="A5:B5"/>
    <mergeCell ref="A8:F8"/>
    <mergeCell ref="I3:J3"/>
    <mergeCell ref="I4:J4"/>
    <mergeCell ref="H2:J2"/>
    <mergeCell ref="A17:B18"/>
    <mergeCell ref="C18:F18"/>
    <mergeCell ref="A15:B15"/>
    <mergeCell ref="C15:F15"/>
    <mergeCell ref="C37:E37"/>
    <mergeCell ref="C40:E40"/>
    <mergeCell ref="C41:E41"/>
    <mergeCell ref="A27:B27"/>
    <mergeCell ref="A25:B25"/>
    <mergeCell ref="A29:F29"/>
    <mergeCell ref="C13:F13"/>
    <mergeCell ref="A10:B10"/>
    <mergeCell ref="C10:F10"/>
    <mergeCell ref="A12:B12"/>
    <mergeCell ref="C12:F12"/>
    <mergeCell ref="C27:I27"/>
    <mergeCell ref="A26:B26"/>
    <mergeCell ref="A21:B21"/>
    <mergeCell ref="A22:B22"/>
    <mergeCell ref="C24:E24"/>
    <mergeCell ref="F24:I26"/>
    <mergeCell ref="A24:B24"/>
    <mergeCell ref="H47:I47"/>
    <mergeCell ref="A48:B48"/>
    <mergeCell ref="E47:E48"/>
    <mergeCell ref="J68:L68"/>
    <mergeCell ref="J69:L69"/>
    <mergeCell ref="J70:L70"/>
    <mergeCell ref="J61:L61"/>
    <mergeCell ref="J62:L62"/>
    <mergeCell ref="J52:L52"/>
    <mergeCell ref="J53:L53"/>
    <mergeCell ref="J54:L54"/>
    <mergeCell ref="J55:L55"/>
    <mergeCell ref="J56:L56"/>
    <mergeCell ref="J57:L57"/>
    <mergeCell ref="J58:L58"/>
    <mergeCell ref="J59:L59"/>
    <mergeCell ref="J60:L60"/>
    <mergeCell ref="F52:G52"/>
    <mergeCell ref="F53:G53"/>
    <mergeCell ref="F54:G54"/>
    <mergeCell ref="F55:G55"/>
    <mergeCell ref="E52:E55"/>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4</xdr:col>
                    <xdr:colOff>904875</xdr:colOff>
                    <xdr:row>16</xdr:row>
                    <xdr:rowOff>190500</xdr:rowOff>
                  </from>
                  <to>
                    <xdr:col>4</xdr:col>
                    <xdr:colOff>1790700</xdr:colOff>
                    <xdr:row>18</xdr:row>
                    <xdr:rowOff>152400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3</xdr:col>
                    <xdr:colOff>904875</xdr:colOff>
                    <xdr:row>15</xdr:row>
                    <xdr:rowOff>219075</xdr:rowOff>
                  </from>
                  <to>
                    <xdr:col>3</xdr:col>
                    <xdr:colOff>1819275</xdr:colOff>
                    <xdr:row>17</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D56802-4192-46CF-A5A7-F91678782265}">
          <x14:formula1>
            <xm:f>'WLC benchmarks'!$B$3:$B$6</xm:f>
          </x14:formula1>
          <xm:sqref>C24:E24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99"/>
  </sheetPr>
  <dimension ref="A1:AU145"/>
  <sheetViews>
    <sheetView showGridLines="0" topLeftCell="A5" zoomScale="85" zoomScaleNormal="85" workbookViewId="0">
      <selection activeCell="A12" sqref="A12:B12"/>
    </sheetView>
  </sheetViews>
  <sheetFormatPr defaultColWidth="9.140625" defaultRowHeight="12.75" x14ac:dyDescent="0.2"/>
  <cols>
    <col min="1" max="1" width="14.42578125" style="42" customWidth="1"/>
    <col min="2" max="2" width="68.42578125" customWidth="1"/>
    <col min="3" max="3" width="44.5703125" style="45" customWidth="1"/>
    <col min="4" max="4" width="37" style="45" customWidth="1"/>
    <col min="5" max="5" width="41.140625" style="45" customWidth="1"/>
    <col min="6" max="6" width="25.42578125" style="45" customWidth="1"/>
    <col min="7" max="7" width="26.42578125" customWidth="1"/>
    <col min="8" max="8" width="30.5703125" customWidth="1"/>
    <col min="9" max="9" width="23.85546875" bestFit="1" customWidth="1"/>
    <col min="10" max="10" width="41.5703125" customWidth="1"/>
    <col min="11" max="11" width="21.140625" bestFit="1" customWidth="1"/>
    <col min="12" max="12" width="20.5703125" customWidth="1"/>
    <col min="13" max="13" width="24.5703125" customWidth="1"/>
    <col min="14" max="14" width="25.42578125" customWidth="1"/>
    <col min="15" max="15" width="33.5703125" customWidth="1"/>
    <col min="16" max="18" width="15.85546875" customWidth="1"/>
    <col min="19" max="19" width="23.85546875" customWidth="1"/>
    <col min="20" max="20" width="26.42578125" customWidth="1"/>
    <col min="26" max="26" width="46" bestFit="1" customWidth="1"/>
    <col min="27" max="27" width="126.42578125" customWidth="1"/>
  </cols>
  <sheetData>
    <row r="1" spans="1:11" x14ac:dyDescent="0.2">
      <c r="A1" s="411" t="s">
        <v>36</v>
      </c>
      <c r="B1" s="411"/>
      <c r="C1" s="412"/>
      <c r="D1" s="412"/>
      <c r="E1" s="412"/>
      <c r="F1" s="412"/>
    </row>
    <row r="2" spans="1:11" x14ac:dyDescent="0.2">
      <c r="A2" s="217" t="s">
        <v>37</v>
      </c>
      <c r="B2" s="217"/>
      <c r="C2" s="262" t="s">
        <v>292</v>
      </c>
      <c r="D2" s="262"/>
      <c r="E2" s="262"/>
      <c r="F2" s="262"/>
      <c r="H2" s="390" t="s">
        <v>85</v>
      </c>
      <c r="I2" s="390"/>
      <c r="J2" s="390"/>
      <c r="K2" s="47"/>
    </row>
    <row r="3" spans="1:11" x14ac:dyDescent="0.2">
      <c r="A3" s="218" t="s">
        <v>38</v>
      </c>
      <c r="B3" s="267"/>
      <c r="C3" s="262"/>
      <c r="D3" s="262"/>
      <c r="E3" s="262"/>
      <c r="F3" s="262"/>
      <c r="H3" s="123"/>
      <c r="I3" s="246" t="s">
        <v>86</v>
      </c>
      <c r="J3" s="247"/>
      <c r="K3" s="43"/>
    </row>
    <row r="4" spans="1:11" x14ac:dyDescent="0.2">
      <c r="A4" s="217" t="s">
        <v>87</v>
      </c>
      <c r="B4" s="217"/>
      <c r="C4" s="262" t="s">
        <v>313</v>
      </c>
      <c r="D4" s="262"/>
      <c r="E4" s="262"/>
      <c r="F4" s="262"/>
      <c r="H4" s="153"/>
      <c r="I4" s="388" t="s">
        <v>88</v>
      </c>
      <c r="J4" s="389"/>
      <c r="K4" s="43"/>
    </row>
    <row r="5" spans="1:11" ht="35.25" customHeight="1" x14ac:dyDescent="0.2">
      <c r="A5" s="217" t="s">
        <v>40</v>
      </c>
      <c r="B5" s="217"/>
      <c r="C5" s="262"/>
      <c r="D5" s="262"/>
      <c r="E5" s="262"/>
      <c r="F5" s="262"/>
      <c r="H5" s="141"/>
      <c r="I5" s="386" t="s">
        <v>89</v>
      </c>
      <c r="J5" s="387"/>
    </row>
    <row r="6" spans="1:11" ht="14.25" x14ac:dyDescent="0.2">
      <c r="A6" s="217" t="s">
        <v>41</v>
      </c>
      <c r="B6" s="217"/>
      <c r="C6" s="262">
        <v>46706</v>
      </c>
      <c r="D6" s="262"/>
      <c r="E6" s="262"/>
      <c r="F6" s="262"/>
    </row>
    <row r="7" spans="1:11" x14ac:dyDescent="0.2">
      <c r="A7"/>
      <c r="C7"/>
      <c r="D7"/>
      <c r="E7"/>
      <c r="F7"/>
    </row>
    <row r="8" spans="1:11" ht="22.5" customHeight="1" x14ac:dyDescent="0.2">
      <c r="A8" s="435" t="s">
        <v>90</v>
      </c>
      <c r="B8" s="436"/>
      <c r="C8" s="436"/>
      <c r="D8" s="436"/>
      <c r="E8" s="436"/>
      <c r="F8" s="437"/>
    </row>
    <row r="9" spans="1:11" s="40" customFormat="1" x14ac:dyDescent="0.2">
      <c r="A9" s="217" t="s">
        <v>42</v>
      </c>
      <c r="B9" s="217"/>
      <c r="C9" s="262" t="s">
        <v>314</v>
      </c>
      <c r="D9" s="262"/>
      <c r="E9" s="262"/>
      <c r="F9" s="262"/>
    </row>
    <row r="10" spans="1:11" s="40" customFormat="1" x14ac:dyDescent="0.2">
      <c r="A10" s="217" t="s">
        <v>91</v>
      </c>
      <c r="B10" s="217"/>
      <c r="C10" s="413">
        <v>44530</v>
      </c>
      <c r="D10" s="413"/>
      <c r="E10" s="413"/>
      <c r="F10" s="413"/>
      <c r="G10" s="41"/>
    </row>
    <row r="11" spans="1:11" x14ac:dyDescent="0.2">
      <c r="A11" s="101"/>
      <c r="B11" s="102" t="s">
        <v>92</v>
      </c>
      <c r="C11" s="103" t="s">
        <v>93</v>
      </c>
      <c r="D11" s="104"/>
      <c r="E11" s="104"/>
      <c r="F11" s="105"/>
      <c r="G11" s="47"/>
    </row>
    <row r="12" spans="1:11" ht="64.5" customHeight="1" x14ac:dyDescent="0.2">
      <c r="A12" s="218" t="s">
        <v>94</v>
      </c>
      <c r="B12" s="267"/>
      <c r="C12" s="255" t="s">
        <v>95</v>
      </c>
      <c r="D12" s="256"/>
      <c r="E12" s="256"/>
      <c r="F12" s="257"/>
      <c r="G12" s="47"/>
    </row>
    <row r="13" spans="1:11" ht="39" customHeight="1" x14ac:dyDescent="0.2">
      <c r="A13" s="217" t="s">
        <v>96</v>
      </c>
      <c r="B13" s="217"/>
      <c r="C13" s="259" t="s">
        <v>315</v>
      </c>
      <c r="D13" s="259"/>
      <c r="E13" s="259"/>
      <c r="F13" s="259"/>
      <c r="G13" s="48"/>
    </row>
    <row r="14" spans="1:11" ht="39.75" customHeight="1" x14ac:dyDescent="0.2">
      <c r="A14" s="218" t="s">
        <v>224</v>
      </c>
      <c r="B14" s="267"/>
      <c r="C14" s="262" t="s">
        <v>316</v>
      </c>
      <c r="D14" s="262"/>
      <c r="E14" s="262"/>
      <c r="F14" s="262"/>
      <c r="G14" s="48"/>
    </row>
    <row r="15" spans="1:11" ht="39.75" customHeight="1" x14ac:dyDescent="0.2">
      <c r="A15" s="258" t="s">
        <v>99</v>
      </c>
      <c r="B15" s="258"/>
      <c r="C15" s="259" t="s">
        <v>225</v>
      </c>
      <c r="D15" s="259"/>
      <c r="E15" s="259"/>
      <c r="F15" s="259"/>
      <c r="G15" s="48"/>
    </row>
    <row r="16" spans="1:11" ht="39.75" customHeight="1" x14ac:dyDescent="0.2">
      <c r="A16" s="258" t="s">
        <v>226</v>
      </c>
      <c r="B16" s="258"/>
      <c r="C16" s="259"/>
      <c r="D16" s="259"/>
      <c r="E16" s="259"/>
      <c r="F16" s="259"/>
      <c r="G16" s="48"/>
    </row>
    <row r="17" spans="1:17" ht="39.75" customHeight="1" x14ac:dyDescent="0.2">
      <c r="A17" s="251" t="s">
        <v>102</v>
      </c>
      <c r="B17" s="252"/>
      <c r="C17" s="255" t="s">
        <v>103</v>
      </c>
      <c r="D17" s="256"/>
      <c r="E17" s="256"/>
      <c r="F17" s="257"/>
      <c r="G17" s="48"/>
    </row>
    <row r="18" spans="1:17" ht="39.75" customHeight="1" x14ac:dyDescent="0.2">
      <c r="A18" s="253"/>
      <c r="B18" s="254"/>
      <c r="C18" s="255" t="s">
        <v>104</v>
      </c>
      <c r="D18" s="256"/>
      <c r="E18" s="256"/>
      <c r="F18" s="257"/>
      <c r="G18" s="48"/>
    </row>
    <row r="19" spans="1:17" ht="16.350000000000001" customHeight="1" x14ac:dyDescent="0.2">
      <c r="A19" s="48"/>
      <c r="B19" s="48"/>
      <c r="C19" s="48"/>
      <c r="D19" s="48"/>
      <c r="E19" s="48"/>
      <c r="F19" s="48"/>
      <c r="G19" s="48"/>
    </row>
    <row r="20" spans="1:17" ht="40.35" customHeight="1" x14ac:dyDescent="0.2">
      <c r="A20" s="291" t="s">
        <v>227</v>
      </c>
      <c r="B20" s="292"/>
      <c r="C20" s="292"/>
      <c r="D20" s="292"/>
      <c r="E20" s="292"/>
      <c r="F20" s="292"/>
      <c r="G20" s="292"/>
      <c r="H20" s="292"/>
      <c r="I20" s="292"/>
    </row>
    <row r="21" spans="1:17" s="43" customFormat="1" ht="33.75" customHeight="1" x14ac:dyDescent="0.2">
      <c r="A21" s="268"/>
      <c r="B21" s="269"/>
      <c r="C21" s="133" t="s">
        <v>106</v>
      </c>
      <c r="D21" s="133" t="s">
        <v>107</v>
      </c>
      <c r="E21" s="133" t="s">
        <v>228</v>
      </c>
      <c r="F21" s="83" t="s">
        <v>109</v>
      </c>
      <c r="G21" s="83" t="s">
        <v>110</v>
      </c>
      <c r="H21" s="83" t="s">
        <v>111</v>
      </c>
      <c r="I21" s="83" t="s">
        <v>112</v>
      </c>
      <c r="K21"/>
      <c r="L21"/>
      <c r="M21"/>
      <c r="N21"/>
      <c r="O21"/>
      <c r="P21"/>
      <c r="Q21"/>
    </row>
    <row r="22" spans="1:17" s="43" customFormat="1" ht="33.75" customHeight="1" x14ac:dyDescent="0.2">
      <c r="A22" s="263" t="s">
        <v>113</v>
      </c>
      <c r="B22" s="264"/>
      <c r="C22" s="109">
        <f>D106+E106+F106</f>
        <v>27689346.359999999</v>
      </c>
      <c r="D22" s="109">
        <f>G106+H106+I106+J106+K106+O106+P106+Q106+R106</f>
        <v>10846722.269999998</v>
      </c>
      <c r="E22" s="109">
        <f>C106+D106+E106+F106+G106+H106+I106+J106+K106+O106+P106+Q106+R106</f>
        <v>38470842.960000001</v>
      </c>
      <c r="F22" s="109">
        <f>G106+H106+I106+J106+K106</f>
        <v>9609067.5599999987</v>
      </c>
      <c r="G22" s="109">
        <f>L106+N106</f>
        <v>8348034.4199999999</v>
      </c>
      <c r="H22" s="109">
        <f>O106+P106+Q106+R106</f>
        <v>1237654.7100000002</v>
      </c>
      <c r="I22" s="109">
        <f>T106</f>
        <v>-65312309.699999996</v>
      </c>
      <c r="K22"/>
      <c r="L22"/>
      <c r="M22"/>
      <c r="N22"/>
      <c r="O22"/>
      <c r="P22"/>
      <c r="Q22"/>
    </row>
    <row r="23" spans="1:17" s="43" customFormat="1" ht="33.75" customHeight="1" x14ac:dyDescent="0.2">
      <c r="A23" s="286" t="s">
        <v>114</v>
      </c>
      <c r="B23" s="287"/>
      <c r="C23" s="110">
        <f t="shared" ref="C23:I23" si="0">C22/$C$6</f>
        <v>592.84345394595982</v>
      </c>
      <c r="D23" s="110">
        <f t="shared" si="0"/>
        <v>232.23402282362005</v>
      </c>
      <c r="E23" s="110">
        <f t="shared" si="0"/>
        <v>823.68096090438064</v>
      </c>
      <c r="F23" s="110">
        <f t="shared" si="0"/>
        <v>205.7351852010448</v>
      </c>
      <c r="G23" s="110">
        <f t="shared" si="0"/>
        <v>178.73580310880828</v>
      </c>
      <c r="H23" s="110">
        <f t="shared" si="0"/>
        <v>26.498837622575262</v>
      </c>
      <c r="I23" s="110">
        <f t="shared" si="0"/>
        <v>-1398.3708666980688</v>
      </c>
      <c r="K23"/>
      <c r="L23"/>
      <c r="M23"/>
      <c r="N23"/>
      <c r="O23"/>
      <c r="P23"/>
      <c r="Q23"/>
    </row>
    <row r="24" spans="1:17" s="43" customFormat="1" ht="33.75" customHeight="1" x14ac:dyDescent="0.2">
      <c r="A24" s="263" t="s">
        <v>115</v>
      </c>
      <c r="B24" s="264"/>
      <c r="C24" s="394" t="s">
        <v>116</v>
      </c>
      <c r="D24" s="395"/>
      <c r="E24" s="396"/>
      <c r="F24" s="397"/>
      <c r="G24" s="398"/>
      <c r="H24" s="398"/>
      <c r="I24" s="399"/>
      <c r="K24"/>
      <c r="L24"/>
      <c r="M24"/>
      <c r="N24"/>
      <c r="O24"/>
      <c r="P24"/>
      <c r="Q24"/>
    </row>
    <row r="25" spans="1:17" s="43" customFormat="1" ht="33.75" customHeight="1" x14ac:dyDescent="0.2">
      <c r="A25" s="263" t="s">
        <v>229</v>
      </c>
      <c r="B25" s="264"/>
      <c r="C25" s="134" t="str">
        <f>VLOOKUP($C$24,'WLC benchmarks'!$B$10:$E$13,2, TRUE)</f>
        <v>&lt;850</v>
      </c>
      <c r="D25" s="134" t="str">
        <f>VLOOKUP($C$24,'WLC benchmarks'!$B$10:$E$13,3, TRUE)</f>
        <v>&lt;350</v>
      </c>
      <c r="E25" s="134" t="str">
        <f>VLOOKUP($C$24,'WLC benchmarks'!$B$10:$E$13,4, TRUE)</f>
        <v>&lt;1200</v>
      </c>
      <c r="F25" s="400"/>
      <c r="G25" s="401"/>
      <c r="H25" s="401"/>
      <c r="I25" s="402"/>
      <c r="K25"/>
      <c r="L25"/>
      <c r="M25"/>
      <c r="N25"/>
      <c r="O25"/>
      <c r="P25"/>
      <c r="Q25"/>
    </row>
    <row r="26" spans="1:17" s="43" customFormat="1" ht="33.75" customHeight="1" x14ac:dyDescent="0.2">
      <c r="A26" s="263" t="s">
        <v>118</v>
      </c>
      <c r="B26" s="264"/>
      <c r="C26" s="134" t="str">
        <f>VLOOKUP($C$24,'WLC benchmarks'!$B$16:$E$19,2, TRUE)</f>
        <v>&lt;500</v>
      </c>
      <c r="D26" s="134" t="str">
        <f>VLOOKUP($C$24,'WLC benchmarks'!$B$16:$E$19,3, TRUE)</f>
        <v>&lt;300</v>
      </c>
      <c r="E26" s="134" t="str">
        <f>VLOOKUP($C$24,'WLC benchmarks'!$B$16:$E$19,4, TRUE)</f>
        <v>&lt;800</v>
      </c>
      <c r="F26" s="403"/>
      <c r="G26" s="404"/>
      <c r="H26" s="404"/>
      <c r="I26" s="405"/>
      <c r="K26"/>
      <c r="L26"/>
      <c r="M26"/>
      <c r="N26"/>
      <c r="O26"/>
      <c r="P26"/>
      <c r="Q26"/>
    </row>
    <row r="27" spans="1:17" ht="57.75" customHeight="1" x14ac:dyDescent="0.2">
      <c r="A27" s="263" t="s">
        <v>119</v>
      </c>
      <c r="B27" s="264"/>
      <c r="C27" s="259" t="s">
        <v>325</v>
      </c>
      <c r="D27" s="259"/>
      <c r="E27" s="259"/>
      <c r="F27" s="259"/>
      <c r="G27" s="259"/>
      <c r="H27" s="259"/>
      <c r="I27" s="259"/>
    </row>
    <row r="28" spans="1:17" ht="15.75" customHeight="1" x14ac:dyDescent="0.2">
      <c r="A28" s="52"/>
      <c r="B28" s="52"/>
      <c r="C28" s="42"/>
      <c r="D28" s="42"/>
      <c r="E28" s="42"/>
      <c r="F28" s="42"/>
      <c r="G28" s="48"/>
      <c r="H28" s="53"/>
    </row>
    <row r="29" spans="1:17" ht="15.75" customHeight="1" x14ac:dyDescent="0.2">
      <c r="A29" s="291" t="s">
        <v>121</v>
      </c>
      <c r="B29" s="292"/>
      <c r="C29" s="292"/>
      <c r="D29" s="292"/>
      <c r="E29" s="292"/>
      <c r="F29" s="292"/>
      <c r="G29" s="48"/>
      <c r="H29" s="53"/>
    </row>
    <row r="30" spans="1:17" ht="39" customHeight="1" x14ac:dyDescent="0.2">
      <c r="A30" s="258" t="s">
        <v>50</v>
      </c>
      <c r="B30" s="258"/>
      <c r="C30" s="259" t="s">
        <v>122</v>
      </c>
      <c r="D30" s="259"/>
      <c r="E30" s="259"/>
      <c r="F30" s="259"/>
      <c r="G30" s="48"/>
      <c r="H30" s="53"/>
    </row>
    <row r="31" spans="1:17" ht="42" customHeight="1" x14ac:dyDescent="0.2">
      <c r="A31" s="258" t="s">
        <v>51</v>
      </c>
      <c r="B31" s="258"/>
      <c r="C31" s="262" t="s">
        <v>52</v>
      </c>
      <c r="D31" s="262"/>
      <c r="E31" s="262"/>
      <c r="F31" s="262"/>
      <c r="G31" s="48"/>
      <c r="H31" s="53"/>
    </row>
    <row r="32" spans="1:17" ht="39" customHeight="1" x14ac:dyDescent="0.2">
      <c r="A32" s="258" t="s">
        <v>53</v>
      </c>
      <c r="B32" s="258"/>
      <c r="C32" s="262" t="s">
        <v>54</v>
      </c>
      <c r="D32" s="262"/>
      <c r="E32" s="262"/>
      <c r="F32" s="262"/>
      <c r="G32" s="48"/>
      <c r="H32" s="53"/>
    </row>
    <row r="33" spans="1:47" ht="15.75" customHeight="1" x14ac:dyDescent="0.2">
      <c r="A33" s="52"/>
      <c r="B33" s="52"/>
      <c r="C33" s="42"/>
      <c r="D33" s="42"/>
      <c r="E33" s="42"/>
      <c r="F33" s="42"/>
      <c r="G33" s="48"/>
      <c r="H33" s="53"/>
    </row>
    <row r="34" spans="1:47" ht="40.5" customHeight="1" x14ac:dyDescent="0.2">
      <c r="A34" s="292" t="s">
        <v>124</v>
      </c>
      <c r="B34" s="336"/>
      <c r="C34" s="261" t="s">
        <v>125</v>
      </c>
      <c r="D34" s="261"/>
      <c r="E34" s="261"/>
      <c r="F34" s="55" t="s">
        <v>230</v>
      </c>
      <c r="G34" s="48"/>
      <c r="H34" s="53"/>
      <c r="I34" s="53"/>
      <c r="J34" s="51"/>
      <c r="K34" s="51"/>
      <c r="L34" s="51"/>
      <c r="M34" s="51"/>
      <c r="N34" s="54"/>
      <c r="O34" s="54"/>
      <c r="P34" s="54"/>
      <c r="Q34" s="54"/>
    </row>
    <row r="35" spans="1:47" ht="12.75" customHeight="1" x14ac:dyDescent="0.2">
      <c r="A35" s="292"/>
      <c r="B35" s="336"/>
      <c r="C35" s="262" t="s">
        <v>317</v>
      </c>
      <c r="D35" s="262"/>
      <c r="E35" s="262"/>
      <c r="F35" s="36"/>
      <c r="G35" s="48"/>
      <c r="H35" s="53"/>
      <c r="I35" s="53"/>
      <c r="J35" s="56"/>
      <c r="K35" s="56"/>
      <c r="L35" s="56"/>
      <c r="M35" s="56"/>
      <c r="N35" s="54"/>
      <c r="O35" s="54"/>
      <c r="P35" s="54"/>
      <c r="Q35" s="54"/>
    </row>
    <row r="36" spans="1:47" ht="12.75" customHeight="1" x14ac:dyDescent="0.2">
      <c r="A36" s="292"/>
      <c r="B36" s="336"/>
      <c r="C36" s="262" t="s">
        <v>318</v>
      </c>
      <c r="D36" s="262"/>
      <c r="E36" s="262"/>
      <c r="F36" s="36"/>
      <c r="G36" s="48"/>
      <c r="H36" s="53"/>
      <c r="I36" s="53"/>
      <c r="J36" s="51"/>
      <c r="K36" s="51"/>
      <c r="L36" s="51"/>
      <c r="M36" s="51"/>
      <c r="N36" s="54"/>
      <c r="O36" s="54"/>
      <c r="P36" s="54"/>
      <c r="Q36" s="54"/>
    </row>
    <row r="37" spans="1:47" s="43" customFormat="1" x14ac:dyDescent="0.2">
      <c r="A37" s="292"/>
      <c r="B37" s="336"/>
      <c r="C37" s="259" t="s">
        <v>319</v>
      </c>
      <c r="D37" s="262"/>
      <c r="E37" s="262"/>
      <c r="F37" s="36"/>
      <c r="H37" s="53"/>
      <c r="I37" s="53"/>
      <c r="J37" s="56"/>
      <c r="K37" s="56"/>
      <c r="L37" s="56"/>
      <c r="M37" s="56"/>
      <c r="N37" s="54"/>
      <c r="O37" s="54"/>
      <c r="P37" s="54"/>
      <c r="Q37" s="54"/>
    </row>
    <row r="38" spans="1:47" s="43" customFormat="1" x14ac:dyDescent="0.2">
      <c r="A38" s="292"/>
      <c r="B38" s="336"/>
      <c r="C38" s="259" t="s">
        <v>320</v>
      </c>
      <c r="D38" s="262"/>
      <c r="E38" s="262"/>
      <c r="F38" s="36"/>
      <c r="H38" s="53"/>
      <c r="I38" s="53"/>
      <c r="J38" s="56"/>
      <c r="K38" s="56"/>
      <c r="L38" s="56"/>
      <c r="M38" s="56"/>
      <c r="N38" s="54"/>
      <c r="O38" s="54"/>
      <c r="P38" s="54"/>
      <c r="Q38" s="54"/>
    </row>
    <row r="39" spans="1:47" s="43" customFormat="1" x14ac:dyDescent="0.2">
      <c r="A39" s="369"/>
      <c r="B39" s="370"/>
      <c r="C39" s="259" t="s">
        <v>321</v>
      </c>
      <c r="D39" s="262"/>
      <c r="E39" s="262"/>
      <c r="F39" s="36"/>
      <c r="G39" s="48"/>
      <c r="H39" s="53"/>
      <c r="I39" s="53"/>
      <c r="J39" s="56"/>
      <c r="K39" s="56"/>
      <c r="L39" s="56"/>
      <c r="M39" s="56"/>
      <c r="N39" s="54"/>
      <c r="O39" s="54"/>
      <c r="P39" s="54"/>
      <c r="Q39" s="54"/>
    </row>
    <row r="40" spans="1:47" s="43" customFormat="1" x14ac:dyDescent="0.2">
      <c r="A40" s="48"/>
      <c r="B40" s="48"/>
      <c r="C40" s="48"/>
      <c r="D40" s="48"/>
      <c r="E40" s="48"/>
      <c r="F40" s="84"/>
      <c r="G40" s="48"/>
      <c r="H40" s="53"/>
      <c r="I40" s="53"/>
      <c r="J40" s="56"/>
      <c r="K40" s="56"/>
      <c r="L40" s="56"/>
      <c r="M40" s="56"/>
      <c r="N40" s="54"/>
      <c r="O40" s="54"/>
      <c r="P40" s="54"/>
      <c r="Q40" s="54"/>
    </row>
    <row r="41" spans="1:47" s="43" customFormat="1" ht="27.75" customHeight="1" x14ac:dyDescent="0.2">
      <c r="A41" s="292" t="s">
        <v>128</v>
      </c>
      <c r="B41" s="336"/>
      <c r="C41" s="261" t="s">
        <v>129</v>
      </c>
      <c r="D41" s="261"/>
      <c r="E41" s="261"/>
      <c r="F41" s="55" t="s">
        <v>130</v>
      </c>
      <c r="G41" s="48"/>
      <c r="H41" s="53"/>
      <c r="I41" s="53"/>
      <c r="J41" s="56"/>
      <c r="K41" s="56"/>
      <c r="L41" s="56"/>
      <c r="M41" s="56"/>
      <c r="N41" s="54"/>
      <c r="O41" s="54"/>
      <c r="P41" s="54"/>
      <c r="Q41" s="54"/>
    </row>
    <row r="42" spans="1:47" s="43" customFormat="1" x14ac:dyDescent="0.2">
      <c r="A42" s="292"/>
      <c r="B42" s="336"/>
      <c r="C42" s="262" t="s">
        <v>322</v>
      </c>
      <c r="D42" s="262"/>
      <c r="E42" s="262"/>
      <c r="F42" s="122"/>
      <c r="G42" s="48"/>
      <c r="H42" s="53"/>
      <c r="I42" s="53"/>
      <c r="J42" s="56"/>
      <c r="K42" s="56"/>
      <c r="L42" s="56"/>
      <c r="M42" s="56"/>
      <c r="N42" s="54"/>
      <c r="O42" s="54"/>
      <c r="P42" s="54"/>
      <c r="Q42" s="54"/>
    </row>
    <row r="43" spans="1:47" s="43" customFormat="1" x14ac:dyDescent="0.2">
      <c r="A43" s="292"/>
      <c r="B43" s="336"/>
      <c r="C43" s="262" t="s">
        <v>323</v>
      </c>
      <c r="D43" s="262"/>
      <c r="E43" s="262"/>
      <c r="F43" s="122"/>
      <c r="G43" s="48"/>
      <c r="H43" s="53"/>
      <c r="I43" s="53"/>
      <c r="J43" s="56"/>
      <c r="K43" s="56"/>
      <c r="L43" s="56"/>
      <c r="M43" s="56"/>
      <c r="N43" s="54"/>
      <c r="O43" s="54"/>
      <c r="P43" s="54"/>
      <c r="Q43" s="54"/>
    </row>
    <row r="44" spans="1:47" s="43" customFormat="1" x14ac:dyDescent="0.2">
      <c r="A44" s="292"/>
      <c r="B44" s="336"/>
      <c r="C44" s="288" t="s">
        <v>324</v>
      </c>
      <c r="D44" s="392"/>
      <c r="E44" s="393"/>
      <c r="F44" s="122"/>
      <c r="G44" s="48"/>
      <c r="H44" s="53"/>
      <c r="I44" s="53"/>
      <c r="J44" s="56"/>
      <c r="K44" s="56"/>
      <c r="L44" s="56"/>
      <c r="M44" s="56"/>
      <c r="N44" s="54"/>
      <c r="O44" s="54"/>
      <c r="P44" s="54"/>
      <c r="Q44" s="54"/>
    </row>
    <row r="45" spans="1:47" s="43" customFormat="1" x14ac:dyDescent="0.2">
      <c r="A45" s="292"/>
      <c r="B45" s="336"/>
      <c r="C45" s="288"/>
      <c r="D45" s="392"/>
      <c r="E45" s="393"/>
      <c r="F45" s="122"/>
      <c r="G45" s="48"/>
      <c r="H45" s="53"/>
      <c r="I45" s="53"/>
      <c r="J45" s="56"/>
      <c r="K45" s="56"/>
      <c r="L45" s="56"/>
      <c r="M45" s="56"/>
      <c r="N45" s="54"/>
      <c r="O45" s="54"/>
      <c r="P45" s="54"/>
      <c r="Q45" s="54"/>
    </row>
    <row r="46" spans="1:47" x14ac:dyDescent="0.2">
      <c r="B46" s="362"/>
      <c r="C46" s="362"/>
      <c r="D46" s="362"/>
      <c r="E46" s="362"/>
      <c r="F46" s="362"/>
    </row>
    <row r="47" spans="1:47" s="49" customFormat="1" ht="12.75" customHeight="1" x14ac:dyDescent="0.2">
      <c r="A47"/>
      <c r="B47" s="211"/>
      <c r="C47" s="211"/>
      <c r="D47" s="211"/>
      <c r="E47" s="211"/>
      <c r="F47" s="211"/>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row>
    <row r="48" spans="1:47" s="49" customFormat="1" ht="36.75" customHeight="1" x14ac:dyDescent="0.2">
      <c r="A48" s="363" t="s">
        <v>132</v>
      </c>
      <c r="B48" s="363"/>
      <c r="C48" s="231" t="s">
        <v>133</v>
      </c>
      <c r="D48" s="371"/>
      <c r="E48" s="235" t="s">
        <v>231</v>
      </c>
      <c r="F48" s="382" t="s">
        <v>135</v>
      </c>
      <c r="G48" s="383"/>
      <c r="H48" s="231" t="s">
        <v>136</v>
      </c>
      <c r="I48" s="232"/>
      <c r="J48"/>
      <c r="K48"/>
      <c r="L48"/>
      <c r="M48"/>
      <c r="N48"/>
      <c r="O48"/>
      <c r="P48"/>
      <c r="Q48"/>
      <c r="R48"/>
      <c r="S48"/>
      <c r="T48"/>
      <c r="U48"/>
      <c r="V48"/>
      <c r="W48"/>
      <c r="X48"/>
      <c r="Y48"/>
      <c r="Z48"/>
      <c r="AA48"/>
      <c r="AB48"/>
      <c r="AC48"/>
      <c r="AD48"/>
      <c r="AE48"/>
      <c r="AF48"/>
      <c r="AG48"/>
      <c r="AH48"/>
      <c r="AI48"/>
      <c r="AJ48"/>
      <c r="AK48"/>
      <c r="AL48"/>
      <c r="AM48"/>
    </row>
    <row r="49" spans="1:39" s="49" customFormat="1" ht="48.75" customHeight="1" x14ac:dyDescent="0.2">
      <c r="A49" s="233" t="s">
        <v>137</v>
      </c>
      <c r="B49" s="234"/>
      <c r="C49" s="61" t="s">
        <v>138</v>
      </c>
      <c r="D49" s="61" t="s">
        <v>139</v>
      </c>
      <c r="E49" s="236"/>
      <c r="F49" s="384"/>
      <c r="G49" s="385"/>
      <c r="H49" s="61" t="s">
        <v>140</v>
      </c>
      <c r="I49" s="61" t="s">
        <v>141</v>
      </c>
      <c r="J49"/>
      <c r="K49"/>
      <c r="L49"/>
      <c r="M49"/>
      <c r="N49"/>
      <c r="O49"/>
      <c r="P49"/>
      <c r="Q49"/>
      <c r="R49"/>
      <c r="S49"/>
      <c r="T49"/>
      <c r="U49"/>
      <c r="V49"/>
      <c r="W49"/>
      <c r="X49"/>
      <c r="Y49"/>
      <c r="Z49"/>
      <c r="AA49"/>
      <c r="AB49"/>
      <c r="AC49"/>
      <c r="AD49"/>
      <c r="AE49"/>
      <c r="AF49"/>
      <c r="AG49"/>
      <c r="AH49"/>
      <c r="AI49"/>
      <c r="AJ49"/>
      <c r="AK49"/>
      <c r="AL49"/>
      <c r="AM49"/>
    </row>
    <row r="50" spans="1:39" s="49" customFormat="1" ht="74.25" customHeight="1" x14ac:dyDescent="0.2">
      <c r="A50" s="375" t="s">
        <v>142</v>
      </c>
      <c r="B50" s="376"/>
      <c r="C50" s="62" t="s">
        <v>143</v>
      </c>
      <c r="D50" s="85" t="s">
        <v>144</v>
      </c>
      <c r="E50" s="379" t="s">
        <v>145</v>
      </c>
      <c r="F50" s="364" t="s">
        <v>146</v>
      </c>
      <c r="G50" s="365"/>
      <c r="H50" s="85" t="s">
        <v>147</v>
      </c>
      <c r="I50" s="85" t="s">
        <v>148</v>
      </c>
      <c r="J50"/>
      <c r="K50"/>
      <c r="L50"/>
      <c r="M50"/>
      <c r="N50"/>
      <c r="O50"/>
      <c r="P50"/>
      <c r="Q50"/>
      <c r="R50"/>
      <c r="S50"/>
      <c r="T50"/>
      <c r="U50"/>
      <c r="V50"/>
      <c r="W50"/>
      <c r="X50"/>
      <c r="Y50"/>
      <c r="Z50"/>
      <c r="AA50"/>
      <c r="AB50"/>
      <c r="AC50"/>
      <c r="AD50"/>
      <c r="AE50"/>
      <c r="AF50"/>
      <c r="AG50"/>
      <c r="AH50"/>
      <c r="AI50"/>
      <c r="AJ50"/>
      <c r="AK50"/>
      <c r="AL50"/>
      <c r="AM50"/>
    </row>
    <row r="51" spans="1:39" s="49" customFormat="1" ht="13.35" customHeight="1" x14ac:dyDescent="0.2">
      <c r="A51" s="377"/>
      <c r="B51" s="378"/>
      <c r="C51" s="64" t="s">
        <v>149</v>
      </c>
      <c r="D51" s="85" t="s">
        <v>150</v>
      </c>
      <c r="E51" s="380"/>
      <c r="F51" s="237"/>
      <c r="G51" s="366"/>
      <c r="H51" s="85" t="s">
        <v>151</v>
      </c>
      <c r="I51" s="85" t="s">
        <v>152</v>
      </c>
      <c r="J51"/>
      <c r="K51"/>
      <c r="L51"/>
      <c r="M51"/>
      <c r="N51"/>
      <c r="O51"/>
      <c r="P51"/>
      <c r="Q51"/>
      <c r="R51"/>
      <c r="S51"/>
      <c r="T51"/>
      <c r="U51"/>
      <c r="V51"/>
      <c r="W51"/>
      <c r="X51"/>
      <c r="Y51"/>
      <c r="Z51"/>
      <c r="AA51"/>
      <c r="AB51"/>
      <c r="AC51"/>
      <c r="AD51"/>
      <c r="AE51"/>
      <c r="AF51"/>
      <c r="AG51"/>
      <c r="AH51"/>
      <c r="AI51"/>
      <c r="AJ51"/>
      <c r="AK51"/>
      <c r="AL51"/>
      <c r="AM51"/>
    </row>
    <row r="52" spans="1:39" s="49" customFormat="1" ht="13.35" customHeight="1" x14ac:dyDescent="0.2">
      <c r="A52" s="377"/>
      <c r="B52" s="378"/>
      <c r="C52" s="64" t="s">
        <v>153</v>
      </c>
      <c r="D52" s="86" t="s">
        <v>154</v>
      </c>
      <c r="E52" s="381"/>
      <c r="F52" s="367"/>
      <c r="G52" s="368"/>
      <c r="H52" s="86" t="s">
        <v>147</v>
      </c>
      <c r="I52" s="86" t="s">
        <v>147</v>
      </c>
      <c r="J52"/>
      <c r="K52"/>
      <c r="L52"/>
      <c r="M52"/>
      <c r="N52"/>
      <c r="O52"/>
      <c r="P52"/>
      <c r="Q52"/>
      <c r="R52"/>
      <c r="S52"/>
      <c r="T52"/>
      <c r="U52"/>
      <c r="V52"/>
      <c r="W52"/>
      <c r="X52"/>
      <c r="Y52"/>
      <c r="Z52"/>
      <c r="AA52"/>
      <c r="AB52"/>
      <c r="AC52"/>
      <c r="AD52"/>
      <c r="AE52"/>
      <c r="AF52"/>
      <c r="AG52"/>
      <c r="AH52"/>
      <c r="AI52"/>
      <c r="AJ52"/>
      <c r="AK52"/>
      <c r="AL52"/>
      <c r="AM52"/>
    </row>
    <row r="53" spans="1:39" s="49" customFormat="1" ht="30" customHeight="1" x14ac:dyDescent="0.2">
      <c r="A53" s="66">
        <v>0.1</v>
      </c>
      <c r="B53" s="67" t="s">
        <v>155</v>
      </c>
      <c r="C53" s="9"/>
      <c r="D53" s="9"/>
      <c r="E53" s="243"/>
      <c r="F53" s="241"/>
      <c r="G53" s="242"/>
      <c r="H53" s="11"/>
      <c r="I53" s="11"/>
      <c r="J53" s="239" t="s">
        <v>156</v>
      </c>
      <c r="K53" s="240"/>
      <c r="L53" s="240"/>
      <c r="M53"/>
      <c r="N53"/>
      <c r="O53"/>
      <c r="P53"/>
      <c r="Q53"/>
      <c r="R53"/>
      <c r="S53"/>
      <c r="T53"/>
      <c r="U53"/>
      <c r="V53"/>
      <c r="W53"/>
      <c r="X53"/>
      <c r="Y53"/>
      <c r="Z53"/>
      <c r="AA53"/>
      <c r="AB53"/>
      <c r="AC53"/>
      <c r="AD53"/>
      <c r="AE53"/>
      <c r="AF53"/>
      <c r="AG53"/>
      <c r="AH53"/>
      <c r="AI53"/>
      <c r="AJ53"/>
      <c r="AK53"/>
      <c r="AL53"/>
      <c r="AM53"/>
    </row>
    <row r="54" spans="1:39" s="49" customFormat="1" ht="30" customHeight="1" x14ac:dyDescent="0.2">
      <c r="A54" s="68">
        <v>0.2</v>
      </c>
      <c r="B54" s="69" t="s">
        <v>157</v>
      </c>
      <c r="C54" s="9"/>
      <c r="D54" s="9"/>
      <c r="E54" s="244"/>
      <c r="F54" s="241"/>
      <c r="G54" s="242"/>
      <c r="H54" s="11"/>
      <c r="I54" s="11"/>
      <c r="J54" s="237"/>
      <c r="K54" s="238"/>
      <c r="L54" s="238"/>
      <c r="M54"/>
      <c r="N54"/>
      <c r="O54"/>
      <c r="P54"/>
      <c r="Q54"/>
      <c r="R54"/>
      <c r="S54"/>
      <c r="T54"/>
      <c r="U54"/>
      <c r="V54"/>
      <c r="W54"/>
      <c r="X54"/>
      <c r="Y54"/>
      <c r="Z54"/>
      <c r="AA54"/>
      <c r="AB54"/>
      <c r="AC54"/>
      <c r="AD54"/>
      <c r="AE54"/>
      <c r="AF54"/>
      <c r="AG54"/>
      <c r="AH54"/>
      <c r="AI54"/>
      <c r="AJ54"/>
      <c r="AK54"/>
      <c r="AL54"/>
      <c r="AM54"/>
    </row>
    <row r="55" spans="1:39" s="49" customFormat="1" ht="30" customHeight="1" x14ac:dyDescent="0.2">
      <c r="A55" s="68">
        <v>0.3</v>
      </c>
      <c r="B55" s="69" t="s">
        <v>158</v>
      </c>
      <c r="C55" s="9"/>
      <c r="D55" s="9"/>
      <c r="E55" s="244"/>
      <c r="F55" s="241"/>
      <c r="G55" s="242"/>
      <c r="H55" s="11"/>
      <c r="I55" s="11"/>
      <c r="J55" s="237"/>
      <c r="K55" s="238"/>
      <c r="L55" s="238"/>
      <c r="M55"/>
      <c r="N55"/>
      <c r="O55"/>
      <c r="P55"/>
      <c r="Q55"/>
      <c r="R55"/>
      <c r="S55"/>
      <c r="T55"/>
      <c r="U55"/>
      <c r="V55"/>
      <c r="W55"/>
      <c r="X55"/>
      <c r="Y55"/>
      <c r="Z55"/>
      <c r="AA55"/>
      <c r="AB55"/>
      <c r="AC55"/>
      <c r="AD55"/>
      <c r="AE55"/>
      <c r="AF55"/>
      <c r="AG55"/>
      <c r="AH55"/>
      <c r="AI55"/>
      <c r="AJ55"/>
      <c r="AK55"/>
      <c r="AL55"/>
      <c r="AM55"/>
    </row>
    <row r="56" spans="1:39" s="49" customFormat="1" ht="30" customHeight="1" x14ac:dyDescent="0.2">
      <c r="A56" s="68">
        <v>0.4</v>
      </c>
      <c r="B56" s="69" t="s">
        <v>159</v>
      </c>
      <c r="C56" s="9"/>
      <c r="D56" s="9"/>
      <c r="E56" s="245"/>
      <c r="F56" s="241"/>
      <c r="G56" s="242"/>
      <c r="H56" s="11"/>
      <c r="I56" s="11"/>
      <c r="J56" s="237"/>
      <c r="K56" s="238"/>
      <c r="L56" s="238"/>
      <c r="M56"/>
      <c r="N56"/>
      <c r="O56"/>
      <c r="P56"/>
      <c r="Q56"/>
      <c r="R56"/>
      <c r="S56"/>
      <c r="T56"/>
      <c r="U56"/>
      <c r="V56"/>
      <c r="W56"/>
      <c r="X56"/>
      <c r="Y56"/>
      <c r="Z56"/>
      <c r="AA56"/>
      <c r="AB56"/>
      <c r="AC56"/>
      <c r="AD56"/>
      <c r="AE56"/>
      <c r="AF56"/>
      <c r="AG56"/>
      <c r="AH56"/>
      <c r="AI56"/>
      <c r="AJ56"/>
      <c r="AK56"/>
      <c r="AL56"/>
      <c r="AM56"/>
    </row>
    <row r="57" spans="1:39" s="49" customFormat="1" ht="30" customHeight="1" x14ac:dyDescent="0.2">
      <c r="A57" s="68">
        <v>1</v>
      </c>
      <c r="B57" s="69" t="s">
        <v>160</v>
      </c>
      <c r="C57" s="9" t="s">
        <v>326</v>
      </c>
      <c r="D57" s="9">
        <v>14452857</v>
      </c>
      <c r="E57" s="9" t="s">
        <v>327</v>
      </c>
      <c r="F57" s="241" t="s">
        <v>328</v>
      </c>
      <c r="G57" s="242"/>
      <c r="H57" s="11">
        <v>0</v>
      </c>
      <c r="I57" s="11">
        <v>2083554.66</v>
      </c>
      <c r="J57" s="237"/>
      <c r="K57" s="238"/>
      <c r="L57" s="238"/>
      <c r="M57"/>
      <c r="N57"/>
      <c r="O57"/>
      <c r="P57"/>
      <c r="Q57"/>
      <c r="R57"/>
      <c r="S57"/>
      <c r="T57"/>
      <c r="U57"/>
      <c r="V57"/>
      <c r="W57"/>
      <c r="X57"/>
      <c r="Y57"/>
      <c r="Z57"/>
      <c r="AA57"/>
      <c r="AB57"/>
      <c r="AC57"/>
      <c r="AD57"/>
      <c r="AE57"/>
      <c r="AF57"/>
      <c r="AG57"/>
      <c r="AH57"/>
      <c r="AI57"/>
      <c r="AJ57"/>
      <c r="AK57"/>
      <c r="AL57"/>
      <c r="AM57"/>
    </row>
    <row r="58" spans="1:39" s="49" customFormat="1" ht="30" customHeight="1" x14ac:dyDescent="0.2">
      <c r="A58" s="68">
        <v>2.1</v>
      </c>
      <c r="B58" s="69" t="s">
        <v>161</v>
      </c>
      <c r="C58" s="9" t="s">
        <v>329</v>
      </c>
      <c r="D58" s="9">
        <v>71255489</v>
      </c>
      <c r="E58" s="9" t="s">
        <v>327</v>
      </c>
      <c r="F58" s="241" t="s">
        <v>330</v>
      </c>
      <c r="G58" s="242"/>
      <c r="H58" s="11">
        <v>0</v>
      </c>
      <c r="I58" s="11">
        <v>71255607.719999999</v>
      </c>
      <c r="J58" s="237"/>
      <c r="K58" s="238"/>
      <c r="L58" s="238"/>
      <c r="M58"/>
      <c r="N58"/>
      <c r="O58"/>
      <c r="P58"/>
      <c r="Q58"/>
      <c r="R58"/>
      <c r="S58"/>
      <c r="T58"/>
      <c r="U58"/>
      <c r="V58"/>
      <c r="W58"/>
      <c r="X58"/>
      <c r="Y58"/>
      <c r="Z58"/>
      <c r="AA58"/>
      <c r="AB58"/>
      <c r="AC58"/>
      <c r="AD58"/>
      <c r="AE58"/>
      <c r="AF58"/>
      <c r="AG58"/>
      <c r="AH58"/>
      <c r="AI58"/>
      <c r="AJ58"/>
      <c r="AK58"/>
      <c r="AL58"/>
      <c r="AM58"/>
    </row>
    <row r="59" spans="1:39" s="49" customFormat="1" ht="30" customHeight="1" x14ac:dyDescent="0.2">
      <c r="A59" s="68">
        <v>2.2000000000000002</v>
      </c>
      <c r="B59" s="69" t="s">
        <v>162</v>
      </c>
      <c r="C59" s="9" t="s">
        <v>331</v>
      </c>
      <c r="D59" s="9">
        <v>4767.9799999999996</v>
      </c>
      <c r="E59" s="9" t="s">
        <v>327</v>
      </c>
      <c r="F59" s="241" t="s">
        <v>330</v>
      </c>
      <c r="G59" s="242"/>
      <c r="H59" s="11">
        <v>0</v>
      </c>
      <c r="I59" s="11">
        <v>4670.6000000000004</v>
      </c>
      <c r="J59" s="237"/>
      <c r="K59" s="238"/>
      <c r="L59" s="238"/>
      <c r="M59"/>
      <c r="N59"/>
      <c r="O59"/>
      <c r="P59"/>
      <c r="Q59"/>
      <c r="R59"/>
      <c r="S59"/>
      <c r="T59"/>
      <c r="U59"/>
      <c r="V59"/>
      <c r="W59"/>
      <c r="X59"/>
      <c r="Y59"/>
      <c r="Z59"/>
      <c r="AA59"/>
      <c r="AB59"/>
      <c r="AC59"/>
      <c r="AD59"/>
      <c r="AE59"/>
      <c r="AF59"/>
      <c r="AG59"/>
      <c r="AH59"/>
      <c r="AI59"/>
      <c r="AJ59"/>
      <c r="AK59"/>
      <c r="AL59"/>
      <c r="AM59"/>
    </row>
    <row r="60" spans="1:39" s="49" customFormat="1" ht="30" customHeight="1" x14ac:dyDescent="0.2">
      <c r="A60" s="68">
        <v>2.2999999999999998</v>
      </c>
      <c r="B60" s="69" t="s">
        <v>163</v>
      </c>
      <c r="C60" s="9" t="s">
        <v>332</v>
      </c>
      <c r="D60" s="9">
        <v>423922.7</v>
      </c>
      <c r="E60" s="9" t="s">
        <v>327</v>
      </c>
      <c r="F60" s="241" t="s">
        <v>333</v>
      </c>
      <c r="G60" s="242"/>
      <c r="H60" s="11">
        <v>0</v>
      </c>
      <c r="I60" s="11">
        <v>0</v>
      </c>
      <c r="J60" s="237"/>
      <c r="K60" s="238"/>
      <c r="L60" s="238"/>
      <c r="M60"/>
      <c r="N60"/>
      <c r="O60"/>
      <c r="P60"/>
      <c r="Q60"/>
      <c r="R60"/>
      <c r="S60"/>
      <c r="T60"/>
      <c r="U60"/>
      <c r="V60"/>
      <c r="W60"/>
      <c r="X60"/>
      <c r="Y60"/>
      <c r="Z60"/>
      <c r="AA60"/>
      <c r="AB60"/>
      <c r="AC60"/>
      <c r="AD60"/>
      <c r="AE60"/>
      <c r="AF60"/>
      <c r="AG60"/>
      <c r="AH60"/>
      <c r="AI60"/>
      <c r="AJ60"/>
      <c r="AK60"/>
      <c r="AL60"/>
      <c r="AM60"/>
    </row>
    <row r="61" spans="1:39" s="49" customFormat="1" ht="30" customHeight="1" x14ac:dyDescent="0.2">
      <c r="A61" s="68">
        <v>2.4</v>
      </c>
      <c r="B61" s="69" t="s">
        <v>164</v>
      </c>
      <c r="C61" s="9" t="s">
        <v>334</v>
      </c>
      <c r="D61" s="9">
        <v>0</v>
      </c>
      <c r="E61" s="9" t="s">
        <v>327</v>
      </c>
      <c r="F61" s="241" t="s">
        <v>330</v>
      </c>
      <c r="G61" s="242"/>
      <c r="H61" s="11">
        <v>0</v>
      </c>
      <c r="I61" s="11">
        <v>0</v>
      </c>
      <c r="J61" s="237"/>
      <c r="K61" s="238"/>
      <c r="L61" s="238"/>
      <c r="M61"/>
      <c r="N61"/>
      <c r="O61"/>
      <c r="P61"/>
      <c r="Q61"/>
      <c r="R61"/>
      <c r="S61"/>
      <c r="T61"/>
      <c r="U61"/>
      <c r="V61"/>
      <c r="W61"/>
      <c r="X61"/>
      <c r="Y61"/>
      <c r="Z61"/>
      <c r="AA61"/>
      <c r="AB61"/>
      <c r="AC61"/>
      <c r="AD61"/>
      <c r="AE61"/>
      <c r="AF61"/>
      <c r="AG61"/>
      <c r="AH61"/>
      <c r="AI61"/>
      <c r="AJ61"/>
      <c r="AK61"/>
      <c r="AL61"/>
      <c r="AM61"/>
    </row>
    <row r="62" spans="1:39" s="49" customFormat="1" ht="30" customHeight="1" x14ac:dyDescent="0.2">
      <c r="A62" s="68">
        <v>2.5</v>
      </c>
      <c r="B62" s="69" t="s">
        <v>165</v>
      </c>
      <c r="C62" s="9" t="s">
        <v>335</v>
      </c>
      <c r="D62" s="9">
        <v>11916563</v>
      </c>
      <c r="E62" s="9" t="s">
        <v>327</v>
      </c>
      <c r="F62" s="241" t="s">
        <v>336</v>
      </c>
      <c r="G62" s="242"/>
      <c r="H62" s="11">
        <v>9129154.7599999998</v>
      </c>
      <c r="I62" s="11">
        <v>2787414.08</v>
      </c>
      <c r="J62" s="237"/>
      <c r="K62" s="238"/>
      <c r="L62" s="238"/>
      <c r="M62"/>
      <c r="N62"/>
      <c r="O62"/>
      <c r="P62"/>
      <c r="Q62"/>
      <c r="R62"/>
      <c r="S62"/>
      <c r="T62"/>
      <c r="U62"/>
      <c r="V62"/>
      <c r="W62"/>
      <c r="X62"/>
      <c r="Y62"/>
      <c r="Z62"/>
      <c r="AA62"/>
      <c r="AB62"/>
      <c r="AC62"/>
      <c r="AD62"/>
      <c r="AE62"/>
      <c r="AF62"/>
      <c r="AG62"/>
      <c r="AH62"/>
      <c r="AI62"/>
      <c r="AJ62"/>
      <c r="AK62"/>
      <c r="AL62"/>
      <c r="AM62"/>
    </row>
    <row r="63" spans="1:39" s="49" customFormat="1" ht="30" customHeight="1" x14ac:dyDescent="0.2">
      <c r="A63" s="68">
        <v>2.6</v>
      </c>
      <c r="B63" s="69" t="s">
        <v>166</v>
      </c>
      <c r="C63" s="9" t="s">
        <v>337</v>
      </c>
      <c r="D63" s="9">
        <v>864160</v>
      </c>
      <c r="E63" s="9" t="s">
        <v>338</v>
      </c>
      <c r="F63" s="241" t="s">
        <v>339</v>
      </c>
      <c r="G63" s="242"/>
      <c r="H63" s="11">
        <v>0</v>
      </c>
      <c r="I63" s="11">
        <v>860324.52000000014</v>
      </c>
      <c r="J63" s="237"/>
      <c r="K63" s="238"/>
      <c r="L63" s="238"/>
      <c r="M63"/>
      <c r="N63"/>
      <c r="O63"/>
      <c r="P63"/>
      <c r="Q63"/>
      <c r="R63"/>
      <c r="S63"/>
      <c r="T63"/>
      <c r="U63"/>
      <c r="V63"/>
      <c r="W63"/>
      <c r="X63"/>
      <c r="Y63"/>
      <c r="Z63"/>
      <c r="AA63"/>
      <c r="AB63"/>
      <c r="AC63"/>
      <c r="AD63"/>
      <c r="AE63"/>
      <c r="AF63"/>
      <c r="AG63"/>
      <c r="AH63"/>
      <c r="AI63"/>
      <c r="AJ63"/>
      <c r="AK63"/>
      <c r="AL63"/>
      <c r="AM63"/>
    </row>
    <row r="64" spans="1:39" s="49" customFormat="1" ht="30" customHeight="1" x14ac:dyDescent="0.2">
      <c r="A64" s="68">
        <v>2.7</v>
      </c>
      <c r="B64" s="69" t="s">
        <v>167</v>
      </c>
      <c r="C64" s="9" t="s">
        <v>340</v>
      </c>
      <c r="D64" s="9">
        <v>3804500</v>
      </c>
      <c r="E64" s="9" t="s">
        <v>327</v>
      </c>
      <c r="F64" s="241" t="s">
        <v>341</v>
      </c>
      <c r="G64" s="242"/>
      <c r="H64" s="11">
        <v>0</v>
      </c>
      <c r="I64" s="11">
        <v>3804670.76</v>
      </c>
      <c r="J64" s="237"/>
      <c r="K64" s="238"/>
      <c r="L64" s="238"/>
      <c r="M64"/>
      <c r="N64"/>
      <c r="O64"/>
      <c r="P64"/>
      <c r="Q64"/>
      <c r="R64"/>
      <c r="S64"/>
      <c r="T64"/>
      <c r="U64"/>
      <c r="V64"/>
      <c r="W64"/>
      <c r="X64"/>
      <c r="Y64"/>
      <c r="Z64"/>
      <c r="AA64"/>
      <c r="AB64"/>
      <c r="AC64"/>
      <c r="AD64"/>
      <c r="AE64"/>
      <c r="AF64"/>
      <c r="AG64"/>
      <c r="AH64"/>
      <c r="AI64"/>
      <c r="AJ64"/>
      <c r="AK64"/>
      <c r="AL64"/>
      <c r="AM64"/>
    </row>
    <row r="65" spans="1:47" s="49" customFormat="1" ht="30" customHeight="1" x14ac:dyDescent="0.2">
      <c r="A65" s="68">
        <v>2.8</v>
      </c>
      <c r="B65" s="69" t="s">
        <v>168</v>
      </c>
      <c r="C65" s="9" t="s">
        <v>342</v>
      </c>
      <c r="D65" s="9">
        <v>94500</v>
      </c>
      <c r="E65" s="9" t="s">
        <v>338</v>
      </c>
      <c r="F65" s="241" t="s">
        <v>343</v>
      </c>
      <c r="G65" s="242"/>
      <c r="H65" s="11">
        <v>0</v>
      </c>
      <c r="I65" s="11">
        <v>0</v>
      </c>
      <c r="J65" s="237"/>
      <c r="K65" s="238"/>
      <c r="L65" s="238"/>
      <c r="M65"/>
      <c r="N65"/>
      <c r="O65"/>
      <c r="P65"/>
      <c r="Q65"/>
      <c r="R65"/>
      <c r="S65"/>
      <c r="T65"/>
      <c r="U65"/>
      <c r="V65"/>
      <c r="W65"/>
      <c r="X65"/>
      <c r="Y65"/>
      <c r="Z65"/>
      <c r="AA65"/>
      <c r="AB65"/>
      <c r="AC65"/>
      <c r="AD65"/>
      <c r="AE65"/>
      <c r="AF65"/>
      <c r="AG65"/>
      <c r="AH65"/>
      <c r="AI65"/>
      <c r="AJ65"/>
      <c r="AK65"/>
      <c r="AL65"/>
      <c r="AM65"/>
    </row>
    <row r="66" spans="1:47" s="49" customFormat="1" ht="30" customHeight="1" x14ac:dyDescent="0.2">
      <c r="A66" s="68">
        <v>3</v>
      </c>
      <c r="B66" s="69" t="s">
        <v>169</v>
      </c>
      <c r="C66" s="9" t="s">
        <v>344</v>
      </c>
      <c r="D66" s="9">
        <v>11728573</v>
      </c>
      <c r="E66" s="9" t="s">
        <v>345</v>
      </c>
      <c r="F66" s="241" t="s">
        <v>346</v>
      </c>
      <c r="G66" s="242"/>
      <c r="H66" s="11">
        <v>0</v>
      </c>
      <c r="I66" s="11">
        <v>10181908</v>
      </c>
      <c r="J66" s="237"/>
      <c r="K66" s="238"/>
      <c r="L66" s="238"/>
      <c r="M66"/>
      <c r="N66"/>
      <c r="O66"/>
      <c r="P66"/>
      <c r="Q66"/>
      <c r="R66"/>
      <c r="S66"/>
      <c r="T66"/>
      <c r="U66"/>
      <c r="V66"/>
      <c r="W66"/>
      <c r="X66"/>
      <c r="Y66"/>
      <c r="Z66"/>
      <c r="AA66"/>
      <c r="AB66"/>
      <c r="AC66"/>
      <c r="AD66"/>
      <c r="AE66"/>
      <c r="AF66"/>
      <c r="AG66"/>
      <c r="AH66"/>
      <c r="AI66"/>
      <c r="AJ66"/>
      <c r="AK66"/>
      <c r="AL66"/>
      <c r="AM66"/>
    </row>
    <row r="67" spans="1:47" s="49" customFormat="1" ht="30" customHeight="1" x14ac:dyDescent="0.2">
      <c r="A67" s="68">
        <v>4</v>
      </c>
      <c r="B67" s="69" t="s">
        <v>170</v>
      </c>
      <c r="C67" s="9" t="s">
        <v>347</v>
      </c>
      <c r="D67" s="9">
        <v>304800</v>
      </c>
      <c r="E67" s="9" t="s">
        <v>348</v>
      </c>
      <c r="F67" s="241" t="s">
        <v>343</v>
      </c>
      <c r="G67" s="242"/>
      <c r="H67" s="11">
        <v>0</v>
      </c>
      <c r="I67" s="11">
        <v>0</v>
      </c>
      <c r="J67" s="237"/>
      <c r="K67" s="238"/>
      <c r="L67" s="238"/>
      <c r="M67"/>
      <c r="N67"/>
      <c r="O67"/>
      <c r="P67"/>
      <c r="Q67"/>
      <c r="R67"/>
      <c r="S67"/>
      <c r="T67"/>
      <c r="U67"/>
      <c r="V67"/>
      <c r="W67"/>
      <c r="X67"/>
      <c r="Y67"/>
      <c r="Z67"/>
      <c r="AA67"/>
      <c r="AB67"/>
      <c r="AC67"/>
      <c r="AD67"/>
      <c r="AE67"/>
      <c r="AF67"/>
      <c r="AG67"/>
      <c r="AH67"/>
      <c r="AI67"/>
      <c r="AJ67"/>
      <c r="AK67"/>
      <c r="AL67"/>
      <c r="AM67"/>
    </row>
    <row r="68" spans="1:47" s="49" customFormat="1" ht="30" customHeight="1" x14ac:dyDescent="0.2">
      <c r="A68" s="68">
        <v>5</v>
      </c>
      <c r="B68" s="69" t="s">
        <v>171</v>
      </c>
      <c r="C68" s="9" t="s">
        <v>349</v>
      </c>
      <c r="D68" s="9">
        <v>845366.8</v>
      </c>
      <c r="E68" s="9" t="s">
        <v>350</v>
      </c>
      <c r="F68" s="241" t="s">
        <v>351</v>
      </c>
      <c r="G68" s="242"/>
      <c r="H68" s="11">
        <v>0</v>
      </c>
      <c r="I68" s="11">
        <v>675835.82000000007</v>
      </c>
      <c r="J68" s="237"/>
      <c r="K68" s="238"/>
      <c r="L68" s="238"/>
      <c r="M68"/>
      <c r="N68"/>
      <c r="O68"/>
      <c r="P68"/>
      <c r="Q68"/>
      <c r="R68"/>
      <c r="S68"/>
      <c r="T68"/>
      <c r="U68"/>
      <c r="V68"/>
      <c r="W68"/>
      <c r="X68"/>
      <c r="Y68"/>
      <c r="Z68"/>
      <c r="AA68"/>
      <c r="AB68"/>
      <c r="AC68"/>
      <c r="AD68"/>
      <c r="AE68"/>
      <c r="AF68"/>
      <c r="AG68"/>
      <c r="AH68"/>
      <c r="AI68"/>
      <c r="AJ68"/>
      <c r="AK68"/>
      <c r="AL68"/>
      <c r="AM68"/>
    </row>
    <row r="69" spans="1:47" s="49" customFormat="1" ht="30" customHeight="1" x14ac:dyDescent="0.2">
      <c r="A69" s="68">
        <v>6</v>
      </c>
      <c r="B69" s="69" t="s">
        <v>172</v>
      </c>
      <c r="C69" s="9"/>
      <c r="D69" s="9">
        <v>0</v>
      </c>
      <c r="E69" s="9"/>
      <c r="F69" s="241"/>
      <c r="G69" s="242"/>
      <c r="H69" s="11">
        <v>0</v>
      </c>
      <c r="I69" s="11">
        <v>0</v>
      </c>
      <c r="J69" s="237"/>
      <c r="K69" s="238"/>
      <c r="L69" s="238"/>
      <c r="M69"/>
      <c r="N69"/>
      <c r="O69"/>
      <c r="P69"/>
      <c r="Q69"/>
      <c r="R69"/>
      <c r="S69"/>
      <c r="T69"/>
      <c r="U69"/>
      <c r="V69"/>
      <c r="W69"/>
      <c r="X69"/>
      <c r="Y69"/>
      <c r="Z69"/>
      <c r="AA69"/>
      <c r="AB69"/>
      <c r="AC69"/>
      <c r="AD69"/>
      <c r="AE69"/>
      <c r="AF69"/>
      <c r="AG69"/>
      <c r="AH69"/>
      <c r="AI69"/>
      <c r="AJ69"/>
      <c r="AK69"/>
      <c r="AL69"/>
      <c r="AM69"/>
    </row>
    <row r="70" spans="1:47" s="49" customFormat="1" ht="30" customHeight="1" x14ac:dyDescent="0.2">
      <c r="A70" s="68">
        <v>7</v>
      </c>
      <c r="B70" s="69" t="s">
        <v>173</v>
      </c>
      <c r="C70" s="9"/>
      <c r="D70" s="9">
        <v>0</v>
      </c>
      <c r="E70" s="9"/>
      <c r="F70" s="241"/>
      <c r="G70" s="242"/>
      <c r="H70" s="11">
        <v>0</v>
      </c>
      <c r="I70" s="11">
        <v>0</v>
      </c>
      <c r="J70" s="237"/>
      <c r="K70" s="238"/>
      <c r="L70" s="238"/>
      <c r="M70"/>
      <c r="N70"/>
      <c r="O70"/>
      <c r="P70"/>
      <c r="Q70"/>
      <c r="R70"/>
      <c r="S70"/>
      <c r="T70"/>
      <c r="U70"/>
      <c r="V70"/>
      <c r="W70"/>
      <c r="X70"/>
      <c r="Y70"/>
      <c r="Z70"/>
      <c r="AA70"/>
      <c r="AB70"/>
      <c r="AC70"/>
      <c r="AD70"/>
      <c r="AE70"/>
      <c r="AF70"/>
      <c r="AG70"/>
      <c r="AH70"/>
      <c r="AI70"/>
      <c r="AJ70"/>
      <c r="AK70"/>
      <c r="AL70"/>
      <c r="AM70"/>
    </row>
    <row r="71" spans="1:47" s="49" customFormat="1" ht="30" customHeight="1" x14ac:dyDescent="0.2">
      <c r="A71" s="68">
        <v>8</v>
      </c>
      <c r="B71" s="69" t="s">
        <v>174</v>
      </c>
      <c r="C71" s="9" t="s">
        <v>352</v>
      </c>
      <c r="D71" s="9">
        <v>800000</v>
      </c>
      <c r="E71" s="10" t="s">
        <v>353</v>
      </c>
      <c r="F71" s="312" t="s">
        <v>354</v>
      </c>
      <c r="G71" s="313"/>
      <c r="H71" s="185">
        <v>240068.84</v>
      </c>
      <c r="I71" s="185">
        <v>240068.84</v>
      </c>
      <c r="J71" s="237"/>
      <c r="K71" s="238"/>
      <c r="L71" s="238"/>
      <c r="M71"/>
      <c r="N71"/>
      <c r="O71"/>
      <c r="P71"/>
      <c r="Q71"/>
      <c r="R71"/>
      <c r="S71"/>
      <c r="T71"/>
      <c r="U71"/>
      <c r="V71"/>
      <c r="W71"/>
      <c r="X71"/>
      <c r="Y71"/>
      <c r="Z71"/>
      <c r="AA71"/>
      <c r="AB71"/>
      <c r="AC71"/>
      <c r="AD71"/>
      <c r="AE71"/>
      <c r="AF71"/>
      <c r="AG71"/>
      <c r="AH71"/>
      <c r="AI71"/>
      <c r="AJ71"/>
      <c r="AK71"/>
      <c r="AL71"/>
      <c r="AM71"/>
    </row>
    <row r="72" spans="1:47" s="49" customFormat="1" ht="30" customHeight="1" x14ac:dyDescent="0.2">
      <c r="A72" s="68"/>
      <c r="B72" s="69"/>
      <c r="C72" s="9"/>
      <c r="D72" s="9"/>
      <c r="E72" s="9"/>
      <c r="F72" s="241"/>
      <c r="G72" s="242"/>
      <c r="H72" s="11"/>
      <c r="I72" s="11"/>
      <c r="J72" s="237"/>
      <c r="K72" s="238"/>
      <c r="L72" s="238"/>
      <c r="M72"/>
      <c r="N72"/>
      <c r="O72"/>
      <c r="P72"/>
      <c r="Q72"/>
      <c r="R72"/>
      <c r="S72"/>
      <c r="T72"/>
      <c r="U72"/>
      <c r="V72"/>
      <c r="W72"/>
      <c r="X72"/>
      <c r="Y72"/>
      <c r="Z72"/>
      <c r="AA72"/>
      <c r="AB72"/>
      <c r="AC72"/>
      <c r="AD72"/>
      <c r="AE72"/>
      <c r="AF72"/>
      <c r="AG72"/>
      <c r="AH72"/>
      <c r="AI72"/>
      <c r="AJ72"/>
      <c r="AK72"/>
      <c r="AL72"/>
      <c r="AM72"/>
    </row>
    <row r="73" spans="1:47" s="49" customFormat="1" ht="30" customHeight="1" x14ac:dyDescent="0.2">
      <c r="A73" s="332" t="s">
        <v>175</v>
      </c>
      <c r="B73" s="333"/>
      <c r="C73" s="61" t="s">
        <v>176</v>
      </c>
      <c r="D73" s="61" t="s">
        <v>232</v>
      </c>
      <c r="E73" s="125" t="s">
        <v>233</v>
      </c>
      <c r="F73" s="174" t="s">
        <v>179</v>
      </c>
      <c r="G73" s="174" t="s">
        <v>180</v>
      </c>
      <c r="H73" s="391"/>
      <c r="I73" s="355"/>
      <c r="J73" s="237"/>
      <c r="K73" s="238"/>
      <c r="L73" s="238"/>
      <c r="M73"/>
      <c r="N73"/>
      <c r="O73"/>
      <c r="P73"/>
      <c r="Q73"/>
      <c r="R73"/>
      <c r="S73"/>
      <c r="T73"/>
      <c r="U73"/>
      <c r="V73"/>
      <c r="W73"/>
      <c r="X73"/>
      <c r="Y73"/>
      <c r="Z73"/>
      <c r="AA73"/>
      <c r="AB73"/>
      <c r="AC73"/>
      <c r="AD73"/>
      <c r="AE73"/>
      <c r="AF73"/>
      <c r="AG73"/>
      <c r="AH73"/>
      <c r="AI73"/>
      <c r="AJ73"/>
      <c r="AK73"/>
      <c r="AL73"/>
      <c r="AM73"/>
    </row>
    <row r="74" spans="1:47" s="49" customFormat="1" ht="30" customHeight="1" x14ac:dyDescent="0.2">
      <c r="A74" s="68" t="s">
        <v>181</v>
      </c>
      <c r="B74" s="69" t="s">
        <v>182</v>
      </c>
      <c r="C74" s="9"/>
      <c r="D74" s="9"/>
      <c r="E74" s="9"/>
      <c r="F74" s="154"/>
      <c r="G74" s="154"/>
      <c r="H74" s="354"/>
      <c r="I74" s="355"/>
      <c r="J74" s="239" t="s">
        <v>183</v>
      </c>
      <c r="K74" s="240"/>
      <c r="L74" s="240"/>
      <c r="M74"/>
      <c r="N74"/>
      <c r="O74"/>
      <c r="P74"/>
      <c r="Q74"/>
      <c r="R74"/>
      <c r="S74"/>
      <c r="T74"/>
      <c r="U74"/>
      <c r="V74"/>
      <c r="W74"/>
      <c r="X74"/>
      <c r="Y74"/>
      <c r="Z74"/>
      <c r="AA74"/>
      <c r="AB74"/>
      <c r="AC74"/>
      <c r="AD74"/>
      <c r="AE74"/>
      <c r="AF74"/>
      <c r="AG74"/>
      <c r="AH74"/>
      <c r="AI74"/>
      <c r="AJ74"/>
      <c r="AK74"/>
      <c r="AL74"/>
      <c r="AM74"/>
    </row>
    <row r="75" spans="1:47" s="49" customFormat="1" ht="30" customHeight="1" x14ac:dyDescent="0.2">
      <c r="A75" s="68" t="s">
        <v>184</v>
      </c>
      <c r="B75" s="69" t="s">
        <v>185</v>
      </c>
      <c r="C75" s="9"/>
      <c r="D75" s="9"/>
      <c r="E75" s="9"/>
      <c r="F75" s="154"/>
      <c r="G75" s="154"/>
      <c r="H75" s="155"/>
      <c r="I75" s="130"/>
      <c r="J75" s="237"/>
      <c r="K75" s="238"/>
      <c r="L75" s="238"/>
      <c r="M75"/>
      <c r="N75"/>
      <c r="O75"/>
      <c r="P75"/>
      <c r="Q75"/>
      <c r="R75"/>
      <c r="S75"/>
      <c r="T75"/>
      <c r="U75"/>
      <c r="V75"/>
      <c r="W75"/>
      <c r="X75"/>
      <c r="Y75"/>
      <c r="Z75"/>
      <c r="AA75"/>
      <c r="AB75"/>
      <c r="AC75"/>
      <c r="AD75"/>
      <c r="AE75"/>
      <c r="AF75"/>
      <c r="AG75"/>
      <c r="AH75"/>
      <c r="AI75"/>
      <c r="AJ75"/>
      <c r="AK75"/>
      <c r="AL75"/>
      <c r="AM75"/>
    </row>
    <row r="76" spans="1:47" s="49" customFormat="1" ht="30" customHeight="1" x14ac:dyDescent="0.2">
      <c r="A76" s="68" t="s">
        <v>186</v>
      </c>
      <c r="B76" s="69" t="s">
        <v>187</v>
      </c>
      <c r="C76" s="9"/>
      <c r="D76" s="9"/>
      <c r="E76" s="9"/>
      <c r="F76" s="154"/>
      <c r="G76" s="154"/>
      <c r="H76" s="354"/>
      <c r="I76" s="355"/>
      <c r="J76" s="237"/>
      <c r="K76" s="238"/>
      <c r="L76" s="238"/>
      <c r="M76"/>
      <c r="N76"/>
      <c r="O76"/>
      <c r="P76"/>
      <c r="Q76"/>
      <c r="R76"/>
      <c r="S76"/>
      <c r="T76"/>
      <c r="U76"/>
      <c r="V76"/>
      <c r="W76"/>
      <c r="X76"/>
      <c r="Y76"/>
      <c r="Z76"/>
      <c r="AA76"/>
      <c r="AB76"/>
      <c r="AC76"/>
      <c r="AD76"/>
      <c r="AE76"/>
      <c r="AF76"/>
      <c r="AG76"/>
      <c r="AH76"/>
      <c r="AI76"/>
      <c r="AJ76"/>
      <c r="AK76"/>
      <c r="AL76"/>
      <c r="AM76"/>
    </row>
    <row r="77" spans="1:47" s="73" customFormat="1" ht="33" customHeight="1" x14ac:dyDescent="0.2">
      <c r="A77" s="49"/>
      <c r="B77" s="49"/>
      <c r="C77" s="71" t="s">
        <v>188</v>
      </c>
      <c r="D77" s="116">
        <f>SUM(D53:D72)+SUM(D74:D76)</f>
        <v>116495499.48</v>
      </c>
      <c r="E77" s="432"/>
      <c r="F77" s="433"/>
      <c r="G77" s="433"/>
      <c r="H77" s="118">
        <f>SUM(H53:H72)</f>
        <v>9369223.5999999996</v>
      </c>
      <c r="I77" s="118">
        <f>SUM(I53:I72)</f>
        <v>91894054.999999985</v>
      </c>
      <c r="J77"/>
      <c r="K77"/>
      <c r="L77"/>
      <c r="M77"/>
      <c r="N77"/>
      <c r="O77"/>
      <c r="P77"/>
      <c r="Q77"/>
      <c r="R77"/>
      <c r="S77"/>
      <c r="T77"/>
      <c r="U77"/>
      <c r="V77"/>
      <c r="W77"/>
      <c r="X77"/>
      <c r="Y77"/>
      <c r="Z77"/>
      <c r="AA77"/>
      <c r="AB77"/>
      <c r="AC77"/>
      <c r="AD77"/>
      <c r="AE77"/>
      <c r="AF77"/>
      <c r="AG77"/>
      <c r="AH77"/>
      <c r="AI77"/>
      <c r="AJ77"/>
      <c r="AK77"/>
    </row>
    <row r="78" spans="1:47" s="73" customFormat="1" ht="33" customHeight="1" thickBot="1" x14ac:dyDescent="0.25">
      <c r="A78" s="52"/>
      <c r="B78" s="52"/>
      <c r="C78" s="72" t="s">
        <v>189</v>
      </c>
      <c r="D78" s="117">
        <f>D77/$C$6</f>
        <v>2494.2298522673746</v>
      </c>
      <c r="E78" s="434"/>
      <c r="F78" s="434"/>
      <c r="G78" s="434"/>
      <c r="H78" s="119">
        <f t="shared" ref="H78:I78" si="1">H77/$C$6</f>
        <v>200.6</v>
      </c>
      <c r="I78" s="119">
        <f t="shared" si="1"/>
        <v>1967.4999999999998</v>
      </c>
      <c r="J78"/>
      <c r="K78"/>
      <c r="L78"/>
      <c r="M78"/>
      <c r="N78"/>
      <c r="O78"/>
      <c r="P78"/>
      <c r="Q78"/>
      <c r="R78"/>
      <c r="S78"/>
      <c r="T78"/>
      <c r="U78"/>
      <c r="V78"/>
      <c r="W78"/>
      <c r="X78"/>
      <c r="Y78"/>
      <c r="Z78"/>
      <c r="AA78"/>
      <c r="AB78"/>
      <c r="AC78"/>
      <c r="AD78"/>
      <c r="AE78"/>
      <c r="AF78"/>
      <c r="AG78"/>
      <c r="AH78"/>
      <c r="AI78"/>
      <c r="AJ78"/>
      <c r="AK78"/>
    </row>
    <row r="79" spans="1:47" s="73" customFormat="1" ht="27" customHeight="1" x14ac:dyDescent="0.2">
      <c r="A79" s="52"/>
      <c r="B79" s="52"/>
      <c r="C79" s="51"/>
      <c r="D79" s="51"/>
      <c r="E79" s="51"/>
      <c r="F79" s="51"/>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row>
    <row r="80" spans="1:47" s="73" customFormat="1" ht="36" customHeight="1" x14ac:dyDescent="0.2">
      <c r="A80" s="406"/>
      <c r="B80" s="406"/>
      <c r="C80" s="406"/>
      <c r="D80" s="406"/>
      <c r="E80" s="406"/>
      <c r="F80" s="406"/>
      <c r="G80" s="406"/>
      <c r="H80" s="406"/>
      <c r="I80" s="406"/>
      <c r="J80" s="406"/>
      <c r="K80" s="406"/>
      <c r="L80" s="406"/>
      <c r="M80" s="406"/>
      <c r="N80" s="406"/>
      <c r="O80" s="406"/>
      <c r="P80" s="406"/>
      <c r="Q80" s="406"/>
      <c r="R80" s="406"/>
      <c r="S80" s="406"/>
      <c r="T80" s="406"/>
      <c r="U80"/>
      <c r="V80"/>
      <c r="W80"/>
      <c r="X80"/>
      <c r="Y80"/>
      <c r="Z80"/>
      <c r="AA80"/>
      <c r="AB80"/>
      <c r="AC80"/>
      <c r="AD80"/>
      <c r="AE80"/>
      <c r="AF80"/>
      <c r="AG80"/>
      <c r="AH80"/>
      <c r="AI80"/>
      <c r="AJ80"/>
      <c r="AK80"/>
      <c r="AL80"/>
      <c r="AM80"/>
      <c r="AN80"/>
      <c r="AO80"/>
      <c r="AP80"/>
      <c r="AQ80"/>
      <c r="AR80"/>
      <c r="AS80"/>
      <c r="AT80"/>
      <c r="AU80"/>
    </row>
    <row r="81" spans="1:20" ht="23.25" customHeight="1" x14ac:dyDescent="0.2">
      <c r="A81" s="298" t="s">
        <v>234</v>
      </c>
      <c r="B81" s="299"/>
      <c r="C81" s="304" t="s">
        <v>235</v>
      </c>
      <c r="D81" s="304" t="s">
        <v>192</v>
      </c>
      <c r="E81" s="306" t="s">
        <v>193</v>
      </c>
      <c r="F81" s="307"/>
      <c r="G81" s="310" t="s">
        <v>194</v>
      </c>
      <c r="H81" s="310"/>
      <c r="I81" s="310"/>
      <c r="J81" s="310"/>
      <c r="K81" s="310"/>
      <c r="L81" s="310"/>
      <c r="M81" s="310"/>
      <c r="N81" s="310"/>
      <c r="O81" s="306" t="s">
        <v>195</v>
      </c>
      <c r="P81" s="310"/>
      <c r="Q81" s="310"/>
      <c r="R81" s="307"/>
      <c r="S81" s="356" t="s">
        <v>196</v>
      </c>
      <c r="T81" s="307" t="s">
        <v>197</v>
      </c>
    </row>
    <row r="82" spans="1:20" ht="39.6" customHeight="1" x14ac:dyDescent="0.2">
      <c r="A82" s="407"/>
      <c r="B82" s="408"/>
      <c r="C82" s="330"/>
      <c r="D82" s="305"/>
      <c r="E82" s="308"/>
      <c r="F82" s="309"/>
      <c r="G82" s="311"/>
      <c r="H82" s="311"/>
      <c r="I82" s="311"/>
      <c r="J82" s="311"/>
      <c r="K82" s="311"/>
      <c r="L82" s="311"/>
      <c r="M82" s="311"/>
      <c r="N82" s="311"/>
      <c r="O82" s="308"/>
      <c r="P82" s="311"/>
      <c r="Q82" s="311"/>
      <c r="R82" s="309"/>
      <c r="S82" s="357"/>
      <c r="T82" s="309"/>
    </row>
    <row r="83" spans="1:20" ht="24.75" customHeight="1" x14ac:dyDescent="0.2">
      <c r="A83" s="409"/>
      <c r="B83" s="410"/>
      <c r="C83" s="331"/>
      <c r="D83" s="351" t="s">
        <v>198</v>
      </c>
      <c r="E83" s="352"/>
      <c r="F83" s="353"/>
      <c r="G83" s="351" t="s">
        <v>199</v>
      </c>
      <c r="H83" s="352"/>
      <c r="I83" s="352"/>
      <c r="J83" s="352"/>
      <c r="K83" s="352"/>
      <c r="L83" s="352"/>
      <c r="M83" s="352"/>
      <c r="N83" s="353"/>
      <c r="O83" s="351" t="s">
        <v>200</v>
      </c>
      <c r="P83" s="352"/>
      <c r="Q83" s="352"/>
      <c r="R83" s="353"/>
      <c r="S83" s="357"/>
      <c r="T83" s="307" t="s">
        <v>112</v>
      </c>
    </row>
    <row r="84" spans="1:20" ht="30" customHeight="1" x14ac:dyDescent="0.2">
      <c r="A84" s="74" t="s">
        <v>137</v>
      </c>
      <c r="B84" s="75"/>
      <c r="C84" s="76"/>
      <c r="D84" s="76" t="s">
        <v>201</v>
      </c>
      <c r="E84" s="76" t="s">
        <v>202</v>
      </c>
      <c r="F84" s="76" t="s">
        <v>203</v>
      </c>
      <c r="G84" s="76" t="s">
        <v>204</v>
      </c>
      <c r="H84" s="76" t="s">
        <v>205</v>
      </c>
      <c r="I84" s="76" t="s">
        <v>206</v>
      </c>
      <c r="J84" s="76" t="s">
        <v>207</v>
      </c>
      <c r="K84" s="76" t="s">
        <v>208</v>
      </c>
      <c r="L84" s="351" t="s">
        <v>209</v>
      </c>
      <c r="M84" s="353"/>
      <c r="N84" s="76" t="s">
        <v>210</v>
      </c>
      <c r="O84" s="76" t="s">
        <v>211</v>
      </c>
      <c r="P84" s="76" t="s">
        <v>212</v>
      </c>
      <c r="Q84" s="76" t="s">
        <v>213</v>
      </c>
      <c r="R84" s="76" t="s">
        <v>214</v>
      </c>
      <c r="S84" s="358"/>
      <c r="T84" s="309"/>
    </row>
    <row r="85" spans="1:20" ht="30" customHeight="1" x14ac:dyDescent="0.2">
      <c r="A85" s="77">
        <v>0.1</v>
      </c>
      <c r="B85" s="69" t="s">
        <v>155</v>
      </c>
      <c r="C85" s="314"/>
      <c r="D85" s="315"/>
      <c r="E85" s="315"/>
      <c r="F85" s="315"/>
      <c r="G85" s="315"/>
      <c r="H85" s="315"/>
      <c r="I85" s="315"/>
      <c r="J85" s="315"/>
      <c r="K85" s="315"/>
      <c r="L85" s="315"/>
      <c r="M85" s="315"/>
      <c r="N85" s="316"/>
      <c r="O85" s="25">
        <v>0</v>
      </c>
      <c r="P85" s="25">
        <v>0</v>
      </c>
      <c r="Q85" s="25">
        <v>0</v>
      </c>
      <c r="R85" s="25">
        <v>0</v>
      </c>
      <c r="S85" s="115">
        <f>SUM(C85:R85)</f>
        <v>0</v>
      </c>
      <c r="T85" s="184">
        <v>0</v>
      </c>
    </row>
    <row r="86" spans="1:20" ht="30" customHeight="1" x14ac:dyDescent="0.2">
      <c r="A86" s="68">
        <v>0.2</v>
      </c>
      <c r="B86" s="69" t="s">
        <v>157</v>
      </c>
      <c r="C86" s="317"/>
      <c r="D86" s="318"/>
      <c r="E86" s="318"/>
      <c r="F86" s="318"/>
      <c r="G86" s="318"/>
      <c r="H86" s="318"/>
      <c r="I86" s="318"/>
      <c r="J86" s="318"/>
      <c r="K86" s="318"/>
      <c r="L86" s="318"/>
      <c r="M86" s="318"/>
      <c r="N86" s="319"/>
      <c r="O86" s="25">
        <v>158800.4</v>
      </c>
      <c r="P86" s="25">
        <v>0</v>
      </c>
      <c r="Q86" s="25">
        <v>0</v>
      </c>
      <c r="R86" s="25">
        <v>0</v>
      </c>
      <c r="S86" s="115">
        <f t="shared" ref="S86:S100" si="2">SUM(C86:R86)</f>
        <v>158800.4</v>
      </c>
      <c r="T86" s="22">
        <v>0</v>
      </c>
    </row>
    <row r="87" spans="1:20" ht="30" customHeight="1" x14ac:dyDescent="0.2">
      <c r="A87" s="68">
        <v>0.3</v>
      </c>
      <c r="B87" s="69" t="s">
        <v>158</v>
      </c>
      <c r="C87" s="22"/>
      <c r="D87" s="22"/>
      <c r="E87" s="23"/>
      <c r="F87" s="24"/>
      <c r="G87" s="24"/>
      <c r="H87" s="25"/>
      <c r="I87" s="25"/>
      <c r="J87" s="25"/>
      <c r="K87" s="25"/>
      <c r="L87" s="420"/>
      <c r="M87" s="421"/>
      <c r="N87" s="422"/>
      <c r="O87" s="25">
        <v>0</v>
      </c>
      <c r="P87" s="25">
        <v>0</v>
      </c>
      <c r="Q87" s="25">
        <v>0</v>
      </c>
      <c r="R87" s="25">
        <v>0</v>
      </c>
      <c r="S87" s="115">
        <f t="shared" si="2"/>
        <v>0</v>
      </c>
      <c r="T87" s="22">
        <v>0</v>
      </c>
    </row>
    <row r="88" spans="1:20" ht="30" customHeight="1" x14ac:dyDescent="0.2">
      <c r="A88" s="68">
        <v>0.4</v>
      </c>
      <c r="B88" s="69" t="s">
        <v>159</v>
      </c>
      <c r="C88" s="22"/>
      <c r="D88" s="22"/>
      <c r="E88" s="23"/>
      <c r="F88" s="24"/>
      <c r="G88" s="26"/>
      <c r="H88" s="25"/>
      <c r="I88" s="25"/>
      <c r="J88" s="25"/>
      <c r="K88" s="25"/>
      <c r="L88" s="314"/>
      <c r="M88" s="315"/>
      <c r="N88" s="316"/>
      <c r="O88" s="25">
        <v>0</v>
      </c>
      <c r="P88" s="25">
        <v>0</v>
      </c>
      <c r="Q88" s="25">
        <v>0</v>
      </c>
      <c r="R88" s="25">
        <v>0</v>
      </c>
      <c r="S88" s="115">
        <f t="shared" si="2"/>
        <v>0</v>
      </c>
      <c r="T88" s="22">
        <v>0</v>
      </c>
    </row>
    <row r="89" spans="1:20" ht="30" customHeight="1" x14ac:dyDescent="0.2">
      <c r="A89" s="68">
        <v>0.5</v>
      </c>
      <c r="B89" s="69" t="s">
        <v>216</v>
      </c>
      <c r="C89" s="22"/>
      <c r="D89" s="22"/>
      <c r="E89" s="23"/>
      <c r="F89" s="24"/>
      <c r="G89" s="26"/>
      <c r="H89" s="25"/>
      <c r="I89" s="25"/>
      <c r="J89" s="25"/>
      <c r="K89" s="25"/>
      <c r="L89" s="314"/>
      <c r="M89" s="315"/>
      <c r="N89" s="316"/>
      <c r="O89" s="25">
        <v>0</v>
      </c>
      <c r="P89" s="25">
        <v>0</v>
      </c>
      <c r="Q89" s="25">
        <v>0</v>
      </c>
      <c r="R89" s="25">
        <v>0</v>
      </c>
      <c r="S89" s="115">
        <f t="shared" si="2"/>
        <v>0</v>
      </c>
      <c r="T89" s="22">
        <v>0</v>
      </c>
    </row>
    <row r="90" spans="1:20" ht="30" customHeight="1" x14ac:dyDescent="0.2">
      <c r="A90" s="68">
        <v>1</v>
      </c>
      <c r="B90" s="75" t="s">
        <v>160</v>
      </c>
      <c r="C90" s="22">
        <v>0</v>
      </c>
      <c r="D90" s="22">
        <v>2882996</v>
      </c>
      <c r="E90" s="27">
        <v>336337</v>
      </c>
      <c r="F90" s="22">
        <v>159752.29999999999</v>
      </c>
      <c r="G90" s="25">
        <v>0</v>
      </c>
      <c r="H90" s="25">
        <v>0</v>
      </c>
      <c r="I90" s="25">
        <v>0</v>
      </c>
      <c r="J90" s="25">
        <v>0</v>
      </c>
      <c r="K90" s="25">
        <v>0</v>
      </c>
      <c r="L90" s="314"/>
      <c r="M90" s="315"/>
      <c r="N90" s="316"/>
      <c r="O90" s="25">
        <v>0</v>
      </c>
      <c r="P90" s="25">
        <v>79786.990000000005</v>
      </c>
      <c r="Q90" s="25">
        <v>4533.1000000000004</v>
      </c>
      <c r="R90" s="25">
        <v>0</v>
      </c>
      <c r="S90" s="115">
        <f t="shared" si="2"/>
        <v>3463405.39</v>
      </c>
      <c r="T90" s="22">
        <v>-4816420</v>
      </c>
    </row>
    <row r="91" spans="1:20" ht="30" customHeight="1" x14ac:dyDescent="0.2">
      <c r="A91" s="68">
        <v>2.1</v>
      </c>
      <c r="B91" s="69" t="s">
        <v>161</v>
      </c>
      <c r="C91" s="22">
        <v>0</v>
      </c>
      <c r="D91" s="22">
        <v>12496790</v>
      </c>
      <c r="E91" s="27">
        <v>1250956</v>
      </c>
      <c r="F91" s="22">
        <v>608032.1</v>
      </c>
      <c r="G91" s="25">
        <v>0</v>
      </c>
      <c r="H91" s="25">
        <v>0</v>
      </c>
      <c r="I91" s="25">
        <v>0</v>
      </c>
      <c r="J91" s="25">
        <v>0</v>
      </c>
      <c r="K91" s="25">
        <v>0</v>
      </c>
      <c r="L91" s="314"/>
      <c r="M91" s="315"/>
      <c r="N91" s="316"/>
      <c r="O91" s="25">
        <v>0</v>
      </c>
      <c r="P91" s="25">
        <v>324134.8</v>
      </c>
      <c r="Q91" s="25">
        <v>30628.63</v>
      </c>
      <c r="R91" s="25">
        <v>0</v>
      </c>
      <c r="S91" s="115">
        <f t="shared" si="2"/>
        <v>14710541.530000001</v>
      </c>
      <c r="T91" s="22">
        <v>-9801766</v>
      </c>
    </row>
    <row r="92" spans="1:20" ht="30" customHeight="1" x14ac:dyDescent="0.2">
      <c r="A92" s="68">
        <v>2.2000000000000002</v>
      </c>
      <c r="B92" s="69" t="s">
        <v>162</v>
      </c>
      <c r="C92" s="22">
        <v>0</v>
      </c>
      <c r="D92" s="22">
        <v>2307.1999999999998</v>
      </c>
      <c r="E92" s="27">
        <v>760.79</v>
      </c>
      <c r="F92" s="22">
        <v>311.62</v>
      </c>
      <c r="G92" s="25">
        <v>0</v>
      </c>
      <c r="H92" s="25">
        <v>0</v>
      </c>
      <c r="I92" s="25">
        <v>0</v>
      </c>
      <c r="J92" s="25">
        <v>2307.1999999999998</v>
      </c>
      <c r="K92" s="25">
        <v>0</v>
      </c>
      <c r="L92" s="314"/>
      <c r="M92" s="315"/>
      <c r="N92" s="316"/>
      <c r="O92" s="25">
        <v>0</v>
      </c>
      <c r="P92" s="25">
        <v>27.39</v>
      </c>
      <c r="Q92" s="25">
        <v>20.84</v>
      </c>
      <c r="R92" s="25">
        <v>0</v>
      </c>
      <c r="S92" s="115">
        <f>SUM(C92:R92)</f>
        <v>5735.04</v>
      </c>
      <c r="T92" s="22">
        <v>-10347.5</v>
      </c>
    </row>
    <row r="93" spans="1:20" ht="30" customHeight="1" x14ac:dyDescent="0.2">
      <c r="A93" s="68">
        <v>2.2999999999999998</v>
      </c>
      <c r="B93" s="69" t="s">
        <v>163</v>
      </c>
      <c r="C93" s="22">
        <v>0</v>
      </c>
      <c r="D93" s="22">
        <v>82486.64</v>
      </c>
      <c r="E93" s="27">
        <v>61204.7</v>
      </c>
      <c r="F93" s="22">
        <v>13248.76</v>
      </c>
      <c r="G93" s="25">
        <v>0</v>
      </c>
      <c r="H93" s="25">
        <v>0</v>
      </c>
      <c r="I93" s="25">
        <v>0</v>
      </c>
      <c r="J93" s="25">
        <v>24345.58</v>
      </c>
      <c r="K93" s="25">
        <v>0</v>
      </c>
      <c r="L93" s="314"/>
      <c r="M93" s="315"/>
      <c r="N93" s="316"/>
      <c r="O93" s="25">
        <v>0</v>
      </c>
      <c r="P93" s="25">
        <v>718.61</v>
      </c>
      <c r="Q93" s="25">
        <v>0</v>
      </c>
      <c r="R93" s="25">
        <v>638.54999999999995</v>
      </c>
      <c r="S93" s="115">
        <f t="shared" si="2"/>
        <v>182642.83999999997</v>
      </c>
      <c r="T93" s="22">
        <v>0</v>
      </c>
    </row>
    <row r="94" spans="1:20" ht="30" customHeight="1" x14ac:dyDescent="0.2">
      <c r="A94" s="68">
        <v>2.4</v>
      </c>
      <c r="B94" s="69" t="s">
        <v>164</v>
      </c>
      <c r="C94" s="22">
        <v>0</v>
      </c>
      <c r="D94" s="22">
        <v>0</v>
      </c>
      <c r="E94" s="27">
        <v>0</v>
      </c>
      <c r="F94" s="22">
        <v>0</v>
      </c>
      <c r="G94" s="25">
        <v>0</v>
      </c>
      <c r="H94" s="25">
        <v>0</v>
      </c>
      <c r="I94" s="25">
        <v>0</v>
      </c>
      <c r="J94" s="25">
        <v>0</v>
      </c>
      <c r="K94" s="25">
        <v>0</v>
      </c>
      <c r="L94" s="314"/>
      <c r="M94" s="315"/>
      <c r="N94" s="316"/>
      <c r="O94" s="25">
        <v>0</v>
      </c>
      <c r="P94" s="25">
        <v>0</v>
      </c>
      <c r="Q94" s="25">
        <v>0</v>
      </c>
      <c r="R94" s="25">
        <v>0</v>
      </c>
      <c r="S94" s="115">
        <f t="shared" si="2"/>
        <v>0</v>
      </c>
      <c r="T94" s="22">
        <v>0</v>
      </c>
    </row>
    <row r="95" spans="1:20" ht="30" customHeight="1" x14ac:dyDescent="0.2">
      <c r="A95" s="68">
        <v>2.5</v>
      </c>
      <c r="B95" s="69" t="s">
        <v>165</v>
      </c>
      <c r="C95" s="22">
        <v>0</v>
      </c>
      <c r="D95" s="22">
        <v>2169930</v>
      </c>
      <c r="E95" s="27">
        <v>760574.6</v>
      </c>
      <c r="F95" s="22">
        <v>178211.3</v>
      </c>
      <c r="G95" s="25">
        <v>0</v>
      </c>
      <c r="H95" s="25">
        <v>0</v>
      </c>
      <c r="I95" s="25">
        <v>0</v>
      </c>
      <c r="J95" s="25">
        <v>0</v>
      </c>
      <c r="K95" s="25">
        <v>0</v>
      </c>
      <c r="L95" s="314"/>
      <c r="M95" s="315"/>
      <c r="N95" s="316"/>
      <c r="O95" s="25">
        <v>0</v>
      </c>
      <c r="P95" s="25">
        <v>8156.7</v>
      </c>
      <c r="Q95" s="25">
        <v>964.16</v>
      </c>
      <c r="R95" s="25">
        <v>0</v>
      </c>
      <c r="S95" s="115">
        <f t="shared" si="2"/>
        <v>3117836.7600000002</v>
      </c>
      <c r="T95" s="22">
        <v>-1564744</v>
      </c>
    </row>
    <row r="96" spans="1:20" ht="30" customHeight="1" x14ac:dyDescent="0.2">
      <c r="A96" s="68">
        <v>2.6</v>
      </c>
      <c r="B96" s="69" t="s">
        <v>166</v>
      </c>
      <c r="C96" s="22">
        <v>-3666.67</v>
      </c>
      <c r="D96" s="22">
        <v>1309458</v>
      </c>
      <c r="E96" s="27">
        <v>14729.18</v>
      </c>
      <c r="F96" s="22">
        <v>0</v>
      </c>
      <c r="G96" s="25">
        <v>0</v>
      </c>
      <c r="H96" s="25">
        <v>0</v>
      </c>
      <c r="I96" s="25">
        <v>0</v>
      </c>
      <c r="J96" s="25">
        <v>1309458</v>
      </c>
      <c r="K96" s="25">
        <v>0</v>
      </c>
      <c r="L96" s="314"/>
      <c r="M96" s="315"/>
      <c r="N96" s="316"/>
      <c r="O96" s="25">
        <v>0</v>
      </c>
      <c r="P96" s="25">
        <v>19221.349999999999</v>
      </c>
      <c r="Q96" s="25">
        <v>3818.41</v>
      </c>
      <c r="R96" s="25">
        <v>1.04</v>
      </c>
      <c r="S96" s="115">
        <f t="shared" si="2"/>
        <v>2653019.31</v>
      </c>
      <c r="T96" s="22">
        <v>-13134.4</v>
      </c>
    </row>
    <row r="97" spans="1:47" ht="30" customHeight="1" x14ac:dyDescent="0.2">
      <c r="A97" s="68">
        <v>2.7</v>
      </c>
      <c r="B97" s="69" t="s">
        <v>167</v>
      </c>
      <c r="C97" s="22">
        <v>0</v>
      </c>
      <c r="D97" s="22">
        <v>1065260</v>
      </c>
      <c r="E97" s="27">
        <v>242822.2</v>
      </c>
      <c r="F97" s="22">
        <v>99039.81</v>
      </c>
      <c r="G97" s="25">
        <v>0</v>
      </c>
      <c r="H97" s="25">
        <v>0</v>
      </c>
      <c r="I97" s="25">
        <v>0</v>
      </c>
      <c r="J97" s="25">
        <v>0</v>
      </c>
      <c r="K97" s="25">
        <v>0</v>
      </c>
      <c r="L97" s="314"/>
      <c r="M97" s="315"/>
      <c r="N97" s="316"/>
      <c r="O97" s="25">
        <v>0</v>
      </c>
      <c r="P97" s="25">
        <v>11132.62</v>
      </c>
      <c r="Q97" s="25">
        <v>1315.93</v>
      </c>
      <c r="R97" s="25">
        <v>0</v>
      </c>
      <c r="S97" s="115">
        <f t="shared" si="2"/>
        <v>1419570.56</v>
      </c>
      <c r="T97" s="22">
        <v>-93347.5</v>
      </c>
    </row>
    <row r="98" spans="1:47" ht="30" customHeight="1" x14ac:dyDescent="0.2">
      <c r="A98" s="68">
        <v>2.8</v>
      </c>
      <c r="B98" s="69" t="s">
        <v>168</v>
      </c>
      <c r="C98" s="22">
        <v>-61559</v>
      </c>
      <c r="D98" s="22">
        <v>119162.1</v>
      </c>
      <c r="E98" s="27">
        <v>15078.66</v>
      </c>
      <c r="F98" s="22">
        <v>0</v>
      </c>
      <c r="G98" s="25">
        <v>0</v>
      </c>
      <c r="H98" s="25">
        <v>0</v>
      </c>
      <c r="I98" s="25">
        <v>0</v>
      </c>
      <c r="J98" s="25">
        <v>119162.1</v>
      </c>
      <c r="K98" s="25">
        <v>0</v>
      </c>
      <c r="L98" s="314"/>
      <c r="M98" s="315"/>
      <c r="N98" s="316"/>
      <c r="O98" s="25">
        <v>0</v>
      </c>
      <c r="P98" s="25">
        <v>180.93</v>
      </c>
      <c r="Q98" s="25">
        <v>62044.959999999999</v>
      </c>
      <c r="R98" s="25">
        <v>24.57</v>
      </c>
      <c r="S98" s="115">
        <f t="shared" si="2"/>
        <v>254094.32</v>
      </c>
      <c r="T98" s="22">
        <v>0</v>
      </c>
    </row>
    <row r="99" spans="1:47" ht="30" customHeight="1" x14ac:dyDescent="0.2">
      <c r="A99" s="68">
        <v>3</v>
      </c>
      <c r="B99" s="75" t="s">
        <v>169</v>
      </c>
      <c r="C99" s="22">
        <v>0</v>
      </c>
      <c r="D99" s="22">
        <v>1127529</v>
      </c>
      <c r="E99" s="22">
        <v>168712.5</v>
      </c>
      <c r="F99" s="22">
        <v>206249.1</v>
      </c>
      <c r="G99" s="25">
        <v>0</v>
      </c>
      <c r="H99" s="25">
        <v>0</v>
      </c>
      <c r="I99" s="25">
        <v>0</v>
      </c>
      <c r="J99" s="25">
        <v>2558303</v>
      </c>
      <c r="K99" s="25">
        <v>0</v>
      </c>
      <c r="L99" s="314"/>
      <c r="M99" s="315"/>
      <c r="N99" s="316"/>
      <c r="O99" s="25">
        <v>0</v>
      </c>
      <c r="P99" s="25">
        <v>23857.51</v>
      </c>
      <c r="Q99" s="25">
        <v>484527.5</v>
      </c>
      <c r="R99" s="25">
        <v>62.68</v>
      </c>
      <c r="S99" s="115">
        <f t="shared" ref="S99" si="3">SUM(C99:R99)</f>
        <v>4569241.2899999991</v>
      </c>
      <c r="T99" s="22">
        <v>-1988273</v>
      </c>
    </row>
    <row r="100" spans="1:47" ht="30" customHeight="1" x14ac:dyDescent="0.2">
      <c r="A100" s="68">
        <v>4</v>
      </c>
      <c r="B100" s="75" t="s">
        <v>217</v>
      </c>
      <c r="C100" s="22">
        <v>0</v>
      </c>
      <c r="D100" s="22">
        <v>59219.31</v>
      </c>
      <c r="E100" s="27">
        <v>12235.64</v>
      </c>
      <c r="F100" s="22">
        <v>1429.24</v>
      </c>
      <c r="G100" s="25">
        <v>0</v>
      </c>
      <c r="H100" s="25">
        <v>0</v>
      </c>
      <c r="I100" s="25">
        <v>0</v>
      </c>
      <c r="J100" s="25">
        <v>184187.5</v>
      </c>
      <c r="K100" s="25">
        <v>0</v>
      </c>
      <c r="L100" s="317"/>
      <c r="M100" s="318"/>
      <c r="N100" s="319"/>
      <c r="O100" s="25">
        <v>0</v>
      </c>
      <c r="P100" s="25">
        <v>2746.31</v>
      </c>
      <c r="Q100" s="25">
        <v>5900</v>
      </c>
      <c r="R100" s="25">
        <v>130.01</v>
      </c>
      <c r="S100" s="115">
        <f t="shared" si="2"/>
        <v>265848.01</v>
      </c>
      <c r="T100" s="24">
        <v>-11476</v>
      </c>
    </row>
    <row r="101" spans="1:47" ht="30" customHeight="1" x14ac:dyDescent="0.2">
      <c r="A101" s="68">
        <v>5</v>
      </c>
      <c r="B101" s="75" t="s">
        <v>171</v>
      </c>
      <c r="C101" s="22">
        <v>0</v>
      </c>
      <c r="D101" s="22">
        <v>2121514</v>
      </c>
      <c r="E101" s="27">
        <v>37819.35</v>
      </c>
      <c r="F101" s="22">
        <v>4611.0600000000004</v>
      </c>
      <c r="G101" s="25">
        <v>105029.4</v>
      </c>
      <c r="H101" s="25">
        <v>597.78</v>
      </c>
      <c r="I101" s="25">
        <v>0</v>
      </c>
      <c r="J101" s="25">
        <v>5305677</v>
      </c>
      <c r="K101" s="25">
        <v>0</v>
      </c>
      <c r="L101" s="19">
        <v>4324955</v>
      </c>
      <c r="M101" s="19">
        <v>4020481</v>
      </c>
      <c r="N101" s="19">
        <v>2598.42</v>
      </c>
      <c r="O101" s="25">
        <v>0</v>
      </c>
      <c r="P101" s="25">
        <v>8996.57</v>
      </c>
      <c r="Q101" s="25">
        <v>795.81</v>
      </c>
      <c r="R101" s="25">
        <v>180.86</v>
      </c>
      <c r="S101" s="115">
        <f t="shared" ref="S101:S104" si="4">SUM(C101:R101)</f>
        <v>15933256.25</v>
      </c>
      <c r="T101" s="24">
        <v>-47000000</v>
      </c>
    </row>
    <row r="102" spans="1:47" ht="30" customHeight="1" x14ac:dyDescent="0.2">
      <c r="A102" s="68">
        <v>6</v>
      </c>
      <c r="B102" s="75" t="s">
        <v>172</v>
      </c>
      <c r="C102" s="22">
        <v>0</v>
      </c>
      <c r="D102" s="22">
        <v>0</v>
      </c>
      <c r="E102" s="27">
        <v>0</v>
      </c>
      <c r="F102" s="22">
        <v>0</v>
      </c>
      <c r="G102" s="25">
        <v>0</v>
      </c>
      <c r="H102" s="25">
        <v>0</v>
      </c>
      <c r="I102" s="25">
        <v>0</v>
      </c>
      <c r="J102" s="25">
        <v>0</v>
      </c>
      <c r="K102" s="25">
        <v>0</v>
      </c>
      <c r="L102" s="423"/>
      <c r="M102" s="424"/>
      <c r="N102" s="425"/>
      <c r="O102" s="25">
        <v>0</v>
      </c>
      <c r="P102" s="25">
        <v>0</v>
      </c>
      <c r="Q102" s="25">
        <v>0</v>
      </c>
      <c r="R102" s="25">
        <v>0</v>
      </c>
      <c r="S102" s="115">
        <f t="shared" si="4"/>
        <v>0</v>
      </c>
      <c r="T102" s="22">
        <v>0</v>
      </c>
    </row>
    <row r="103" spans="1:47" ht="30" customHeight="1" x14ac:dyDescent="0.2">
      <c r="A103" s="68">
        <v>7</v>
      </c>
      <c r="B103" s="75" t="s">
        <v>173</v>
      </c>
      <c r="C103" s="22">
        <v>0</v>
      </c>
      <c r="D103" s="22">
        <v>0</v>
      </c>
      <c r="E103" s="27">
        <v>0</v>
      </c>
      <c r="F103" s="22">
        <v>0</v>
      </c>
      <c r="G103" s="25">
        <v>0</v>
      </c>
      <c r="H103" s="25">
        <v>0</v>
      </c>
      <c r="I103" s="25">
        <v>0</v>
      </c>
      <c r="J103" s="25">
        <v>0</v>
      </c>
      <c r="K103" s="25">
        <v>0</v>
      </c>
      <c r="L103" s="426"/>
      <c r="M103" s="427"/>
      <c r="N103" s="428"/>
      <c r="O103" s="25">
        <v>0</v>
      </c>
      <c r="P103" s="25">
        <v>0</v>
      </c>
      <c r="Q103" s="25">
        <v>0</v>
      </c>
      <c r="R103" s="25">
        <v>0</v>
      </c>
      <c r="S103" s="115">
        <f t="shared" si="4"/>
        <v>0</v>
      </c>
      <c r="T103" s="22">
        <v>0</v>
      </c>
    </row>
    <row r="104" spans="1:47" ht="30" customHeight="1" x14ac:dyDescent="0.2">
      <c r="A104" s="68">
        <v>8</v>
      </c>
      <c r="B104" s="75" t="s">
        <v>174</v>
      </c>
      <c r="C104" s="22">
        <v>0</v>
      </c>
      <c r="D104" s="22">
        <v>59303.199999999997</v>
      </c>
      <c r="E104" s="27">
        <v>21275</v>
      </c>
      <c r="F104" s="22">
        <v>0</v>
      </c>
      <c r="G104" s="25">
        <v>0</v>
      </c>
      <c r="H104" s="25">
        <v>0</v>
      </c>
      <c r="I104" s="25">
        <v>0</v>
      </c>
      <c r="J104" s="25">
        <v>0</v>
      </c>
      <c r="K104" s="25">
        <v>0</v>
      </c>
      <c r="L104" s="429"/>
      <c r="M104" s="430"/>
      <c r="N104" s="431"/>
      <c r="O104" s="25">
        <v>0</v>
      </c>
      <c r="P104" s="25">
        <v>2796.56</v>
      </c>
      <c r="Q104" s="25">
        <v>1338.76</v>
      </c>
      <c r="R104" s="25">
        <v>172.16</v>
      </c>
      <c r="S104" s="115">
        <f t="shared" si="4"/>
        <v>84885.68</v>
      </c>
      <c r="T104" s="22">
        <v>-12801.3</v>
      </c>
    </row>
    <row r="105" spans="1:47" ht="30" customHeight="1" x14ac:dyDescent="0.2">
      <c r="A105" s="296" t="s">
        <v>221</v>
      </c>
      <c r="B105" s="297"/>
      <c r="C105" s="293"/>
      <c r="D105" s="294"/>
      <c r="E105" s="295"/>
      <c r="F105" s="22"/>
      <c r="G105" s="342"/>
      <c r="H105" s="343"/>
      <c r="I105" s="343"/>
      <c r="J105" s="343"/>
      <c r="K105" s="343"/>
      <c r="L105" s="343"/>
      <c r="M105" s="343"/>
      <c r="N105" s="343"/>
      <c r="O105" s="343"/>
      <c r="P105" s="343"/>
      <c r="Q105" s="343"/>
      <c r="R105" s="344"/>
      <c r="S105" s="115">
        <f>F105</f>
        <v>0</v>
      </c>
      <c r="T105" s="132"/>
    </row>
    <row r="106" spans="1:47" ht="27" customHeight="1" x14ac:dyDescent="0.2">
      <c r="A106" s="263" t="s">
        <v>113</v>
      </c>
      <c r="B106" s="264"/>
      <c r="C106" s="111">
        <f>SUM(C87:C104)</f>
        <v>-65225.67</v>
      </c>
      <c r="D106" s="111">
        <f t="shared" ref="D106:K106" si="5">SUM(D87:D104)</f>
        <v>23495955.449999999</v>
      </c>
      <c r="E106" s="112">
        <f t="shared" si="5"/>
        <v>2922505.6200000006</v>
      </c>
      <c r="F106" s="111">
        <f>SUM(F87:F105)</f>
        <v>1270885.29</v>
      </c>
      <c r="G106" s="111">
        <f>SUM(G87:G104)</f>
        <v>105029.4</v>
      </c>
      <c r="H106" s="111">
        <f t="shared" si="5"/>
        <v>597.78</v>
      </c>
      <c r="I106" s="111">
        <f t="shared" si="5"/>
        <v>0</v>
      </c>
      <c r="J106" s="111">
        <f t="shared" si="5"/>
        <v>9503440.379999999</v>
      </c>
      <c r="K106" s="111">
        <f t="shared" si="5"/>
        <v>0</v>
      </c>
      <c r="L106" s="414">
        <f>L101+M101</f>
        <v>8345436</v>
      </c>
      <c r="M106" s="415"/>
      <c r="N106" s="111">
        <f>N101</f>
        <v>2598.42</v>
      </c>
      <c r="O106" s="111">
        <f>SUM(O85:O104)</f>
        <v>158800.4</v>
      </c>
      <c r="P106" s="111">
        <f t="shared" ref="P106:R106" si="6">SUM(P85:P104)</f>
        <v>481756.33999999997</v>
      </c>
      <c r="Q106" s="111">
        <f t="shared" si="6"/>
        <v>595888.10000000009</v>
      </c>
      <c r="R106" s="111">
        <f t="shared" si="6"/>
        <v>1209.8700000000001</v>
      </c>
      <c r="S106" s="111">
        <f>SUM(S85:S105)</f>
        <v>46818877.380000003</v>
      </c>
      <c r="T106" s="111">
        <f>SUM(T85:T104)</f>
        <v>-65312309.699999996</v>
      </c>
    </row>
    <row r="107" spans="1:47" ht="27" customHeight="1" x14ac:dyDescent="0.2">
      <c r="A107" s="263" t="s">
        <v>236</v>
      </c>
      <c r="B107" s="264"/>
      <c r="C107" s="113">
        <f t="shared" ref="C107:K107" si="7">C106/$C$6</f>
        <v>-1.3965158651993319</v>
      </c>
      <c r="D107" s="113">
        <f t="shared" si="7"/>
        <v>503.06075129533679</v>
      </c>
      <c r="E107" s="113">
        <f t="shared" si="7"/>
        <v>62.572380850426079</v>
      </c>
      <c r="F107" s="113">
        <f t="shared" si="7"/>
        <v>27.210321800196979</v>
      </c>
      <c r="G107" s="113">
        <f t="shared" si="7"/>
        <v>2.2487346379480151</v>
      </c>
      <c r="H107" s="113">
        <f t="shared" si="7"/>
        <v>1.2798783882156467E-2</v>
      </c>
      <c r="I107" s="113">
        <f t="shared" si="7"/>
        <v>0</v>
      </c>
      <c r="J107" s="113">
        <f t="shared" si="7"/>
        <v>203.47365177921463</v>
      </c>
      <c r="K107" s="113">
        <f t="shared" si="7"/>
        <v>0</v>
      </c>
      <c r="L107" s="416">
        <f>L106/$C$6</f>
        <v>178.68016957136129</v>
      </c>
      <c r="M107" s="417"/>
      <c r="N107" s="113">
        <f t="shared" ref="N107" si="8">N106/$C$6</f>
        <v>5.5633537447008954E-2</v>
      </c>
      <c r="O107" s="113">
        <f t="shared" ref="O107" si="9">O106/$C$6</f>
        <v>3.4</v>
      </c>
      <c r="P107" s="113">
        <f t="shared" ref="P107" si="10">P106/$C$6</f>
        <v>10.314656361067099</v>
      </c>
      <c r="Q107" s="113">
        <f t="shared" ref="Q107" si="11">Q106/$C$6</f>
        <v>12.758277309125168</v>
      </c>
      <c r="R107" s="113">
        <f t="shared" ref="R107" si="12">R106/$C$6</f>
        <v>2.590395238299148E-2</v>
      </c>
      <c r="S107" s="113">
        <f t="shared" ref="S107" si="13">S106/$C$6</f>
        <v>1002.416764013189</v>
      </c>
      <c r="T107" s="113">
        <f t="shared" ref="T107" si="14">T106/$C$6</f>
        <v>-1398.3708666980688</v>
      </c>
    </row>
    <row r="108" spans="1:47" ht="15.75" customHeight="1" x14ac:dyDescent="0.2">
      <c r="A108" s="418" t="s">
        <v>222</v>
      </c>
      <c r="B108" s="419"/>
      <c r="C108" s="419"/>
      <c r="D108" s="419"/>
      <c r="E108" s="419"/>
      <c r="F108" s="419"/>
      <c r="G108" s="419"/>
      <c r="H108" s="419"/>
      <c r="I108" s="419"/>
      <c r="J108" s="419"/>
      <c r="K108" s="419"/>
      <c r="L108" s="419"/>
      <c r="M108" s="419"/>
      <c r="N108" s="419"/>
      <c r="O108" s="419"/>
      <c r="P108" s="419"/>
      <c r="Q108" s="419"/>
      <c r="R108" s="419"/>
      <c r="S108" s="419"/>
      <c r="T108" s="419"/>
    </row>
    <row r="109" spans="1:47" ht="15" customHeight="1" x14ac:dyDescent="0.2">
      <c r="A109" s="78" t="s">
        <v>223</v>
      </c>
      <c r="B109" s="78"/>
      <c r="C109" s="78"/>
      <c r="D109" s="78"/>
      <c r="E109" s="78"/>
      <c r="F109" s="78"/>
      <c r="G109" s="78"/>
      <c r="H109" s="78"/>
      <c r="I109" s="78"/>
      <c r="J109" s="78"/>
      <c r="K109" s="78"/>
      <c r="L109" s="78"/>
      <c r="M109" s="78"/>
      <c r="N109" s="78"/>
      <c r="O109" s="78"/>
      <c r="P109" s="131"/>
      <c r="Q109" s="131"/>
      <c r="R109" s="131"/>
      <c r="S109" s="131"/>
      <c r="T109" s="131"/>
    </row>
    <row r="110" spans="1:47" s="82" customFormat="1" ht="37.5" customHeight="1" x14ac:dyDescent="0.2">
      <c r="A110" s="131"/>
      <c r="B110" s="131"/>
      <c r="C110" s="131"/>
      <c r="D110" s="131"/>
      <c r="E110" s="131"/>
      <c r="F110" s="131"/>
      <c r="G110" s="131"/>
      <c r="H110" s="131"/>
      <c r="I110" s="131"/>
      <c r="J110" s="131"/>
      <c r="K110" s="131"/>
      <c r="L110" s="131"/>
      <c r="M110" s="131"/>
      <c r="N110" s="131"/>
      <c r="O110" s="131"/>
      <c r="P110" s="131"/>
      <c r="Q110" s="131"/>
      <c r="R110" s="131"/>
      <c r="S110" s="131"/>
      <c r="T110" s="13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row>
    <row r="111" spans="1:47" ht="12.75" customHeight="1" x14ac:dyDescent="0.2">
      <c r="A111" s="131"/>
      <c r="B111" s="131"/>
      <c r="C111" s="131"/>
      <c r="D111" s="131"/>
      <c r="E111" s="131"/>
      <c r="F111" s="131"/>
      <c r="G111" s="131"/>
      <c r="H111" s="131"/>
      <c r="I111" s="131"/>
      <c r="J111" s="131"/>
      <c r="K111" s="131"/>
      <c r="L111" s="131"/>
      <c r="M111" s="131"/>
      <c r="N111" s="131"/>
      <c r="O111" s="131"/>
      <c r="P111" s="131"/>
      <c r="Q111" s="131"/>
      <c r="R111" s="131"/>
      <c r="S111" s="131"/>
      <c r="T111" s="131"/>
    </row>
    <row r="112" spans="1:47" ht="65.25" customHeight="1" x14ac:dyDescent="0.2">
      <c r="A112" s="131"/>
      <c r="B112" s="131"/>
      <c r="C112" s="131"/>
      <c r="D112" s="131"/>
      <c r="E112" s="131"/>
      <c r="F112" s="131"/>
      <c r="G112" s="131"/>
      <c r="H112" s="131"/>
      <c r="I112" s="131"/>
      <c r="J112" s="131"/>
      <c r="K112" s="131"/>
      <c r="L112" s="131"/>
      <c r="M112" s="131"/>
      <c r="N112" s="131"/>
      <c r="O112" s="131"/>
      <c r="P112" s="131"/>
      <c r="Q112" s="131"/>
      <c r="R112" s="131"/>
      <c r="S112" s="131"/>
      <c r="T112" s="131"/>
      <c r="U112" s="81"/>
    </row>
    <row r="113" spans="1:21" ht="12.75" customHeight="1" x14ac:dyDescent="0.2">
      <c r="A113" s="131"/>
      <c r="B113" s="131"/>
      <c r="C113" s="131"/>
      <c r="D113" s="131"/>
      <c r="E113" s="131"/>
      <c r="F113" s="131"/>
      <c r="G113" s="131"/>
      <c r="H113" s="131"/>
      <c r="I113" s="131"/>
      <c r="J113" s="131"/>
      <c r="K113" s="131"/>
      <c r="L113" s="131"/>
      <c r="M113" s="131"/>
      <c r="N113" s="131"/>
      <c r="O113" s="131"/>
      <c r="P113" s="131"/>
      <c r="Q113" s="131"/>
      <c r="R113" s="131"/>
      <c r="S113" s="131"/>
      <c r="T113" s="131"/>
    </row>
    <row r="114" spans="1:21" ht="26.85" customHeight="1" x14ac:dyDescent="0.2">
      <c r="A114" s="131"/>
      <c r="B114" s="131"/>
      <c r="C114" s="131"/>
      <c r="D114" s="131"/>
      <c r="E114" s="131"/>
      <c r="F114" s="131"/>
      <c r="G114" s="131"/>
      <c r="H114" s="131"/>
      <c r="I114" s="131"/>
      <c r="J114" s="131"/>
      <c r="K114" s="131"/>
      <c r="L114" s="131"/>
      <c r="M114" s="131"/>
      <c r="N114" s="131"/>
      <c r="O114" s="131"/>
      <c r="P114" s="131"/>
      <c r="Q114" s="131"/>
      <c r="R114" s="131"/>
      <c r="S114" s="131"/>
      <c r="T114" s="131"/>
      <c r="U114" s="81"/>
    </row>
    <row r="115" spans="1:21" ht="25.5" customHeight="1" x14ac:dyDescent="0.2">
      <c r="A115" s="131"/>
      <c r="B115" s="131"/>
      <c r="C115" s="131"/>
      <c r="D115" s="131"/>
      <c r="E115" s="131"/>
      <c r="F115" s="131"/>
      <c r="G115" s="131"/>
      <c r="H115" s="131"/>
      <c r="I115" s="131"/>
      <c r="J115" s="131"/>
      <c r="K115" s="131"/>
      <c r="L115" s="131"/>
      <c r="M115" s="131"/>
      <c r="N115" s="131"/>
      <c r="O115" s="131"/>
      <c r="P115" s="131"/>
      <c r="Q115" s="131"/>
      <c r="R115" s="131"/>
      <c r="S115" s="131"/>
      <c r="T115" s="131"/>
    </row>
    <row r="116" spans="1:21" ht="29.85" customHeight="1" x14ac:dyDescent="0.2">
      <c r="A116" s="131"/>
      <c r="B116" s="131"/>
      <c r="C116" s="131"/>
      <c r="D116" s="131"/>
      <c r="E116" s="131"/>
      <c r="F116" s="131"/>
      <c r="G116" s="131"/>
      <c r="H116" s="131"/>
      <c r="I116" s="131"/>
      <c r="J116" s="131"/>
      <c r="K116" s="131"/>
      <c r="L116" s="131"/>
      <c r="M116" s="131"/>
      <c r="N116" s="131"/>
      <c r="O116" s="131"/>
      <c r="P116" s="131"/>
      <c r="Q116" s="131"/>
      <c r="R116" s="131"/>
      <c r="S116" s="131"/>
      <c r="T116" s="131"/>
      <c r="U116" s="81"/>
    </row>
    <row r="117" spans="1:21" ht="29.25" customHeight="1" x14ac:dyDescent="0.2">
      <c r="A117" s="131"/>
      <c r="B117" s="131"/>
      <c r="C117" s="131"/>
      <c r="D117" s="131"/>
      <c r="E117" s="131"/>
      <c r="F117" s="131"/>
      <c r="G117" s="131"/>
      <c r="H117" s="131"/>
      <c r="I117" s="131"/>
      <c r="J117" s="131"/>
      <c r="K117" s="131"/>
      <c r="L117" s="131"/>
      <c r="M117" s="131"/>
      <c r="N117" s="131"/>
      <c r="O117" s="131"/>
      <c r="P117" s="131"/>
      <c r="Q117" s="131"/>
      <c r="R117" s="131"/>
      <c r="S117" s="131"/>
      <c r="T117" s="131"/>
    </row>
    <row r="118" spans="1:21" ht="33" customHeight="1" x14ac:dyDescent="0.2">
      <c r="A118" s="131"/>
      <c r="B118" s="131"/>
      <c r="C118" s="131"/>
      <c r="D118" s="131"/>
      <c r="E118" s="131"/>
      <c r="F118" s="131"/>
      <c r="G118" s="131"/>
      <c r="H118" s="131"/>
      <c r="I118" s="131"/>
      <c r="J118" s="131"/>
      <c r="K118" s="131"/>
      <c r="L118" s="131"/>
      <c r="M118" s="131"/>
      <c r="N118" s="131"/>
      <c r="O118" s="131"/>
      <c r="P118" s="131"/>
      <c r="Q118" s="131"/>
      <c r="R118" s="131"/>
      <c r="S118" s="131"/>
      <c r="T118" s="131"/>
      <c r="U118" s="81"/>
    </row>
    <row r="119" spans="1:21" ht="33" customHeight="1" x14ac:dyDescent="0.2">
      <c r="A119" s="131"/>
      <c r="B119" s="131"/>
      <c r="C119" s="131"/>
      <c r="D119" s="131"/>
      <c r="E119" s="131"/>
      <c r="F119" s="131"/>
      <c r="G119" s="131"/>
      <c r="H119" s="131"/>
      <c r="I119" s="131"/>
      <c r="J119" s="131"/>
      <c r="K119" s="131"/>
      <c r="L119" s="131"/>
      <c r="M119" s="131"/>
      <c r="N119" s="131"/>
      <c r="O119" s="131"/>
      <c r="P119" s="131"/>
      <c r="Q119" s="131"/>
      <c r="R119" s="131"/>
      <c r="S119" s="131"/>
      <c r="T119" s="131"/>
    </row>
    <row r="120" spans="1:21" ht="33.6" customHeight="1" x14ac:dyDescent="0.2">
      <c r="A120" s="131"/>
      <c r="B120" s="131"/>
      <c r="C120" s="131"/>
      <c r="D120" s="131"/>
      <c r="E120" s="131"/>
      <c r="F120" s="131"/>
      <c r="G120" s="131"/>
      <c r="H120" s="131"/>
      <c r="I120" s="131"/>
      <c r="J120" s="131"/>
      <c r="K120" s="131"/>
      <c r="L120" s="131"/>
      <c r="M120" s="131"/>
      <c r="N120" s="131"/>
      <c r="O120" s="131"/>
      <c r="P120" s="131"/>
      <c r="Q120" s="131"/>
      <c r="R120" s="131"/>
      <c r="S120" s="131"/>
      <c r="T120" s="131"/>
      <c r="U120" s="81"/>
    </row>
    <row r="121" spans="1:21" ht="29.85" customHeight="1" x14ac:dyDescent="0.2">
      <c r="A121" s="131"/>
      <c r="B121" s="131"/>
      <c r="C121" s="131"/>
      <c r="D121" s="131"/>
      <c r="E121" s="131"/>
      <c r="F121" s="131"/>
      <c r="G121" s="131"/>
      <c r="H121" s="131"/>
      <c r="I121" s="131"/>
      <c r="J121" s="131"/>
      <c r="K121" s="131"/>
      <c r="L121" s="131"/>
      <c r="M121" s="131"/>
      <c r="N121" s="131"/>
      <c r="O121" s="131"/>
      <c r="P121" s="131"/>
      <c r="Q121" s="131"/>
      <c r="R121" s="131"/>
      <c r="S121" s="131"/>
      <c r="T121" s="131"/>
    </row>
    <row r="122" spans="1:21" ht="35.1" customHeight="1" x14ac:dyDescent="0.2">
      <c r="A122" s="131"/>
      <c r="B122" s="131"/>
      <c r="C122" s="131"/>
      <c r="D122" s="131"/>
      <c r="E122" s="131"/>
      <c r="F122" s="131"/>
      <c r="G122" s="131"/>
      <c r="H122" s="131"/>
      <c r="I122" s="131"/>
      <c r="J122" s="131"/>
      <c r="K122" s="131"/>
      <c r="L122" s="131"/>
      <c r="M122" s="131"/>
      <c r="N122" s="131"/>
      <c r="O122" s="131"/>
      <c r="P122" s="131"/>
      <c r="Q122" s="131"/>
      <c r="R122" s="131"/>
      <c r="S122" s="131"/>
      <c r="T122" s="131"/>
      <c r="U122" s="81"/>
    </row>
    <row r="123" spans="1:21" ht="29.1" customHeight="1" x14ac:dyDescent="0.2">
      <c r="A123" s="131"/>
      <c r="B123" s="131"/>
      <c r="C123" s="131"/>
      <c r="D123" s="131"/>
      <c r="E123" s="131"/>
      <c r="F123" s="131"/>
      <c r="G123" s="131"/>
      <c r="H123" s="131"/>
      <c r="I123" s="131"/>
      <c r="J123" s="131"/>
      <c r="K123" s="131"/>
      <c r="L123" s="131"/>
      <c r="M123" s="131"/>
      <c r="N123" s="131"/>
      <c r="O123" s="131"/>
      <c r="P123" s="131"/>
      <c r="Q123" s="131"/>
      <c r="R123" s="131"/>
      <c r="S123" s="131"/>
      <c r="T123" s="131"/>
    </row>
    <row r="124" spans="1:21" ht="32.1" customHeight="1" x14ac:dyDescent="0.2">
      <c r="A124" s="131"/>
      <c r="B124" s="131"/>
      <c r="C124" s="131"/>
      <c r="D124" s="131"/>
      <c r="E124" s="131"/>
      <c r="F124" s="131"/>
      <c r="G124" s="131"/>
      <c r="H124" s="131"/>
      <c r="I124" s="131"/>
      <c r="J124" s="131"/>
      <c r="K124" s="131"/>
      <c r="L124" s="131"/>
      <c r="M124" s="131"/>
      <c r="N124" s="131"/>
      <c r="O124" s="131"/>
      <c r="P124" s="131"/>
      <c r="Q124" s="131"/>
      <c r="R124" s="131"/>
      <c r="S124" s="131"/>
      <c r="T124" s="131"/>
      <c r="U124" s="81"/>
    </row>
    <row r="125" spans="1:21" ht="33" customHeight="1" x14ac:dyDescent="0.2">
      <c r="A125" s="131"/>
      <c r="B125" s="131"/>
      <c r="C125" s="131"/>
      <c r="D125" s="131"/>
      <c r="E125" s="131"/>
      <c r="F125" s="131"/>
      <c r="G125" s="131"/>
      <c r="H125" s="131"/>
      <c r="I125" s="131"/>
      <c r="J125" s="131"/>
      <c r="K125" s="131"/>
      <c r="L125" s="131"/>
      <c r="M125" s="131"/>
      <c r="N125" s="131"/>
      <c r="O125" s="131"/>
      <c r="P125" s="131"/>
      <c r="Q125" s="131"/>
      <c r="R125" s="131"/>
      <c r="S125" s="131"/>
      <c r="T125" s="131"/>
    </row>
    <row r="126" spans="1:21" ht="34.35" customHeight="1" x14ac:dyDescent="0.2">
      <c r="A126" s="131"/>
      <c r="B126" s="131"/>
      <c r="C126" s="131"/>
      <c r="D126" s="131"/>
      <c r="E126" s="131"/>
      <c r="F126" s="131"/>
      <c r="G126" s="131"/>
      <c r="H126" s="131"/>
      <c r="I126" s="131"/>
      <c r="J126" s="131"/>
      <c r="K126" s="131"/>
      <c r="L126" s="131"/>
      <c r="M126" s="131"/>
      <c r="N126" s="131"/>
      <c r="O126" s="131"/>
      <c r="P126" s="131"/>
      <c r="Q126" s="131"/>
      <c r="R126" s="131"/>
      <c r="S126" s="131"/>
      <c r="T126" s="131"/>
      <c r="U126" s="81"/>
    </row>
    <row r="127" spans="1:21" ht="30.6" customHeight="1" x14ac:dyDescent="0.2">
      <c r="A127" s="131"/>
      <c r="B127" s="131"/>
      <c r="C127" s="131"/>
      <c r="D127" s="131"/>
      <c r="E127" s="131"/>
      <c r="F127" s="131"/>
      <c r="G127" s="131"/>
      <c r="H127" s="131"/>
      <c r="I127" s="131"/>
      <c r="J127" s="131"/>
      <c r="K127" s="131"/>
      <c r="L127" s="131"/>
      <c r="M127" s="131"/>
      <c r="N127" s="131"/>
      <c r="O127" s="131"/>
      <c r="P127" s="131"/>
      <c r="Q127" s="131"/>
      <c r="R127" s="131"/>
      <c r="S127" s="131"/>
      <c r="T127" s="131"/>
    </row>
    <row r="128" spans="1:21" ht="32.85" customHeight="1" x14ac:dyDescent="0.2">
      <c r="A128" s="131"/>
      <c r="B128" s="131"/>
      <c r="C128" s="131"/>
      <c r="D128" s="131"/>
      <c r="E128" s="131"/>
      <c r="F128" s="131"/>
      <c r="G128" s="131"/>
      <c r="H128" s="131"/>
      <c r="I128" s="131"/>
      <c r="J128" s="131"/>
      <c r="K128" s="131"/>
      <c r="L128" s="131"/>
      <c r="M128" s="131"/>
      <c r="N128" s="131"/>
      <c r="O128" s="131"/>
      <c r="P128" s="131"/>
      <c r="Q128" s="131"/>
      <c r="R128" s="131"/>
      <c r="S128" s="131"/>
      <c r="T128" s="131"/>
      <c r="U128" s="81"/>
    </row>
    <row r="129" spans="1:21" ht="31.5" customHeight="1" x14ac:dyDescent="0.2">
      <c r="A129" s="131"/>
      <c r="B129" s="131"/>
      <c r="C129" s="131"/>
      <c r="D129" s="131"/>
      <c r="E129" s="131"/>
      <c r="F129" s="131"/>
      <c r="G129" s="131"/>
      <c r="H129" s="131"/>
      <c r="I129" s="131"/>
      <c r="J129" s="131"/>
      <c r="K129" s="131"/>
      <c r="L129" s="131"/>
      <c r="M129" s="131"/>
      <c r="N129" s="131"/>
      <c r="O129" s="131"/>
      <c r="P129" s="131"/>
      <c r="Q129" s="131"/>
      <c r="R129" s="131"/>
      <c r="S129" s="131"/>
      <c r="T129" s="131"/>
    </row>
    <row r="130" spans="1:21" ht="38.25" customHeight="1" x14ac:dyDescent="0.2">
      <c r="A130" s="131"/>
      <c r="B130" s="131"/>
      <c r="C130" s="131"/>
      <c r="D130" s="131"/>
      <c r="E130" s="131"/>
      <c r="F130" s="131"/>
      <c r="G130" s="131"/>
      <c r="H130" s="131"/>
      <c r="I130" s="131"/>
      <c r="J130" s="131"/>
      <c r="K130" s="131"/>
      <c r="L130" s="131"/>
      <c r="M130" s="131"/>
      <c r="N130" s="131"/>
      <c r="O130" s="131"/>
      <c r="P130" s="131"/>
      <c r="Q130" s="131"/>
      <c r="R130" s="131"/>
      <c r="S130" s="131"/>
      <c r="T130" s="131"/>
      <c r="U130" s="81"/>
    </row>
    <row r="131" spans="1:21" ht="24.75" customHeight="1" x14ac:dyDescent="0.2">
      <c r="A131" s="131"/>
      <c r="B131" s="131"/>
      <c r="C131" s="131"/>
      <c r="D131" s="131"/>
      <c r="E131" s="131"/>
      <c r="F131" s="131"/>
      <c r="G131" s="131"/>
      <c r="H131" s="131"/>
      <c r="I131" s="131"/>
      <c r="J131" s="131"/>
      <c r="K131" s="131"/>
      <c r="L131" s="131"/>
      <c r="M131" s="131"/>
      <c r="N131" s="131"/>
      <c r="O131" s="131"/>
      <c r="P131" s="131"/>
      <c r="Q131" s="131"/>
      <c r="R131" s="131"/>
      <c r="S131" s="131"/>
      <c r="T131" s="131"/>
    </row>
    <row r="132" spans="1:21" ht="25.5" customHeight="1" x14ac:dyDescent="0.2">
      <c r="A132" s="131"/>
      <c r="B132" s="131"/>
      <c r="C132" s="131"/>
      <c r="D132" s="131"/>
      <c r="E132" s="131"/>
      <c r="F132" s="131"/>
      <c r="G132" s="131"/>
      <c r="H132" s="131"/>
      <c r="I132" s="131"/>
      <c r="J132" s="131"/>
      <c r="K132" s="131"/>
      <c r="L132" s="131"/>
      <c r="M132" s="131"/>
      <c r="N132" s="131"/>
      <c r="O132" s="131"/>
      <c r="P132" s="131"/>
      <c r="Q132" s="131"/>
      <c r="R132" s="131"/>
      <c r="S132" s="131"/>
      <c r="T132" s="131"/>
      <c r="U132" s="81"/>
    </row>
    <row r="133" spans="1:21" ht="31.5" customHeight="1" x14ac:dyDescent="0.2">
      <c r="A133" s="131"/>
      <c r="B133" s="131"/>
      <c r="C133" s="131"/>
      <c r="D133" s="131"/>
      <c r="E133" s="131"/>
      <c r="F133" s="131"/>
      <c r="G133" s="131"/>
      <c r="H133" s="131"/>
      <c r="I133" s="131"/>
      <c r="J133" s="131"/>
      <c r="K133" s="131"/>
      <c r="L133" s="131"/>
      <c r="M133" s="131"/>
      <c r="N133" s="131"/>
      <c r="O133" s="131"/>
      <c r="P133" s="131"/>
      <c r="Q133" s="131"/>
      <c r="R133" s="131"/>
      <c r="S133" s="131"/>
      <c r="T133" s="131"/>
    </row>
    <row r="134" spans="1:21" ht="26.1" customHeight="1" x14ac:dyDescent="0.2">
      <c r="A134" s="131"/>
      <c r="B134" s="131"/>
      <c r="C134" s="131"/>
      <c r="D134" s="131"/>
      <c r="E134" s="131"/>
      <c r="F134" s="131"/>
      <c r="G134" s="131"/>
      <c r="H134" s="131"/>
      <c r="I134" s="131"/>
      <c r="J134" s="131"/>
      <c r="K134" s="131"/>
      <c r="L134" s="131"/>
      <c r="M134" s="131"/>
      <c r="N134" s="131"/>
      <c r="O134" s="131"/>
      <c r="P134" s="131"/>
      <c r="Q134" s="131"/>
      <c r="R134" s="131"/>
      <c r="S134" s="131"/>
      <c r="T134" s="131"/>
      <c r="U134" s="81"/>
    </row>
    <row r="135" spans="1:21" ht="33" customHeight="1" x14ac:dyDescent="0.2">
      <c r="A135" s="131"/>
      <c r="B135" s="131"/>
      <c r="C135" s="131"/>
      <c r="D135" s="131"/>
      <c r="E135" s="131"/>
      <c r="F135" s="131"/>
      <c r="G135" s="131"/>
      <c r="H135" s="131"/>
      <c r="I135" s="131"/>
      <c r="J135" s="131"/>
      <c r="K135" s="131"/>
      <c r="L135" s="131"/>
      <c r="M135" s="131"/>
      <c r="N135" s="131"/>
      <c r="O135" s="131"/>
      <c r="P135" s="131"/>
      <c r="Q135" s="131"/>
      <c r="R135" s="131"/>
      <c r="S135" s="131"/>
      <c r="T135" s="131"/>
    </row>
    <row r="136" spans="1:21" ht="38.1" customHeight="1" x14ac:dyDescent="0.2">
      <c r="A136" s="131"/>
      <c r="B136" s="131"/>
      <c r="C136" s="131"/>
      <c r="D136" s="131"/>
      <c r="E136" s="131"/>
      <c r="F136" s="131"/>
      <c r="G136" s="131"/>
      <c r="H136" s="131"/>
      <c r="I136" s="131"/>
      <c r="J136" s="131"/>
      <c r="K136" s="131"/>
      <c r="L136" s="131"/>
      <c r="M136" s="131"/>
      <c r="N136" s="131"/>
      <c r="O136" s="131"/>
      <c r="P136" s="131"/>
      <c r="Q136" s="131"/>
      <c r="R136" s="131"/>
      <c r="S136" s="131"/>
      <c r="T136" s="131"/>
      <c r="U136" s="81"/>
    </row>
    <row r="137" spans="1:21" ht="38.1" customHeight="1" x14ac:dyDescent="0.2">
      <c r="A137" s="131"/>
      <c r="B137" s="131"/>
      <c r="C137" s="131"/>
      <c r="D137" s="131"/>
      <c r="E137" s="131"/>
      <c r="F137" s="131"/>
      <c r="G137" s="131"/>
      <c r="H137" s="131"/>
      <c r="I137" s="131"/>
      <c r="J137" s="131"/>
      <c r="K137" s="131"/>
      <c r="L137" s="131"/>
      <c r="M137" s="131"/>
      <c r="N137" s="131"/>
      <c r="O137" s="131"/>
      <c r="P137" s="131"/>
      <c r="Q137" s="131"/>
      <c r="R137" s="131"/>
      <c r="S137" s="131"/>
      <c r="T137" s="131"/>
    </row>
    <row r="138" spans="1:21" ht="23.25" x14ac:dyDescent="0.2">
      <c r="A138" s="131"/>
      <c r="B138" s="131"/>
      <c r="C138" s="131"/>
      <c r="D138" s="131"/>
      <c r="E138" s="131"/>
      <c r="F138" s="131"/>
      <c r="G138" s="131"/>
      <c r="H138" s="131"/>
      <c r="I138" s="131"/>
      <c r="J138" s="131"/>
      <c r="K138" s="131"/>
      <c r="L138" s="131"/>
      <c r="M138" s="131"/>
      <c r="N138" s="131"/>
      <c r="O138" s="131"/>
      <c r="P138" s="131"/>
      <c r="Q138" s="131"/>
      <c r="R138" s="131"/>
      <c r="S138" s="131"/>
      <c r="T138" s="131"/>
      <c r="U138" s="81"/>
    </row>
    <row r="139" spans="1:21" ht="12.75" customHeight="1" x14ac:dyDescent="0.2">
      <c r="A139" s="131"/>
      <c r="B139" s="131"/>
      <c r="C139" s="131"/>
      <c r="D139" s="131"/>
      <c r="E139" s="131"/>
      <c r="F139" s="131"/>
      <c r="G139" s="131"/>
      <c r="H139" s="131"/>
      <c r="I139" s="131"/>
      <c r="J139" s="131"/>
      <c r="K139" s="131"/>
      <c r="L139" s="131"/>
      <c r="M139" s="131"/>
      <c r="N139" s="131"/>
      <c r="O139" s="131"/>
      <c r="P139" s="131"/>
      <c r="Q139" s="131"/>
      <c r="R139" s="131"/>
      <c r="S139" s="131"/>
      <c r="T139" s="131"/>
    </row>
    <row r="140" spans="1:21" ht="23.25" x14ac:dyDescent="0.2">
      <c r="A140" s="131"/>
      <c r="B140" s="131"/>
      <c r="C140" s="131"/>
      <c r="D140" s="131"/>
      <c r="E140" s="131"/>
      <c r="F140" s="131"/>
      <c r="G140" s="131"/>
      <c r="H140" s="131"/>
      <c r="I140" s="131"/>
      <c r="J140" s="131"/>
      <c r="K140" s="131"/>
      <c r="L140" s="131"/>
      <c r="M140" s="131"/>
      <c r="N140" s="131"/>
      <c r="O140" s="131"/>
      <c r="P140" s="131"/>
      <c r="Q140" s="131"/>
      <c r="R140" s="131"/>
      <c r="S140" s="131"/>
      <c r="T140" s="131"/>
      <c r="U140" s="81"/>
    </row>
    <row r="141" spans="1:21" ht="23.25" x14ac:dyDescent="0.2">
      <c r="A141" s="131"/>
      <c r="B141" s="131"/>
      <c r="C141" s="131"/>
      <c r="D141" s="131"/>
      <c r="E141" s="131"/>
      <c r="F141" s="131"/>
      <c r="G141" s="131"/>
      <c r="H141" s="131"/>
      <c r="I141" s="131"/>
      <c r="J141" s="131"/>
      <c r="K141" s="131"/>
      <c r="L141" s="131"/>
      <c r="M141" s="131"/>
      <c r="N141" s="131"/>
      <c r="O141" s="131"/>
      <c r="P141" s="131"/>
      <c r="Q141" s="131"/>
      <c r="R141" s="131"/>
      <c r="S141" s="131"/>
      <c r="T141" s="131"/>
    </row>
    <row r="142" spans="1:21" ht="23.25" x14ac:dyDescent="0.2">
      <c r="A142" s="131"/>
      <c r="B142" s="131"/>
      <c r="C142" s="131"/>
      <c r="D142" s="131"/>
      <c r="E142" s="131"/>
      <c r="F142" s="131"/>
      <c r="G142" s="131"/>
      <c r="H142" s="131"/>
      <c r="I142" s="131"/>
      <c r="J142" s="131"/>
      <c r="K142" s="131"/>
      <c r="L142" s="131"/>
      <c r="M142" s="131"/>
      <c r="N142" s="131"/>
      <c r="O142" s="131"/>
      <c r="P142" s="131"/>
      <c r="Q142" s="131"/>
      <c r="R142" s="131"/>
      <c r="S142" s="131"/>
      <c r="T142" s="131"/>
      <c r="U142" s="81"/>
    </row>
    <row r="143" spans="1:21" ht="23.25" x14ac:dyDescent="0.2">
      <c r="A143" s="131"/>
      <c r="B143" s="131"/>
      <c r="C143" s="131"/>
      <c r="D143" s="131"/>
      <c r="E143" s="131"/>
      <c r="F143" s="131"/>
      <c r="G143" s="131"/>
      <c r="H143" s="131"/>
      <c r="I143" s="131"/>
      <c r="J143" s="131"/>
      <c r="K143" s="131"/>
      <c r="L143" s="131"/>
      <c r="M143" s="131"/>
      <c r="N143" s="131"/>
      <c r="O143" s="131"/>
      <c r="P143" s="131"/>
      <c r="Q143" s="131"/>
      <c r="R143" s="131"/>
      <c r="S143" s="131"/>
      <c r="T143" s="131"/>
    </row>
    <row r="144" spans="1:21" ht="23.25" x14ac:dyDescent="0.2">
      <c r="A144" s="131"/>
      <c r="B144" s="131"/>
      <c r="C144" s="131"/>
      <c r="D144" s="131"/>
      <c r="E144" s="131"/>
      <c r="F144" s="131"/>
      <c r="G144" s="131"/>
      <c r="H144" s="131"/>
      <c r="I144" s="131"/>
      <c r="J144" s="131"/>
      <c r="K144" s="131"/>
      <c r="L144" s="131"/>
      <c r="M144" s="131"/>
      <c r="N144" s="131"/>
      <c r="O144" s="131"/>
      <c r="P144" s="131"/>
      <c r="Q144" s="131"/>
      <c r="R144" s="131"/>
      <c r="S144" s="131"/>
      <c r="T144" s="131"/>
      <c r="U144" s="81"/>
    </row>
    <row r="145" spans="1:20" ht="23.25" x14ac:dyDescent="0.2">
      <c r="A145" s="131"/>
      <c r="B145" s="131"/>
      <c r="C145" s="131"/>
      <c r="D145" s="131"/>
      <c r="E145" s="131"/>
      <c r="F145" s="131"/>
      <c r="G145" s="131"/>
      <c r="H145" s="131"/>
      <c r="I145" s="131"/>
      <c r="J145" s="131"/>
      <c r="K145" s="131"/>
      <c r="L145" s="131"/>
      <c r="M145" s="131"/>
      <c r="N145" s="131"/>
      <c r="O145" s="131"/>
      <c r="P145" s="131"/>
      <c r="Q145" s="131"/>
      <c r="R145" s="131"/>
      <c r="S145" s="131"/>
      <c r="T145" s="131"/>
    </row>
  </sheetData>
  <sheetProtection algorithmName="SHA-512" hashValue="XcG0NQgXNrLZj2C1yL2o2r5JWrAp2npk65nChnV3vLhBg2yCZ2nN8wmhXiq2q2WvBJ3zdDFPWWcUidvthOtUTw==" saltValue="AOwuSOZ74ZAA7UcNZ+arJA==" spinCount="100000" sheet="1" objects="1" scenarios="1" formatCells="0" formatColumns="0" formatRows="0" insertRows="0"/>
  <mergeCells count="151">
    <mergeCell ref="A3:B3"/>
    <mergeCell ref="A25:B25"/>
    <mergeCell ref="A26:B26"/>
    <mergeCell ref="C18:F18"/>
    <mergeCell ref="A27:B27"/>
    <mergeCell ref="C5:F5"/>
    <mergeCell ref="A6:B6"/>
    <mergeCell ref="C6:F6"/>
    <mergeCell ref="A9:B9"/>
    <mergeCell ref="C9:F9"/>
    <mergeCell ref="A14:B14"/>
    <mergeCell ref="C14:F14"/>
    <mergeCell ref="A21:B21"/>
    <mergeCell ref="A22:B22"/>
    <mergeCell ref="A23:B23"/>
    <mergeCell ref="A15:B15"/>
    <mergeCell ref="A8:F8"/>
    <mergeCell ref="A108:T108"/>
    <mergeCell ref="H48:I48"/>
    <mergeCell ref="A49:B49"/>
    <mergeCell ref="A50:B52"/>
    <mergeCell ref="E50:E52"/>
    <mergeCell ref="F50:G52"/>
    <mergeCell ref="E53:E56"/>
    <mergeCell ref="F53:G53"/>
    <mergeCell ref="F54:G54"/>
    <mergeCell ref="F55:G55"/>
    <mergeCell ref="F56:G56"/>
    <mergeCell ref="A48:B48"/>
    <mergeCell ref="C48:D48"/>
    <mergeCell ref="E48:E49"/>
    <mergeCell ref="F48:G49"/>
    <mergeCell ref="G105:R105"/>
    <mergeCell ref="C85:N86"/>
    <mergeCell ref="L87:N100"/>
    <mergeCell ref="L102:N104"/>
    <mergeCell ref="F57:G57"/>
    <mergeCell ref="F58:G58"/>
    <mergeCell ref="E77:G77"/>
    <mergeCell ref="E78:G78"/>
    <mergeCell ref="F61:G61"/>
    <mergeCell ref="A106:B106"/>
    <mergeCell ref="L106:M106"/>
    <mergeCell ref="A107:B107"/>
    <mergeCell ref="L107:M107"/>
    <mergeCell ref="C105:E105"/>
    <mergeCell ref="T81:T82"/>
    <mergeCell ref="D83:F83"/>
    <mergeCell ref="G83:N83"/>
    <mergeCell ref="O83:R83"/>
    <mergeCell ref="T83:T84"/>
    <mergeCell ref="L84:M84"/>
    <mergeCell ref="A105:B105"/>
    <mergeCell ref="A80:T80"/>
    <mergeCell ref="A81:B83"/>
    <mergeCell ref="C81:C83"/>
    <mergeCell ref="D81:D82"/>
    <mergeCell ref="E81:F82"/>
    <mergeCell ref="G81:N82"/>
    <mergeCell ref="O81:R82"/>
    <mergeCell ref="S81:S84"/>
    <mergeCell ref="A1:B1"/>
    <mergeCell ref="C1:F1"/>
    <mergeCell ref="A2:B2"/>
    <mergeCell ref="C2:F2"/>
    <mergeCell ref="C3:F3"/>
    <mergeCell ref="A4:B4"/>
    <mergeCell ref="C4:F4"/>
    <mergeCell ref="A13:B13"/>
    <mergeCell ref="C13:F13"/>
    <mergeCell ref="A10:B10"/>
    <mergeCell ref="C10:F10"/>
    <mergeCell ref="A12:B12"/>
    <mergeCell ref="C12:F12"/>
    <mergeCell ref="A5:B5"/>
    <mergeCell ref="F62:G62"/>
    <mergeCell ref="F63:G63"/>
    <mergeCell ref="F64:G64"/>
    <mergeCell ref="F65:G65"/>
    <mergeCell ref="F66:G66"/>
    <mergeCell ref="F67:G67"/>
    <mergeCell ref="C42:E42"/>
    <mergeCell ref="C43:E43"/>
    <mergeCell ref="C44:E44"/>
    <mergeCell ref="C39:E39"/>
    <mergeCell ref="C34:E34"/>
    <mergeCell ref="C35:E35"/>
    <mergeCell ref="B46:F47"/>
    <mergeCell ref="F59:G59"/>
    <mergeCell ref="F60:G60"/>
    <mergeCell ref="A30:B30"/>
    <mergeCell ref="C30:F30"/>
    <mergeCell ref="A31:B31"/>
    <mergeCell ref="C31:F31"/>
    <mergeCell ref="C45:E45"/>
    <mergeCell ref="A34:B39"/>
    <mergeCell ref="A41:B45"/>
    <mergeCell ref="C41:E41"/>
    <mergeCell ref="C15:F15"/>
    <mergeCell ref="A16:B16"/>
    <mergeCell ref="C16:F16"/>
    <mergeCell ref="C36:E36"/>
    <mergeCell ref="C37:E37"/>
    <mergeCell ref="A32:B32"/>
    <mergeCell ref="C32:F32"/>
    <mergeCell ref="A20:I20"/>
    <mergeCell ref="C27:I27"/>
    <mergeCell ref="A24:B24"/>
    <mergeCell ref="C24:E24"/>
    <mergeCell ref="F24:I26"/>
    <mergeCell ref="C38:E38"/>
    <mergeCell ref="J74:L74"/>
    <mergeCell ref="J75:L75"/>
    <mergeCell ref="J71:L71"/>
    <mergeCell ref="J72:L72"/>
    <mergeCell ref="J53:L53"/>
    <mergeCell ref="J54:L54"/>
    <mergeCell ref="J55:L55"/>
    <mergeCell ref="J56:L56"/>
    <mergeCell ref="J57:L57"/>
    <mergeCell ref="J58:L58"/>
    <mergeCell ref="J59:L59"/>
    <mergeCell ref="J60:L60"/>
    <mergeCell ref="J61:L61"/>
    <mergeCell ref="J69:L69"/>
    <mergeCell ref="J70:L70"/>
    <mergeCell ref="J68:L68"/>
    <mergeCell ref="F71:G71"/>
    <mergeCell ref="I5:J5"/>
    <mergeCell ref="A29:F29"/>
    <mergeCell ref="A17:B18"/>
    <mergeCell ref="C17:F17"/>
    <mergeCell ref="I4:J4"/>
    <mergeCell ref="I3:J3"/>
    <mergeCell ref="H2:J2"/>
    <mergeCell ref="J76:L76"/>
    <mergeCell ref="A73:B73"/>
    <mergeCell ref="H73:I73"/>
    <mergeCell ref="H74:I74"/>
    <mergeCell ref="H76:I76"/>
    <mergeCell ref="F72:G72"/>
    <mergeCell ref="F70:G70"/>
    <mergeCell ref="F69:G69"/>
    <mergeCell ref="F68:G68"/>
    <mergeCell ref="J62:L62"/>
    <mergeCell ref="J63:L63"/>
    <mergeCell ref="J64:L64"/>
    <mergeCell ref="J65:L65"/>
    <mergeCell ref="J66:L66"/>
    <mergeCell ref="J67:L67"/>
    <mergeCell ref="J73:L73"/>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2781300</xdr:colOff>
                    <xdr:row>15</xdr:row>
                    <xdr:rowOff>419100</xdr:rowOff>
                  </from>
                  <to>
                    <xdr:col>3</xdr:col>
                    <xdr:colOff>714375</xdr:colOff>
                    <xdr:row>17</xdr:row>
                    <xdr:rowOff>76200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1781175</xdr:colOff>
                    <xdr:row>16</xdr:row>
                    <xdr:rowOff>419100</xdr:rowOff>
                  </from>
                  <to>
                    <xdr:col>4</xdr:col>
                    <xdr:colOff>219075</xdr:colOff>
                    <xdr:row>18</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5B7E747-8AB4-46CE-8C19-EF2C5FCCBDF2}">
          <x14:formula1>
            <xm:f>'WLC benchmarks'!$B$3:$B$6</xm:f>
          </x14:formula1>
          <xm:sqref>C24:E24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66"/>
  </sheetPr>
  <dimension ref="A1:AW429"/>
  <sheetViews>
    <sheetView showGridLines="0" tabSelected="1" zoomScale="66" zoomScaleNormal="66" zoomScaleSheetLayoutView="40" workbookViewId="0">
      <selection activeCell="C12" sqref="C12:F12"/>
    </sheetView>
  </sheetViews>
  <sheetFormatPr defaultColWidth="9.140625" defaultRowHeight="12.75" x14ac:dyDescent="0.2"/>
  <cols>
    <col min="1" max="1" width="14.42578125" style="42" customWidth="1"/>
    <col min="2" max="2" width="69.140625" customWidth="1"/>
    <col min="3" max="3" width="35" style="45" customWidth="1"/>
    <col min="4" max="4" width="37.42578125" style="45" customWidth="1"/>
    <col min="5" max="5" width="36.42578125" style="45" customWidth="1"/>
    <col min="6" max="6" width="32.140625" style="45" customWidth="1"/>
    <col min="7" max="7" width="35.42578125" customWidth="1"/>
    <col min="8" max="8" width="24.140625" customWidth="1"/>
    <col min="9" max="9" width="19.85546875" customWidth="1"/>
    <col min="10" max="10" width="43.42578125" customWidth="1"/>
    <col min="11" max="11" width="21.42578125" customWidth="1"/>
    <col min="12" max="13" width="22.42578125" customWidth="1"/>
    <col min="14" max="14" width="20.42578125" customWidth="1"/>
    <col min="15" max="15" width="29.42578125" customWidth="1"/>
    <col min="16" max="16" width="19.42578125" customWidth="1"/>
    <col min="17" max="17" width="18.5703125" customWidth="1"/>
    <col min="18" max="18" width="18.42578125" customWidth="1"/>
    <col min="19" max="19" width="24.140625" customWidth="1"/>
    <col min="20" max="20" width="27.85546875" customWidth="1"/>
    <col min="26" max="26" width="46" bestFit="1" customWidth="1"/>
    <col min="27" max="27" width="126.42578125" customWidth="1"/>
  </cols>
  <sheetData>
    <row r="1" spans="1:11" ht="18" customHeight="1" x14ac:dyDescent="0.2">
      <c r="A1" s="458" t="s">
        <v>36</v>
      </c>
      <c r="B1" s="458"/>
      <c r="C1" s="458"/>
      <c r="D1" s="458"/>
      <c r="E1" s="458"/>
      <c r="F1" s="458"/>
    </row>
    <row r="2" spans="1:11" x14ac:dyDescent="0.2">
      <c r="A2" s="217" t="s">
        <v>37</v>
      </c>
      <c r="B2" s="217"/>
      <c r="C2" s="440" t="s">
        <v>355</v>
      </c>
      <c r="D2" s="440"/>
      <c r="E2" s="440"/>
      <c r="F2" s="440"/>
      <c r="H2" s="459" t="s">
        <v>85</v>
      </c>
      <c r="I2" s="460"/>
      <c r="J2" s="461"/>
    </row>
    <row r="3" spans="1:11" x14ac:dyDescent="0.2">
      <c r="A3" s="218" t="s">
        <v>38</v>
      </c>
      <c r="B3" s="267"/>
      <c r="C3" s="440" t="s">
        <v>679</v>
      </c>
      <c r="D3" s="440"/>
      <c r="E3" s="440"/>
      <c r="F3" s="440"/>
      <c r="H3" s="123"/>
      <c r="I3" s="462" t="s">
        <v>86</v>
      </c>
      <c r="J3" s="463"/>
      <c r="K3" s="139"/>
    </row>
    <row r="4" spans="1:11" x14ac:dyDescent="0.2">
      <c r="A4" s="217" t="s">
        <v>87</v>
      </c>
      <c r="B4" s="217"/>
      <c r="C4" s="440" t="s">
        <v>293</v>
      </c>
      <c r="D4" s="440"/>
      <c r="E4" s="440"/>
      <c r="F4" s="440"/>
      <c r="H4" s="140"/>
      <c r="I4" s="462" t="s">
        <v>88</v>
      </c>
      <c r="J4" s="463"/>
      <c r="K4" s="139"/>
    </row>
    <row r="5" spans="1:11" ht="36.75" customHeight="1" x14ac:dyDescent="0.2">
      <c r="A5" s="217" t="s">
        <v>40</v>
      </c>
      <c r="B5" s="217"/>
      <c r="C5" s="441" t="s">
        <v>356</v>
      </c>
      <c r="D5" s="441"/>
      <c r="E5" s="441"/>
      <c r="F5" s="441"/>
      <c r="H5" s="141"/>
      <c r="I5" s="444" t="s">
        <v>89</v>
      </c>
      <c r="J5" s="285"/>
    </row>
    <row r="6" spans="1:11" ht="14.25" x14ac:dyDescent="0.2">
      <c r="A6" s="217" t="s">
        <v>41</v>
      </c>
      <c r="B6" s="217"/>
      <c r="C6" s="440">
        <v>8954.2000000000007</v>
      </c>
      <c r="D6" s="440"/>
      <c r="E6" s="440"/>
      <c r="F6" s="440"/>
    </row>
    <row r="7" spans="1:11" x14ac:dyDescent="0.2">
      <c r="A7"/>
      <c r="C7"/>
      <c r="D7"/>
      <c r="E7"/>
      <c r="F7"/>
    </row>
    <row r="8" spans="1:11" ht="21" customHeight="1" x14ac:dyDescent="0.2">
      <c r="A8" s="458" t="s">
        <v>90</v>
      </c>
      <c r="B8" s="458"/>
      <c r="C8" s="458"/>
      <c r="D8" s="458"/>
      <c r="E8" s="458"/>
      <c r="F8" s="458"/>
    </row>
    <row r="9" spans="1:11" s="40" customFormat="1" x14ac:dyDescent="0.2">
      <c r="A9" s="217" t="s">
        <v>42</v>
      </c>
      <c r="B9" s="217"/>
      <c r="C9" s="440" t="s">
        <v>357</v>
      </c>
      <c r="D9" s="440"/>
      <c r="E9" s="440"/>
      <c r="F9" s="440"/>
      <c r="G9" s="171"/>
      <c r="H9" s="171"/>
      <c r="I9" s="171"/>
      <c r="J9" s="171"/>
    </row>
    <row r="10" spans="1:11" s="40" customFormat="1" x14ac:dyDescent="0.2">
      <c r="A10" s="217" t="s">
        <v>91</v>
      </c>
      <c r="B10" s="217"/>
      <c r="C10" s="480" t="s">
        <v>680</v>
      </c>
      <c r="D10" s="480"/>
      <c r="E10" s="480"/>
      <c r="F10" s="480"/>
      <c r="G10" s="172"/>
      <c r="H10" s="171"/>
      <c r="I10" s="171"/>
      <c r="J10" s="171"/>
    </row>
    <row r="11" spans="1:11" x14ac:dyDescent="0.2">
      <c r="A11" s="101"/>
      <c r="B11" s="102" t="s">
        <v>92</v>
      </c>
      <c r="C11" s="475" t="s">
        <v>358</v>
      </c>
      <c r="D11" s="476"/>
      <c r="E11" s="476"/>
      <c r="F11" s="477"/>
      <c r="G11" s="165"/>
      <c r="H11" s="164"/>
      <c r="I11" s="164"/>
      <c r="J11" s="164"/>
    </row>
    <row r="12" spans="1:11" ht="60.75" customHeight="1" x14ac:dyDescent="0.2">
      <c r="A12" s="218" t="s">
        <v>94</v>
      </c>
      <c r="B12" s="267"/>
      <c r="C12" s="448" t="s">
        <v>359</v>
      </c>
      <c r="D12" s="449"/>
      <c r="E12" s="449"/>
      <c r="F12" s="450"/>
      <c r="G12" s="165"/>
      <c r="H12" s="164"/>
      <c r="I12" s="164"/>
      <c r="J12" s="164"/>
    </row>
    <row r="13" spans="1:11" ht="60.75" customHeight="1" x14ac:dyDescent="0.2">
      <c r="A13" s="217" t="s">
        <v>96</v>
      </c>
      <c r="B13" s="217"/>
      <c r="C13" s="441" t="s">
        <v>315</v>
      </c>
      <c r="D13" s="441"/>
      <c r="E13" s="441"/>
      <c r="F13" s="441"/>
      <c r="G13" s="166"/>
      <c r="H13" s="164"/>
      <c r="I13" s="164"/>
      <c r="J13" s="164"/>
    </row>
    <row r="14" spans="1:11" ht="32.25" customHeight="1" x14ac:dyDescent="0.2">
      <c r="A14" s="218" t="s">
        <v>97</v>
      </c>
      <c r="B14" s="267"/>
      <c r="C14" s="440" t="s">
        <v>360</v>
      </c>
      <c r="D14" s="440"/>
      <c r="E14" s="440"/>
      <c r="F14" s="440"/>
      <c r="G14" s="165"/>
      <c r="H14" s="165"/>
      <c r="I14" s="164"/>
      <c r="J14" s="164"/>
    </row>
    <row r="15" spans="1:11" ht="32.25" customHeight="1" x14ac:dyDescent="0.2">
      <c r="A15" s="258" t="s">
        <v>99</v>
      </c>
      <c r="B15" s="258"/>
      <c r="C15" s="441" t="s">
        <v>361</v>
      </c>
      <c r="D15" s="441"/>
      <c r="E15" s="441"/>
      <c r="F15" s="441"/>
      <c r="G15" s="166"/>
      <c r="H15" s="164"/>
      <c r="I15" s="164"/>
      <c r="J15" s="164"/>
    </row>
    <row r="16" spans="1:11" ht="120" customHeight="1" x14ac:dyDescent="0.2">
      <c r="A16" s="258" t="s">
        <v>226</v>
      </c>
      <c r="B16" s="258"/>
      <c r="C16" s="441" t="s">
        <v>362</v>
      </c>
      <c r="D16" s="441"/>
      <c r="E16" s="441"/>
      <c r="F16" s="441"/>
      <c r="G16" s="48"/>
    </row>
    <row r="17" spans="1:7" ht="37.35" customHeight="1" x14ac:dyDescent="0.2">
      <c r="A17" s="251" t="s">
        <v>102</v>
      </c>
      <c r="B17" s="252"/>
      <c r="C17" s="448" t="s">
        <v>103</v>
      </c>
      <c r="D17" s="449"/>
      <c r="E17" s="449"/>
      <c r="F17" s="450"/>
      <c r="G17" s="48"/>
    </row>
    <row r="18" spans="1:7" ht="37.35" customHeight="1" x14ac:dyDescent="0.2">
      <c r="A18" s="253"/>
      <c r="B18" s="254"/>
      <c r="C18" s="448" t="s">
        <v>104</v>
      </c>
      <c r="D18" s="449"/>
      <c r="E18" s="449"/>
      <c r="F18" s="450"/>
      <c r="G18" s="48"/>
    </row>
    <row r="19" spans="1:7" ht="37.35" customHeight="1" x14ac:dyDescent="0.2">
      <c r="A19" s="48"/>
      <c r="B19" s="48"/>
      <c r="C19" s="48"/>
      <c r="D19" s="48"/>
      <c r="E19" s="48"/>
      <c r="F19" s="48"/>
      <c r="G19" s="48"/>
    </row>
    <row r="20" spans="1:7" ht="29.25" customHeight="1" x14ac:dyDescent="0.2">
      <c r="A20" s="451" t="s">
        <v>237</v>
      </c>
      <c r="B20" s="452"/>
      <c r="C20" s="261" t="s">
        <v>238</v>
      </c>
      <c r="D20" s="261"/>
      <c r="E20" s="261"/>
      <c r="F20" s="55" t="s">
        <v>239</v>
      </c>
      <c r="G20" s="48"/>
    </row>
    <row r="21" spans="1:7" ht="37.35" customHeight="1" x14ac:dyDescent="0.2">
      <c r="A21" s="451"/>
      <c r="B21" s="452"/>
      <c r="C21" s="440" t="s">
        <v>370</v>
      </c>
      <c r="D21" s="440"/>
      <c r="E21" s="440"/>
      <c r="F21" s="38" t="s">
        <v>371</v>
      </c>
      <c r="G21" s="48"/>
    </row>
    <row r="22" spans="1:7" ht="37.35" customHeight="1" x14ac:dyDescent="0.2">
      <c r="A22" s="451"/>
      <c r="B22" s="452"/>
      <c r="C22" s="440" t="s">
        <v>373</v>
      </c>
      <c r="D22" s="440"/>
      <c r="E22" s="440"/>
      <c r="F22" s="38" t="s">
        <v>372</v>
      </c>
      <c r="G22" s="48"/>
    </row>
    <row r="23" spans="1:7" ht="37.35" customHeight="1" x14ac:dyDescent="0.2">
      <c r="A23" s="451"/>
      <c r="B23" s="452"/>
      <c r="C23" s="440" t="s">
        <v>376</v>
      </c>
      <c r="D23" s="440"/>
      <c r="E23" s="440"/>
      <c r="F23" s="38" t="s">
        <v>377</v>
      </c>
      <c r="G23" s="48"/>
    </row>
    <row r="24" spans="1:7" ht="37.35" customHeight="1" x14ac:dyDescent="0.2">
      <c r="A24" s="451"/>
      <c r="B24" s="452"/>
      <c r="C24" s="441" t="s">
        <v>378</v>
      </c>
      <c r="D24" s="440"/>
      <c r="E24" s="440"/>
      <c r="F24" s="38" t="s">
        <v>379</v>
      </c>
      <c r="G24" s="48"/>
    </row>
    <row r="25" spans="1:7" ht="37.35" customHeight="1" x14ac:dyDescent="0.2">
      <c r="A25" s="451"/>
      <c r="B25" s="452"/>
      <c r="C25" s="441" t="s">
        <v>396</v>
      </c>
      <c r="D25" s="440"/>
      <c r="E25" s="440"/>
      <c r="F25" s="38" t="s">
        <v>397</v>
      </c>
      <c r="G25" s="48"/>
    </row>
    <row r="26" spans="1:7" ht="37.35" customHeight="1" x14ac:dyDescent="0.2">
      <c r="A26" s="451"/>
      <c r="B26" s="452"/>
      <c r="C26" s="441" t="s">
        <v>380</v>
      </c>
      <c r="D26" s="440"/>
      <c r="E26" s="440"/>
      <c r="F26" s="38" t="s">
        <v>381</v>
      </c>
      <c r="G26" s="48"/>
    </row>
    <row r="27" spans="1:7" ht="37.35" customHeight="1" x14ac:dyDescent="0.2">
      <c r="A27" s="451"/>
      <c r="B27" s="452"/>
      <c r="C27" s="441" t="s">
        <v>382</v>
      </c>
      <c r="D27" s="440"/>
      <c r="E27" s="440"/>
      <c r="F27" s="38" t="s">
        <v>383</v>
      </c>
      <c r="G27" s="48"/>
    </row>
    <row r="28" spans="1:7" ht="37.35" customHeight="1" x14ac:dyDescent="0.2">
      <c r="A28" s="451"/>
      <c r="B28" s="452"/>
      <c r="C28" s="440" t="s">
        <v>384</v>
      </c>
      <c r="D28" s="440"/>
      <c r="E28" s="440"/>
      <c r="F28" s="38" t="s">
        <v>385</v>
      </c>
      <c r="G28" s="48"/>
    </row>
    <row r="29" spans="1:7" ht="37.35" customHeight="1" x14ac:dyDescent="0.2">
      <c r="A29" s="451"/>
      <c r="B29" s="452"/>
      <c r="C29" s="440" t="s">
        <v>386</v>
      </c>
      <c r="D29" s="440"/>
      <c r="E29" s="440"/>
      <c r="F29" s="38" t="s">
        <v>424</v>
      </c>
      <c r="G29" s="48"/>
    </row>
    <row r="30" spans="1:7" ht="37.35" customHeight="1" x14ac:dyDescent="0.2">
      <c r="A30" s="451"/>
      <c r="B30" s="452"/>
      <c r="C30" s="440" t="s">
        <v>387</v>
      </c>
      <c r="D30" s="440"/>
      <c r="E30" s="440"/>
      <c r="F30" s="38" t="s">
        <v>424</v>
      </c>
      <c r="G30" s="48"/>
    </row>
    <row r="31" spans="1:7" ht="37.35" customHeight="1" x14ac:dyDescent="0.2">
      <c r="A31" s="451"/>
      <c r="B31" s="452"/>
      <c r="C31" s="440" t="s">
        <v>388</v>
      </c>
      <c r="D31" s="440"/>
      <c r="E31" s="440"/>
      <c r="F31" s="38" t="s">
        <v>424</v>
      </c>
      <c r="G31" s="48"/>
    </row>
    <row r="32" spans="1:7" ht="37.35" customHeight="1" x14ac:dyDescent="0.2">
      <c r="A32" s="451"/>
      <c r="B32" s="452"/>
      <c r="C32" s="440" t="s">
        <v>389</v>
      </c>
      <c r="D32" s="440"/>
      <c r="E32" s="440"/>
      <c r="F32" s="38" t="s">
        <v>424</v>
      </c>
      <c r="G32" s="48"/>
    </row>
    <row r="33" spans="1:7" ht="37.35" customHeight="1" x14ac:dyDescent="0.2">
      <c r="A33" s="451"/>
      <c r="B33" s="452"/>
      <c r="C33" s="440" t="s">
        <v>388</v>
      </c>
      <c r="D33" s="440"/>
      <c r="E33" s="440"/>
      <c r="F33" s="38" t="s">
        <v>424</v>
      </c>
      <c r="G33" s="48"/>
    </row>
    <row r="34" spans="1:7" ht="37.35" customHeight="1" x14ac:dyDescent="0.2">
      <c r="A34" s="451"/>
      <c r="B34" s="452"/>
      <c r="C34" s="440" t="s">
        <v>425</v>
      </c>
      <c r="D34" s="440"/>
      <c r="E34" s="440"/>
      <c r="F34" s="38" t="s">
        <v>424</v>
      </c>
      <c r="G34" s="48"/>
    </row>
    <row r="35" spans="1:7" ht="37.35" customHeight="1" x14ac:dyDescent="0.2">
      <c r="A35" s="451"/>
      <c r="B35" s="452"/>
      <c r="C35" s="440" t="s">
        <v>390</v>
      </c>
      <c r="D35" s="440"/>
      <c r="E35" s="440"/>
      <c r="F35" s="38" t="s">
        <v>391</v>
      </c>
      <c r="G35" s="48"/>
    </row>
    <row r="36" spans="1:7" ht="37.35" customHeight="1" x14ac:dyDescent="0.2">
      <c r="A36" s="451"/>
      <c r="B36" s="452"/>
      <c r="C36" s="440" t="s">
        <v>394</v>
      </c>
      <c r="D36" s="440"/>
      <c r="E36" s="440"/>
      <c r="F36" s="38" t="s">
        <v>395</v>
      </c>
      <c r="G36" s="48"/>
    </row>
    <row r="37" spans="1:7" ht="37.35" customHeight="1" x14ac:dyDescent="0.2">
      <c r="A37" s="451"/>
      <c r="B37" s="452"/>
      <c r="C37" s="440" t="s">
        <v>392</v>
      </c>
      <c r="D37" s="440"/>
      <c r="E37" s="440"/>
      <c r="F37" s="38" t="s">
        <v>393</v>
      </c>
      <c r="G37" s="48"/>
    </row>
    <row r="38" spans="1:7" ht="37.35" customHeight="1" x14ac:dyDescent="0.2">
      <c r="A38" s="451"/>
      <c r="B38" s="452"/>
      <c r="C38" s="440" t="s">
        <v>405</v>
      </c>
      <c r="D38" s="440"/>
      <c r="E38" s="440"/>
      <c r="F38" s="38" t="s">
        <v>404</v>
      </c>
      <c r="G38" s="48"/>
    </row>
    <row r="39" spans="1:7" ht="37.35" customHeight="1" x14ac:dyDescent="0.2">
      <c r="A39" s="451"/>
      <c r="B39" s="452"/>
      <c r="C39" s="441" t="s">
        <v>406</v>
      </c>
      <c r="D39" s="440"/>
      <c r="E39" s="440"/>
      <c r="F39" s="38" t="s">
        <v>407</v>
      </c>
      <c r="G39" s="48"/>
    </row>
    <row r="40" spans="1:7" ht="37.35" customHeight="1" x14ac:dyDescent="0.2">
      <c r="A40" s="451"/>
      <c r="B40" s="452"/>
      <c r="C40" s="441" t="s">
        <v>410</v>
      </c>
      <c r="D40" s="440"/>
      <c r="E40" s="440"/>
      <c r="F40" s="38" t="s">
        <v>411</v>
      </c>
      <c r="G40" s="48"/>
    </row>
    <row r="41" spans="1:7" ht="37.35" customHeight="1" x14ac:dyDescent="0.2">
      <c r="A41" s="451"/>
      <c r="B41" s="452"/>
      <c r="C41" s="441" t="s">
        <v>412</v>
      </c>
      <c r="D41" s="440"/>
      <c r="E41" s="440"/>
      <c r="F41" s="38" t="s">
        <v>413</v>
      </c>
      <c r="G41" s="48"/>
    </row>
    <row r="42" spans="1:7" ht="37.35" customHeight="1" x14ac:dyDescent="0.2">
      <c r="A42" s="451"/>
      <c r="B42" s="452"/>
      <c r="C42" s="441" t="s">
        <v>408</v>
      </c>
      <c r="D42" s="440"/>
      <c r="E42" s="440"/>
      <c r="F42" s="38" t="s">
        <v>409</v>
      </c>
      <c r="G42" s="48"/>
    </row>
    <row r="43" spans="1:7" ht="37.35" customHeight="1" x14ac:dyDescent="0.2">
      <c r="A43" s="451"/>
      <c r="B43" s="452"/>
      <c r="C43" s="440" t="s">
        <v>414</v>
      </c>
      <c r="D43" s="440"/>
      <c r="E43" s="440"/>
      <c r="F43" s="38" t="s">
        <v>415</v>
      </c>
      <c r="G43" s="48"/>
    </row>
    <row r="44" spans="1:7" ht="37.35" customHeight="1" x14ac:dyDescent="0.2">
      <c r="A44" s="451"/>
      <c r="B44" s="452"/>
      <c r="C44" s="440" t="s">
        <v>416</v>
      </c>
      <c r="D44" s="440"/>
      <c r="E44" s="440"/>
      <c r="F44" s="38" t="s">
        <v>417</v>
      </c>
      <c r="G44" s="48"/>
    </row>
    <row r="45" spans="1:7" ht="37.35" customHeight="1" x14ac:dyDescent="0.2">
      <c r="A45" s="451"/>
      <c r="B45" s="452"/>
      <c r="C45" s="440" t="s">
        <v>418</v>
      </c>
      <c r="D45" s="440"/>
      <c r="E45" s="440"/>
      <c r="F45" s="38" t="s">
        <v>419</v>
      </c>
      <c r="G45" s="48"/>
    </row>
    <row r="46" spans="1:7" ht="37.35" customHeight="1" x14ac:dyDescent="0.2">
      <c r="A46" s="451"/>
      <c r="B46" s="452"/>
      <c r="C46" s="182" t="s">
        <v>402</v>
      </c>
      <c r="D46" s="182"/>
      <c r="E46" s="182"/>
      <c r="F46" s="38" t="s">
        <v>403</v>
      </c>
      <c r="G46" s="48"/>
    </row>
    <row r="47" spans="1:7" ht="37.35" customHeight="1" x14ac:dyDescent="0.2">
      <c r="A47" s="451"/>
      <c r="B47" s="452"/>
      <c r="C47" s="440" t="s">
        <v>420</v>
      </c>
      <c r="D47" s="440"/>
      <c r="E47" s="440"/>
      <c r="F47" s="38" t="s">
        <v>421</v>
      </c>
      <c r="G47" s="48"/>
    </row>
    <row r="48" spans="1:7" ht="37.35" customHeight="1" x14ac:dyDescent="0.2">
      <c r="A48" s="451"/>
      <c r="B48" s="452"/>
      <c r="C48" s="440" t="s">
        <v>422</v>
      </c>
      <c r="D48" s="440"/>
      <c r="E48" s="440"/>
      <c r="F48" s="38" t="s">
        <v>423</v>
      </c>
      <c r="G48" s="48"/>
    </row>
    <row r="49" spans="1:47" ht="37.35" customHeight="1" x14ac:dyDescent="0.2">
      <c r="A49" s="453"/>
      <c r="B49" s="454"/>
      <c r="C49" s="440" t="s">
        <v>374</v>
      </c>
      <c r="D49" s="440"/>
      <c r="E49" s="440"/>
      <c r="F49" s="38" t="s">
        <v>375</v>
      </c>
      <c r="G49" s="48"/>
    </row>
    <row r="50" spans="1:47" ht="32.25" customHeight="1" x14ac:dyDescent="0.2">
      <c r="A50" s="48"/>
      <c r="B50" s="48"/>
      <c r="C50" s="48"/>
      <c r="D50" s="48"/>
      <c r="E50" s="48"/>
      <c r="F50" s="48"/>
      <c r="G50" s="48"/>
    </row>
    <row r="51" spans="1:47" ht="32.25" customHeight="1" x14ac:dyDescent="0.2">
      <c r="A51" s="457" t="s">
        <v>240</v>
      </c>
      <c r="B51" s="457"/>
      <c r="C51" s="458"/>
      <c r="D51" s="458"/>
      <c r="E51" s="458"/>
      <c r="F51" s="458"/>
      <c r="G51" s="48"/>
    </row>
    <row r="52" spans="1:47" ht="32.25" customHeight="1" x14ac:dyDescent="0.2">
      <c r="A52" s="258" t="s">
        <v>241</v>
      </c>
      <c r="B52" s="258"/>
      <c r="C52" s="441" t="s">
        <v>363</v>
      </c>
      <c r="D52" s="441"/>
      <c r="E52" s="441"/>
      <c r="F52" s="441"/>
      <c r="G52" s="48"/>
    </row>
    <row r="53" spans="1:47" ht="32.25" customHeight="1" x14ac:dyDescent="0.2">
      <c r="A53" s="258" t="s">
        <v>242</v>
      </c>
      <c r="B53" s="258"/>
      <c r="C53" s="441" t="s">
        <v>363</v>
      </c>
      <c r="D53" s="441"/>
      <c r="E53" s="441"/>
      <c r="F53" s="441"/>
      <c r="G53" s="48"/>
    </row>
    <row r="54" spans="1:47" ht="32.25" customHeight="1" x14ac:dyDescent="0.2">
      <c r="A54" s="258" t="s">
        <v>243</v>
      </c>
      <c r="B54" s="258"/>
      <c r="C54" s="441" t="s">
        <v>363</v>
      </c>
      <c r="D54" s="441"/>
      <c r="E54" s="441"/>
      <c r="F54" s="441"/>
      <c r="G54" s="48"/>
    </row>
    <row r="55" spans="1:47" ht="32.25" customHeight="1" x14ac:dyDescent="0.2">
      <c r="A55" s="258" t="s">
        <v>244</v>
      </c>
      <c r="B55" s="258"/>
      <c r="C55" s="441" t="s">
        <v>363</v>
      </c>
      <c r="D55" s="441"/>
      <c r="E55" s="441"/>
      <c r="F55" s="441"/>
      <c r="G55" s="48"/>
    </row>
    <row r="56" spans="1:47" s="49" customFormat="1" x14ac:dyDescent="0.2">
      <c r="A56" s="87"/>
      <c r="B56" s="87"/>
      <c r="C56" s="88"/>
      <c r="D56" s="88"/>
      <c r="E56" s="88"/>
      <c r="F56" s="88"/>
      <c r="G56" s="48"/>
      <c r="H56"/>
      <c r="I56"/>
      <c r="J56"/>
      <c r="K56"/>
      <c r="L56"/>
      <c r="M56"/>
      <c r="N56"/>
      <c r="O56"/>
      <c r="P56"/>
      <c r="Q56"/>
      <c r="R56"/>
      <c r="S56"/>
      <c r="T56"/>
      <c r="U56"/>
      <c r="V56"/>
      <c r="W56"/>
      <c r="X56"/>
      <c r="Y56"/>
      <c r="AB56"/>
      <c r="AC56"/>
      <c r="AD56"/>
      <c r="AE56"/>
      <c r="AF56"/>
      <c r="AG56"/>
      <c r="AH56"/>
      <c r="AI56"/>
      <c r="AJ56"/>
      <c r="AK56"/>
      <c r="AL56"/>
      <c r="AM56"/>
      <c r="AN56"/>
      <c r="AO56"/>
      <c r="AP56"/>
      <c r="AQ56"/>
      <c r="AR56"/>
      <c r="AS56"/>
      <c r="AT56"/>
      <c r="AU56"/>
    </row>
    <row r="57" spans="1:47" ht="12.75" customHeight="1" x14ac:dyDescent="0.2">
      <c r="A57" s="467"/>
      <c r="B57" s="467"/>
      <c r="C57" s="478"/>
      <c r="D57" s="478"/>
      <c r="E57" s="478"/>
      <c r="F57" s="478"/>
      <c r="G57" s="48"/>
    </row>
    <row r="58" spans="1:47" ht="40.35" customHeight="1" x14ac:dyDescent="0.2">
      <c r="A58" s="455" t="s">
        <v>245</v>
      </c>
      <c r="B58" s="451"/>
      <c r="C58" s="451"/>
      <c r="D58" s="451"/>
      <c r="E58" s="451"/>
      <c r="F58" s="451"/>
      <c r="G58" s="451"/>
      <c r="H58" s="451"/>
      <c r="I58" s="451"/>
    </row>
    <row r="59" spans="1:47" s="43" customFormat="1" ht="33.75" customHeight="1" x14ac:dyDescent="0.2">
      <c r="A59" s="268"/>
      <c r="B59" s="269"/>
      <c r="C59" s="133" t="s">
        <v>106</v>
      </c>
      <c r="D59" s="133" t="s">
        <v>107</v>
      </c>
      <c r="E59" s="133" t="s">
        <v>246</v>
      </c>
      <c r="F59" s="83" t="s">
        <v>109</v>
      </c>
      <c r="G59" s="83" t="s">
        <v>110</v>
      </c>
      <c r="H59" s="83" t="s">
        <v>111</v>
      </c>
      <c r="I59" s="83" t="s">
        <v>112</v>
      </c>
      <c r="J59"/>
      <c r="K59"/>
      <c r="L59"/>
      <c r="M59"/>
      <c r="N59"/>
      <c r="O59"/>
      <c r="P59"/>
    </row>
    <row r="60" spans="1:47" s="43" customFormat="1" ht="33.75" customHeight="1" x14ac:dyDescent="0.2">
      <c r="A60" s="263" t="s">
        <v>113</v>
      </c>
      <c r="B60" s="264"/>
      <c r="C60" s="109">
        <f>'Detailed planning stage'!C22</f>
        <v>27689346.359999999</v>
      </c>
      <c r="D60" s="109">
        <f>'Detailed planning stage'!D22</f>
        <v>10846722.269999998</v>
      </c>
      <c r="E60" s="109">
        <f>'Detailed planning stage'!E22</f>
        <v>38470842.960000001</v>
      </c>
      <c r="F60" s="109">
        <f>'Detailed planning stage'!F22</f>
        <v>9609067.5599999987</v>
      </c>
      <c r="G60" s="109">
        <f>'Detailed planning stage'!G22</f>
        <v>8348034.4199999999</v>
      </c>
      <c r="H60" s="109">
        <f>'Detailed planning stage'!H22</f>
        <v>1237654.7100000002</v>
      </c>
      <c r="I60" s="109">
        <f>'Detailed planning stage'!I22</f>
        <v>-65312309.699999996</v>
      </c>
      <c r="J60"/>
      <c r="K60"/>
      <c r="L60"/>
      <c r="M60"/>
      <c r="N60"/>
      <c r="O60"/>
      <c r="P60"/>
    </row>
    <row r="61" spans="1:47" ht="33.75" customHeight="1" x14ac:dyDescent="0.2">
      <c r="A61" s="263" t="s">
        <v>114</v>
      </c>
      <c r="B61" s="264"/>
      <c r="C61" s="110">
        <f>'Detailed planning stage'!C23</f>
        <v>592.84345394595982</v>
      </c>
      <c r="D61" s="110">
        <f>'Detailed planning stage'!D23</f>
        <v>232.23402282362005</v>
      </c>
      <c r="E61" s="110">
        <f>'Detailed planning stage'!E23</f>
        <v>823.68096090438064</v>
      </c>
      <c r="F61" s="110">
        <f>'Detailed planning stage'!F23</f>
        <v>205.7351852010448</v>
      </c>
      <c r="G61" s="110">
        <f>'Detailed planning stage'!G23</f>
        <v>178.73580310880828</v>
      </c>
      <c r="H61" s="110">
        <f>'Detailed planning stage'!H23</f>
        <v>26.498837622575262</v>
      </c>
      <c r="I61" s="110">
        <f>'Detailed planning stage'!I23</f>
        <v>-1398.3708666980688</v>
      </c>
      <c r="Q61" s="54"/>
    </row>
    <row r="62" spans="1:47" s="49" customFormat="1" x14ac:dyDescent="0.2">
      <c r="A62" s="467"/>
      <c r="B62" s="467"/>
      <c r="C62" s="478"/>
      <c r="D62" s="478"/>
      <c r="E62" s="478"/>
      <c r="F62" s="478"/>
      <c r="G62" s="48"/>
      <c r="H62"/>
      <c r="I62"/>
      <c r="J62"/>
      <c r="K62"/>
      <c r="L62"/>
      <c r="M62"/>
      <c r="N62"/>
      <c r="O62"/>
      <c r="P62"/>
      <c r="Q62"/>
      <c r="R62"/>
      <c r="S62"/>
      <c r="T62"/>
      <c r="U62"/>
      <c r="V62"/>
      <c r="W62"/>
      <c r="X62"/>
      <c r="Y62"/>
      <c r="AB62"/>
      <c r="AC62"/>
      <c r="AD62"/>
      <c r="AE62"/>
      <c r="AF62"/>
      <c r="AG62"/>
      <c r="AH62"/>
      <c r="AI62"/>
      <c r="AJ62"/>
      <c r="AK62"/>
      <c r="AL62"/>
      <c r="AM62"/>
      <c r="AN62"/>
      <c r="AO62"/>
      <c r="AP62"/>
      <c r="AQ62"/>
      <c r="AR62"/>
      <c r="AS62"/>
      <c r="AT62"/>
      <c r="AU62"/>
    </row>
    <row r="63" spans="1:47" s="49" customFormat="1" x14ac:dyDescent="0.2">
      <c r="A63" s="87"/>
      <c r="B63" s="87"/>
      <c r="C63" s="88"/>
      <c r="D63" s="88"/>
      <c r="E63" s="88"/>
      <c r="F63" s="88"/>
      <c r="G63" s="48"/>
      <c r="H63"/>
      <c r="I63"/>
      <c r="J63"/>
      <c r="K63"/>
      <c r="L63"/>
      <c r="M63"/>
      <c r="N63"/>
      <c r="O63"/>
      <c r="P63"/>
      <c r="Q63"/>
      <c r="R63"/>
      <c r="S63"/>
      <c r="T63"/>
      <c r="U63"/>
      <c r="V63"/>
      <c r="W63"/>
      <c r="X63"/>
      <c r="Y63"/>
      <c r="AB63"/>
      <c r="AC63"/>
      <c r="AD63"/>
      <c r="AE63"/>
      <c r="AF63"/>
      <c r="AG63"/>
      <c r="AH63"/>
      <c r="AI63"/>
      <c r="AJ63"/>
      <c r="AK63"/>
      <c r="AL63"/>
      <c r="AM63"/>
      <c r="AN63"/>
      <c r="AO63"/>
      <c r="AP63"/>
      <c r="AQ63"/>
      <c r="AR63"/>
      <c r="AS63"/>
      <c r="AT63"/>
      <c r="AU63"/>
    </row>
    <row r="64" spans="1:47" ht="43.5" customHeight="1" x14ac:dyDescent="0.2">
      <c r="A64" s="456" t="s">
        <v>247</v>
      </c>
      <c r="B64" s="453"/>
      <c r="C64" s="453"/>
      <c r="D64" s="453"/>
      <c r="E64" s="453"/>
      <c r="F64" s="453"/>
      <c r="G64" s="453"/>
      <c r="H64" s="453"/>
      <c r="I64" s="453"/>
      <c r="Q64" s="54"/>
    </row>
    <row r="65" spans="1:47" ht="33.75" customHeight="1" x14ac:dyDescent="0.2">
      <c r="A65" s="468"/>
      <c r="B65" s="469"/>
      <c r="C65" s="50" t="s">
        <v>248</v>
      </c>
      <c r="D65" s="133" t="s">
        <v>107</v>
      </c>
      <c r="E65" s="133" t="s">
        <v>246</v>
      </c>
      <c r="F65" s="50" t="s">
        <v>109</v>
      </c>
      <c r="G65" s="50" t="s">
        <v>110</v>
      </c>
      <c r="H65" s="50" t="s">
        <v>111</v>
      </c>
      <c r="I65" s="50" t="s">
        <v>112</v>
      </c>
      <c r="Q65" s="54"/>
    </row>
    <row r="66" spans="1:47" ht="35.85" customHeight="1" x14ac:dyDescent="0.2">
      <c r="A66" s="263" t="s">
        <v>113</v>
      </c>
      <c r="B66" s="264"/>
      <c r="C66" s="109">
        <f>D392+E392+F392</f>
        <v>4869465</v>
      </c>
      <c r="D66" s="109">
        <f>G392+H392+I392+J392+K392+O392+P392+Q392+R392</f>
        <v>2600211</v>
      </c>
      <c r="E66" s="109">
        <f>C392+D392+E392+F392+G392+H392+I392+J392+K392+O392+P392+Q392+R392</f>
        <v>7258180</v>
      </c>
      <c r="F66" s="109">
        <f>G392+H392+I392+J392+K392</f>
        <v>2144166</v>
      </c>
      <c r="G66" s="109">
        <f>L392+N392</f>
        <v>9291542</v>
      </c>
      <c r="H66" s="109">
        <f>O392+P392+Q392+R392</f>
        <v>456045</v>
      </c>
      <c r="I66" s="109">
        <f>T392</f>
        <v>-1646424</v>
      </c>
      <c r="Q66" s="54"/>
    </row>
    <row r="67" spans="1:47" ht="38.1" customHeight="1" x14ac:dyDescent="0.2">
      <c r="A67" s="263" t="s">
        <v>114</v>
      </c>
      <c r="B67" s="264"/>
      <c r="C67" s="110">
        <f t="shared" ref="C67:I67" si="0">C66/$C$6</f>
        <v>543.81910165062197</v>
      </c>
      <c r="D67" s="110">
        <f t="shared" si="0"/>
        <v>290.39009626767324</v>
      </c>
      <c r="E67" s="110">
        <f t="shared" si="0"/>
        <v>810.58944405977081</v>
      </c>
      <c r="F67" s="110">
        <f t="shared" si="0"/>
        <v>239.45924817404122</v>
      </c>
      <c r="G67" s="110">
        <f t="shared" si="0"/>
        <v>1037.6741640794264</v>
      </c>
      <c r="H67" s="110">
        <f t="shared" si="0"/>
        <v>50.930848093632036</v>
      </c>
      <c r="I67" s="110">
        <f t="shared" si="0"/>
        <v>-183.87170266467132</v>
      </c>
      <c r="Q67" s="54"/>
    </row>
    <row r="68" spans="1:47" ht="38.1" customHeight="1" x14ac:dyDescent="0.2">
      <c r="A68" s="263" t="s">
        <v>115</v>
      </c>
      <c r="B68" s="264"/>
      <c r="C68" s="498" t="s">
        <v>116</v>
      </c>
      <c r="D68" s="499"/>
      <c r="E68" s="500"/>
      <c r="F68" s="397"/>
      <c r="G68" s="398"/>
      <c r="H68" s="398"/>
      <c r="I68" s="399"/>
      <c r="Q68" s="54"/>
    </row>
    <row r="69" spans="1:47" ht="38.1" customHeight="1" x14ac:dyDescent="0.2">
      <c r="A69" s="263" t="s">
        <v>229</v>
      </c>
      <c r="B69" s="264"/>
      <c r="C69" s="134" t="str">
        <f>VLOOKUP($C$68,'WLC benchmarks'!$B$10:$E$13,2, TRUE)</f>
        <v>&lt;850</v>
      </c>
      <c r="D69" s="134" t="str">
        <f>VLOOKUP($C$68,'WLC benchmarks'!$B$10:$E$13,3, TRUE)</f>
        <v>&lt;350</v>
      </c>
      <c r="E69" s="134" t="str">
        <f>VLOOKUP($C$68,'WLC benchmarks'!$B$10:$E$13,4, TRUE)</f>
        <v>&lt;1200</v>
      </c>
      <c r="F69" s="400"/>
      <c r="G69" s="401"/>
      <c r="H69" s="401"/>
      <c r="I69" s="402"/>
      <c r="Q69" s="54"/>
    </row>
    <row r="70" spans="1:47" ht="38.1" customHeight="1" x14ac:dyDescent="0.2">
      <c r="A70" s="263" t="s">
        <v>249</v>
      </c>
      <c r="B70" s="264"/>
      <c r="C70" s="135" t="str">
        <f>VLOOKUP($C$68,'WLC benchmarks'!$B$16:$E$19,2, TRUE)</f>
        <v>&lt;500</v>
      </c>
      <c r="D70" s="135" t="str">
        <f>VLOOKUP($C$68,'WLC benchmarks'!$B$16:$E$19,3, TRUE)</f>
        <v>&lt;300</v>
      </c>
      <c r="E70" s="135" t="str">
        <f>VLOOKUP($C$68,'WLC benchmarks'!$B$16:$E$19,4, TRUE)</f>
        <v>&lt;800</v>
      </c>
      <c r="F70" s="403"/>
      <c r="G70" s="404"/>
      <c r="H70" s="404"/>
      <c r="I70" s="405"/>
      <c r="Q70" s="54"/>
    </row>
    <row r="71" spans="1:47" ht="102" customHeight="1" x14ac:dyDescent="0.2">
      <c r="A71" s="263" t="s">
        <v>250</v>
      </c>
      <c r="B71" s="264"/>
      <c r="C71" s="441" t="s">
        <v>678</v>
      </c>
      <c r="D71" s="441"/>
      <c r="E71" s="441"/>
      <c r="F71" s="441"/>
      <c r="G71" s="441"/>
      <c r="H71" s="441"/>
      <c r="I71" s="441"/>
      <c r="Q71" s="54"/>
    </row>
    <row r="72" spans="1:47" ht="84" customHeight="1" x14ac:dyDescent="0.2">
      <c r="A72" s="263" t="s">
        <v>251</v>
      </c>
      <c r="B72" s="264"/>
      <c r="C72" s="441" t="s">
        <v>677</v>
      </c>
      <c r="D72" s="441"/>
      <c r="E72" s="441"/>
      <c r="F72" s="441"/>
      <c r="G72" s="441"/>
      <c r="H72" s="441"/>
      <c r="I72" s="441"/>
      <c r="Q72" s="54"/>
    </row>
    <row r="73" spans="1:47" s="49" customFormat="1" x14ac:dyDescent="0.2">
      <c r="A73" s="87"/>
      <c r="B73" s="87"/>
      <c r="C73" s="88"/>
      <c r="D73" s="88"/>
      <c r="E73" s="88"/>
      <c r="F73" s="88"/>
      <c r="G73" s="48"/>
      <c r="H73"/>
      <c r="I73"/>
      <c r="J73"/>
      <c r="K73"/>
      <c r="L73"/>
      <c r="M73"/>
      <c r="N73"/>
      <c r="O73"/>
      <c r="P73"/>
      <c r="Q73"/>
      <c r="R73"/>
      <c r="S73"/>
      <c r="T73"/>
      <c r="U73"/>
      <c r="V73"/>
      <c r="W73"/>
      <c r="X73"/>
      <c r="Y73"/>
      <c r="AB73"/>
      <c r="AC73"/>
      <c r="AD73"/>
      <c r="AE73"/>
      <c r="AF73"/>
      <c r="AG73"/>
      <c r="AH73"/>
      <c r="AI73"/>
      <c r="AJ73"/>
      <c r="AK73"/>
      <c r="AL73"/>
      <c r="AM73"/>
      <c r="AN73"/>
      <c r="AO73"/>
      <c r="AP73"/>
      <c r="AQ73"/>
      <c r="AR73"/>
      <c r="AS73"/>
      <c r="AT73"/>
      <c r="AU73"/>
    </row>
    <row r="74" spans="1:47" s="49" customFormat="1" ht="24" customHeight="1" x14ac:dyDescent="0.2">
      <c r="A74" s="445" t="s">
        <v>121</v>
      </c>
      <c r="B74" s="446"/>
      <c r="C74" s="446"/>
      <c r="D74" s="446"/>
      <c r="E74" s="446"/>
      <c r="F74" s="447"/>
      <c r="G74" s="48"/>
      <c r="H74"/>
      <c r="I74"/>
      <c r="J74"/>
      <c r="K74"/>
      <c r="L74"/>
      <c r="M74"/>
      <c r="N74"/>
      <c r="O74"/>
      <c r="P74"/>
      <c r="Q74"/>
      <c r="R74"/>
      <c r="S74"/>
      <c r="T74"/>
      <c r="U74"/>
      <c r="V74"/>
      <c r="W74"/>
      <c r="X74"/>
      <c r="Y74"/>
      <c r="AB74"/>
      <c r="AC74"/>
      <c r="AD74"/>
      <c r="AE74"/>
      <c r="AF74"/>
      <c r="AG74"/>
      <c r="AH74"/>
      <c r="AI74"/>
      <c r="AJ74"/>
      <c r="AK74"/>
      <c r="AL74"/>
      <c r="AM74"/>
      <c r="AN74"/>
      <c r="AO74"/>
      <c r="AP74"/>
      <c r="AQ74"/>
      <c r="AR74"/>
      <c r="AS74"/>
      <c r="AT74"/>
      <c r="AU74"/>
    </row>
    <row r="75" spans="1:47" s="49" customFormat="1" ht="27.75" customHeight="1" x14ac:dyDescent="0.2">
      <c r="A75" s="258" t="s">
        <v>252</v>
      </c>
      <c r="B75" s="258"/>
      <c r="C75" s="441" t="s">
        <v>674</v>
      </c>
      <c r="D75" s="441"/>
      <c r="E75" s="441"/>
      <c r="F75" s="441"/>
      <c r="G75" s="48"/>
      <c r="H75"/>
      <c r="I75"/>
      <c r="J75"/>
      <c r="K75"/>
      <c r="L75"/>
      <c r="M75"/>
      <c r="N75"/>
      <c r="O75"/>
      <c r="P75"/>
      <c r="Q75"/>
      <c r="R75"/>
      <c r="S75"/>
      <c r="T75"/>
      <c r="U75"/>
      <c r="V75"/>
      <c r="W75"/>
      <c r="X75"/>
      <c r="Y75"/>
      <c r="AB75"/>
      <c r="AC75"/>
      <c r="AD75"/>
      <c r="AE75"/>
      <c r="AF75"/>
      <c r="AG75"/>
      <c r="AH75"/>
      <c r="AI75"/>
      <c r="AJ75"/>
      <c r="AK75"/>
      <c r="AL75"/>
      <c r="AM75"/>
      <c r="AN75"/>
      <c r="AO75"/>
      <c r="AP75"/>
      <c r="AQ75"/>
      <c r="AR75"/>
      <c r="AS75"/>
      <c r="AT75"/>
      <c r="AU75"/>
    </row>
    <row r="76" spans="1:47" s="49" customFormat="1" ht="33.75" customHeight="1" x14ac:dyDescent="0.2">
      <c r="A76" s="258" t="s">
        <v>253</v>
      </c>
      <c r="B76" s="258"/>
      <c r="C76" s="440">
        <v>3000.09</v>
      </c>
      <c r="D76" s="440"/>
      <c r="E76" s="440"/>
      <c r="F76" s="440"/>
      <c r="G76" s="48"/>
      <c r="H76"/>
      <c r="I76"/>
      <c r="J76"/>
      <c r="K76"/>
      <c r="L76"/>
      <c r="M76"/>
      <c r="N76"/>
      <c r="O76"/>
      <c r="P76"/>
      <c r="Q76"/>
      <c r="R76"/>
      <c r="S76"/>
      <c r="T76"/>
      <c r="U76"/>
      <c r="V76"/>
      <c r="W76"/>
      <c r="X76"/>
      <c r="Y76"/>
      <c r="AB76"/>
      <c r="AC76"/>
      <c r="AD76"/>
      <c r="AE76"/>
      <c r="AF76"/>
      <c r="AG76"/>
      <c r="AH76"/>
      <c r="AI76"/>
      <c r="AJ76"/>
      <c r="AK76"/>
      <c r="AL76"/>
      <c r="AM76"/>
      <c r="AN76"/>
      <c r="AO76"/>
      <c r="AP76"/>
      <c r="AQ76"/>
      <c r="AR76"/>
      <c r="AS76"/>
      <c r="AT76"/>
      <c r="AU76"/>
    </row>
    <row r="77" spans="1:47" s="49" customFormat="1" ht="48.75" customHeight="1" x14ac:dyDescent="0.2">
      <c r="A77" s="258" t="s">
        <v>254</v>
      </c>
      <c r="B77" s="258"/>
      <c r="C77" s="440">
        <v>0</v>
      </c>
      <c r="D77" s="440"/>
      <c r="E77" s="440"/>
      <c r="F77" s="440"/>
      <c r="G77" s="48"/>
      <c r="H77"/>
      <c r="I77"/>
      <c r="J77"/>
      <c r="K77"/>
      <c r="L77"/>
      <c r="M77"/>
      <c r="N77"/>
      <c r="O77"/>
      <c r="P77"/>
      <c r="Q77"/>
      <c r="R77"/>
      <c r="S77"/>
      <c r="T77"/>
      <c r="U77"/>
      <c r="V77"/>
      <c r="W77"/>
      <c r="X77"/>
      <c r="Y77"/>
      <c r="AB77"/>
      <c r="AC77"/>
      <c r="AD77"/>
      <c r="AE77"/>
      <c r="AF77"/>
      <c r="AG77"/>
      <c r="AH77"/>
      <c r="AI77"/>
      <c r="AJ77"/>
      <c r="AK77"/>
      <c r="AL77"/>
      <c r="AM77"/>
      <c r="AN77"/>
      <c r="AO77"/>
      <c r="AP77"/>
      <c r="AQ77"/>
      <c r="AR77"/>
      <c r="AS77"/>
      <c r="AT77"/>
      <c r="AU77"/>
    </row>
    <row r="78" spans="1:47" s="49" customFormat="1" x14ac:dyDescent="0.2">
      <c r="A78" s="87"/>
      <c r="B78" s="87"/>
      <c r="C78" s="88"/>
      <c r="D78" s="88"/>
      <c r="E78" s="88"/>
      <c r="F78" s="88"/>
      <c r="G78" s="48"/>
      <c r="H78"/>
      <c r="I78"/>
      <c r="J78"/>
      <c r="K78"/>
      <c r="L78"/>
      <c r="M78"/>
      <c r="N78"/>
      <c r="O78"/>
      <c r="P78"/>
      <c r="Q78"/>
      <c r="R78"/>
      <c r="S78"/>
      <c r="T78"/>
      <c r="U78"/>
      <c r="V78"/>
      <c r="W78"/>
      <c r="X78"/>
      <c r="Y78"/>
      <c r="AB78"/>
      <c r="AC78"/>
      <c r="AD78"/>
      <c r="AE78"/>
      <c r="AF78"/>
      <c r="AG78"/>
      <c r="AH78"/>
      <c r="AI78"/>
      <c r="AJ78"/>
      <c r="AK78"/>
      <c r="AL78"/>
      <c r="AM78"/>
      <c r="AN78"/>
      <c r="AO78"/>
      <c r="AP78"/>
      <c r="AQ78"/>
      <c r="AR78"/>
      <c r="AS78"/>
      <c r="AT78"/>
      <c r="AU78"/>
    </row>
    <row r="79" spans="1:47" s="43" customFormat="1" ht="27.75" x14ac:dyDescent="0.2">
      <c r="A79" s="451" t="s">
        <v>255</v>
      </c>
      <c r="B79" s="452"/>
      <c r="C79" s="261" t="s">
        <v>256</v>
      </c>
      <c r="D79" s="261"/>
      <c r="E79" s="261"/>
      <c r="F79" s="55" t="s">
        <v>257</v>
      </c>
      <c r="G79" s="48"/>
      <c r="H79" s="53"/>
      <c r="I79" s="53"/>
      <c r="J79" s="56"/>
      <c r="K79" s="56"/>
      <c r="L79" s="56"/>
      <c r="M79" s="56"/>
      <c r="N79" s="54"/>
      <c r="O79" s="54"/>
      <c r="P79" s="54"/>
      <c r="Q79" s="54"/>
    </row>
    <row r="80" spans="1:47" s="60" customFormat="1" ht="219" customHeight="1" x14ac:dyDescent="0.2">
      <c r="A80" s="451"/>
      <c r="B80" s="452"/>
      <c r="C80" s="479" t="s">
        <v>364</v>
      </c>
      <c r="D80" s="479"/>
      <c r="E80" s="479"/>
      <c r="F80" s="38" t="s">
        <v>369</v>
      </c>
      <c r="G80" s="48"/>
    </row>
    <row r="81" spans="1:49" s="43" customFormat="1" x14ac:dyDescent="0.2">
      <c r="A81" s="451"/>
      <c r="B81" s="452"/>
      <c r="C81" s="472" t="s">
        <v>365</v>
      </c>
      <c r="D81" s="473"/>
      <c r="E81" s="474"/>
      <c r="F81" s="38" t="s">
        <v>368</v>
      </c>
      <c r="G81" s="48"/>
    </row>
    <row r="82" spans="1:49" s="43" customFormat="1" x14ac:dyDescent="0.2">
      <c r="A82" s="451"/>
      <c r="B82" s="452"/>
      <c r="C82" s="479" t="s">
        <v>366</v>
      </c>
      <c r="D82" s="479"/>
      <c r="E82" s="479"/>
      <c r="F82" s="38" t="s">
        <v>368</v>
      </c>
      <c r="G82" s="48"/>
    </row>
    <row r="83" spans="1:49" s="43" customFormat="1" x14ac:dyDescent="0.2">
      <c r="A83" s="451"/>
      <c r="B83" s="452"/>
      <c r="C83" s="479" t="s">
        <v>367</v>
      </c>
      <c r="D83" s="479"/>
      <c r="E83" s="479"/>
      <c r="F83" s="38" t="s">
        <v>368</v>
      </c>
      <c r="G83" s="48"/>
    </row>
    <row r="84" spans="1:49" s="43" customFormat="1" ht="12.75" customHeight="1" x14ac:dyDescent="0.2">
      <c r="A84" s="453"/>
      <c r="B84" s="454"/>
      <c r="C84" s="479" t="s">
        <v>675</v>
      </c>
      <c r="D84" s="479"/>
      <c r="E84" s="479"/>
      <c r="F84" s="38" t="s">
        <v>368</v>
      </c>
      <c r="G84" s="48"/>
    </row>
    <row r="85" spans="1:49" s="49" customFormat="1" x14ac:dyDescent="0.2">
      <c r="A85"/>
      <c r="B85" s="48"/>
      <c r="C85" s="48"/>
      <c r="D85" s="48"/>
      <c r="E85" s="48"/>
      <c r="F85" s="48"/>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row>
    <row r="86" spans="1:49" s="49" customFormat="1" ht="54" customHeight="1" x14ac:dyDescent="0.2">
      <c r="A86" s="496" t="s">
        <v>258</v>
      </c>
      <c r="B86" s="497"/>
      <c r="C86" s="493" t="s">
        <v>398</v>
      </c>
      <c r="D86" s="494"/>
      <c r="E86" s="494"/>
      <c r="F86" s="495"/>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row>
    <row r="87" spans="1:49" s="49" customFormat="1" ht="42.75" customHeight="1" x14ac:dyDescent="0.2">
      <c r="A87" s="455"/>
      <c r="B87" s="452"/>
      <c r="C87" s="493" t="s">
        <v>399</v>
      </c>
      <c r="D87" s="494"/>
      <c r="E87" s="494"/>
      <c r="F87" s="495"/>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row>
    <row r="88" spans="1:49" s="49" customFormat="1" ht="51" customHeight="1" x14ac:dyDescent="0.2">
      <c r="A88" s="455"/>
      <c r="B88" s="452"/>
      <c r="C88" s="493" t="s">
        <v>400</v>
      </c>
      <c r="D88" s="494"/>
      <c r="E88" s="494"/>
      <c r="F88" s="495"/>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row>
    <row r="89" spans="1:49" s="49" customFormat="1" ht="41.25" customHeight="1" x14ac:dyDescent="0.2">
      <c r="A89" s="456"/>
      <c r="B89" s="454"/>
      <c r="C89" s="493" t="s">
        <v>401</v>
      </c>
      <c r="D89" s="494"/>
      <c r="E89" s="494"/>
      <c r="F89" s="495"/>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row>
    <row r="90" spans="1:49" s="49" customFormat="1" ht="41.25" customHeight="1" x14ac:dyDescent="0.2">
      <c r="A90"/>
      <c r="B90" s="48"/>
      <c r="C90" s="48"/>
      <c r="D90" s="48"/>
      <c r="E90" s="48"/>
      <c r="F90" s="48"/>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row>
    <row r="91" spans="1:49" s="49" customFormat="1" ht="24" customHeight="1" x14ac:dyDescent="0.2">
      <c r="A91" s="470" t="s">
        <v>132</v>
      </c>
      <c r="B91" s="471"/>
      <c r="C91" s="231" t="s">
        <v>133</v>
      </c>
      <c r="D91" s="371"/>
      <c r="E91" s="235" t="s">
        <v>134</v>
      </c>
      <c r="F91" s="382" t="s">
        <v>135</v>
      </c>
      <c r="G91" s="383"/>
      <c r="H91" s="231" t="s">
        <v>136</v>
      </c>
      <c r="I91" s="232"/>
      <c r="J91" s="89"/>
      <c r="K91"/>
      <c r="L91"/>
      <c r="M91"/>
      <c r="N91"/>
      <c r="O91"/>
      <c r="P91"/>
      <c r="Q91"/>
      <c r="R91"/>
      <c r="S91"/>
      <c r="T91"/>
      <c r="U91"/>
      <c r="V91"/>
      <c r="W91"/>
      <c r="X91"/>
      <c r="Y91"/>
      <c r="Z91"/>
      <c r="AA91"/>
      <c r="AB91"/>
      <c r="AC91"/>
      <c r="AD91"/>
      <c r="AE91"/>
      <c r="AF91"/>
      <c r="AG91"/>
      <c r="AH91"/>
      <c r="AI91"/>
      <c r="AJ91"/>
      <c r="AK91"/>
      <c r="AL91"/>
    </row>
    <row r="92" spans="1:49" s="49" customFormat="1" ht="55.5" customHeight="1" x14ac:dyDescent="0.2">
      <c r="A92" s="465" t="s">
        <v>137</v>
      </c>
      <c r="B92" s="466"/>
      <c r="C92" s="61" t="s">
        <v>138</v>
      </c>
      <c r="D92" s="61" t="s">
        <v>139</v>
      </c>
      <c r="E92" s="236"/>
      <c r="F92" s="384"/>
      <c r="G92" s="385"/>
      <c r="H92" s="61" t="s">
        <v>140</v>
      </c>
      <c r="I92" s="61" t="s">
        <v>141</v>
      </c>
      <c r="J92" s="90"/>
      <c r="K92"/>
      <c r="L92"/>
      <c r="M92"/>
      <c r="N92"/>
      <c r="O92"/>
      <c r="P92"/>
      <c r="Q92"/>
      <c r="R92"/>
      <c r="S92"/>
      <c r="T92"/>
      <c r="U92"/>
      <c r="V92"/>
      <c r="W92"/>
      <c r="X92"/>
      <c r="Y92"/>
      <c r="Z92"/>
      <c r="AA92"/>
      <c r="AB92"/>
      <c r="AC92"/>
      <c r="AD92"/>
      <c r="AE92"/>
      <c r="AF92"/>
      <c r="AG92"/>
      <c r="AH92"/>
      <c r="AI92"/>
      <c r="AJ92"/>
      <c r="AK92"/>
      <c r="AL92"/>
    </row>
    <row r="93" spans="1:49" s="49" customFormat="1" ht="102" customHeight="1" x14ac:dyDescent="0.2">
      <c r="A93" s="483" t="s">
        <v>142</v>
      </c>
      <c r="B93" s="484"/>
      <c r="C93" s="62" t="s">
        <v>143</v>
      </c>
      <c r="D93" s="85" t="s">
        <v>144</v>
      </c>
      <c r="E93" s="379" t="s">
        <v>145</v>
      </c>
      <c r="F93" s="364" t="s">
        <v>146</v>
      </c>
      <c r="G93" s="365"/>
      <c r="H93" s="85" t="s">
        <v>147</v>
      </c>
      <c r="I93" s="85" t="s">
        <v>148</v>
      </c>
      <c r="J93" s="91"/>
      <c r="K93"/>
      <c r="L93"/>
      <c r="M93"/>
      <c r="N93"/>
      <c r="O93"/>
      <c r="P93"/>
      <c r="Q93"/>
      <c r="R93"/>
      <c r="S93"/>
      <c r="T93"/>
      <c r="U93"/>
      <c r="V93"/>
      <c r="W93"/>
      <c r="X93"/>
      <c r="Y93"/>
      <c r="Z93"/>
      <c r="AA93"/>
      <c r="AB93"/>
      <c r="AC93"/>
      <c r="AD93"/>
      <c r="AE93"/>
      <c r="AF93"/>
      <c r="AG93"/>
      <c r="AH93"/>
      <c r="AI93"/>
      <c r="AJ93"/>
      <c r="AK93"/>
      <c r="AL93"/>
    </row>
    <row r="94" spans="1:49" s="49" customFormat="1" ht="13.35" customHeight="1" x14ac:dyDescent="0.2">
      <c r="A94" s="485"/>
      <c r="B94" s="486"/>
      <c r="C94" s="64" t="s">
        <v>149</v>
      </c>
      <c r="D94" s="85" t="s">
        <v>150</v>
      </c>
      <c r="E94" s="380"/>
      <c r="F94" s="237"/>
      <c r="G94" s="366"/>
      <c r="H94" s="85" t="s">
        <v>151</v>
      </c>
      <c r="I94" s="85" t="s">
        <v>152</v>
      </c>
      <c r="J94" s="91"/>
      <c r="K94"/>
      <c r="L94"/>
      <c r="M94"/>
      <c r="N94"/>
      <c r="O94"/>
      <c r="P94"/>
      <c r="Q94"/>
      <c r="R94"/>
      <c r="S94"/>
      <c r="T94"/>
      <c r="U94"/>
      <c r="V94"/>
      <c r="W94"/>
      <c r="X94"/>
      <c r="Y94"/>
      <c r="Z94"/>
      <c r="AA94"/>
      <c r="AB94"/>
      <c r="AC94"/>
      <c r="AD94"/>
      <c r="AE94"/>
      <c r="AF94"/>
      <c r="AG94"/>
      <c r="AH94"/>
      <c r="AI94"/>
      <c r="AJ94"/>
      <c r="AK94"/>
      <c r="AL94"/>
    </row>
    <row r="95" spans="1:49" s="49" customFormat="1" ht="13.35" customHeight="1" x14ac:dyDescent="0.2">
      <c r="A95" s="485"/>
      <c r="B95" s="486"/>
      <c r="C95" s="64" t="s">
        <v>153</v>
      </c>
      <c r="D95" s="86" t="s">
        <v>154</v>
      </c>
      <c r="E95" s="381"/>
      <c r="F95" s="367"/>
      <c r="G95" s="368"/>
      <c r="H95" s="86" t="s">
        <v>147</v>
      </c>
      <c r="I95" s="86" t="s">
        <v>147</v>
      </c>
      <c r="J95" s="91"/>
      <c r="K95"/>
      <c r="L95"/>
      <c r="M95"/>
      <c r="N95"/>
      <c r="O95"/>
      <c r="P95"/>
      <c r="Q95"/>
      <c r="R95"/>
      <c r="S95"/>
      <c r="T95"/>
      <c r="U95"/>
      <c r="V95"/>
      <c r="W95"/>
      <c r="X95"/>
      <c r="Y95"/>
      <c r="Z95"/>
      <c r="AA95"/>
      <c r="AB95"/>
      <c r="AC95"/>
      <c r="AD95"/>
      <c r="AE95"/>
      <c r="AF95"/>
      <c r="AG95"/>
      <c r="AH95"/>
      <c r="AI95"/>
      <c r="AJ95"/>
      <c r="AK95"/>
      <c r="AL95"/>
    </row>
    <row r="96" spans="1:49" s="49" customFormat="1" ht="30" customHeight="1" x14ac:dyDescent="0.2">
      <c r="A96" s="66">
        <v>0.1</v>
      </c>
      <c r="B96" s="67" t="s">
        <v>155</v>
      </c>
      <c r="C96" s="37"/>
      <c r="D96" s="13"/>
      <c r="E96" s="243"/>
      <c r="F96" s="438"/>
      <c r="G96" s="439"/>
      <c r="H96" s="16"/>
      <c r="I96" s="16"/>
      <c r="J96" s="237" t="s">
        <v>156</v>
      </c>
      <c r="K96" s="238"/>
      <c r="L96" s="238"/>
      <c r="M96"/>
      <c r="N96"/>
      <c r="O96"/>
      <c r="P96"/>
      <c r="Q96"/>
      <c r="R96"/>
      <c r="S96"/>
      <c r="T96"/>
      <c r="U96"/>
      <c r="V96"/>
      <c r="W96"/>
      <c r="X96"/>
      <c r="Y96"/>
      <c r="Z96"/>
      <c r="AA96"/>
      <c r="AB96"/>
      <c r="AC96"/>
      <c r="AD96"/>
      <c r="AE96"/>
      <c r="AF96"/>
      <c r="AG96"/>
      <c r="AH96"/>
      <c r="AI96"/>
      <c r="AJ96"/>
      <c r="AK96"/>
      <c r="AL96"/>
    </row>
    <row r="97" spans="1:38" s="49" customFormat="1" ht="30" customHeight="1" x14ac:dyDescent="0.2">
      <c r="A97" s="68">
        <v>0.2</v>
      </c>
      <c r="B97" s="69" t="s">
        <v>157</v>
      </c>
      <c r="C97" s="14"/>
      <c r="D97" s="15"/>
      <c r="E97" s="244"/>
      <c r="F97" s="438"/>
      <c r="G97" s="439"/>
      <c r="H97" s="16"/>
      <c r="I97" s="16"/>
      <c r="J97" s="237"/>
      <c r="K97" s="238"/>
      <c r="L97" s="238"/>
      <c r="M97"/>
      <c r="N97"/>
      <c r="O97"/>
      <c r="P97"/>
      <c r="Q97"/>
      <c r="R97"/>
      <c r="S97"/>
      <c r="T97"/>
      <c r="U97"/>
      <c r="V97"/>
      <c r="W97"/>
      <c r="X97"/>
      <c r="Y97"/>
      <c r="Z97"/>
      <c r="AA97"/>
      <c r="AB97"/>
      <c r="AC97"/>
      <c r="AD97"/>
      <c r="AE97"/>
      <c r="AF97"/>
      <c r="AG97"/>
      <c r="AH97"/>
      <c r="AI97"/>
      <c r="AJ97"/>
      <c r="AK97"/>
      <c r="AL97"/>
    </row>
    <row r="98" spans="1:38" s="49" customFormat="1" ht="30" customHeight="1" x14ac:dyDescent="0.2">
      <c r="A98" s="68">
        <v>0.3</v>
      </c>
      <c r="B98" s="69" t="s">
        <v>158</v>
      </c>
      <c r="C98" s="14"/>
      <c r="D98" s="15"/>
      <c r="E98" s="244"/>
      <c r="F98" s="438"/>
      <c r="G98" s="439"/>
      <c r="H98" s="16"/>
      <c r="I98" s="16"/>
      <c r="J98" s="237"/>
      <c r="K98" s="238"/>
      <c r="L98" s="238"/>
      <c r="M98"/>
      <c r="N98"/>
      <c r="O98"/>
      <c r="P98"/>
      <c r="Q98"/>
      <c r="R98"/>
      <c r="S98"/>
      <c r="T98"/>
      <c r="U98"/>
      <c r="V98"/>
      <c r="W98"/>
      <c r="X98"/>
      <c r="Y98"/>
      <c r="Z98"/>
      <c r="AA98"/>
      <c r="AB98"/>
      <c r="AC98"/>
      <c r="AD98"/>
      <c r="AE98"/>
      <c r="AF98"/>
      <c r="AG98"/>
      <c r="AH98"/>
      <c r="AI98"/>
      <c r="AJ98"/>
      <c r="AK98"/>
      <c r="AL98"/>
    </row>
    <row r="99" spans="1:38" s="49" customFormat="1" ht="30" customHeight="1" x14ac:dyDescent="0.2">
      <c r="A99" s="68">
        <v>0.4</v>
      </c>
      <c r="B99" s="69" t="s">
        <v>159</v>
      </c>
      <c r="C99" s="14"/>
      <c r="D99" s="15"/>
      <c r="E99" s="245"/>
      <c r="F99" s="438"/>
      <c r="G99" s="439"/>
      <c r="H99" s="16"/>
      <c r="I99" s="16"/>
      <c r="J99" s="237"/>
      <c r="K99" s="238"/>
      <c r="L99" s="238"/>
      <c r="M99"/>
      <c r="N99"/>
      <c r="O99"/>
      <c r="P99"/>
      <c r="Q99"/>
      <c r="R99"/>
      <c r="S99"/>
      <c r="T99"/>
      <c r="U99"/>
      <c r="V99"/>
      <c r="W99"/>
      <c r="X99"/>
      <c r="Y99"/>
      <c r="Z99"/>
      <c r="AA99"/>
      <c r="AB99"/>
      <c r="AC99"/>
      <c r="AD99"/>
      <c r="AE99"/>
      <c r="AF99"/>
      <c r="AG99"/>
      <c r="AH99"/>
      <c r="AI99"/>
      <c r="AJ99"/>
      <c r="AK99"/>
      <c r="AL99"/>
    </row>
    <row r="100" spans="1:38" s="49" customFormat="1" ht="63" customHeight="1" x14ac:dyDescent="0.2">
      <c r="A100" s="68">
        <v>1</v>
      </c>
      <c r="B100" s="69" t="s">
        <v>160</v>
      </c>
      <c r="C100" s="140" t="s">
        <v>430</v>
      </c>
      <c r="D100" s="187">
        <v>1074892.5</v>
      </c>
      <c r="E100" s="18" t="s">
        <v>428</v>
      </c>
      <c r="F100" s="438" t="s">
        <v>429</v>
      </c>
      <c r="G100" s="439"/>
      <c r="H100" s="16">
        <v>0</v>
      </c>
      <c r="I100" s="16">
        <v>1074892.5</v>
      </c>
      <c r="J100" s="237"/>
      <c r="K100" s="238"/>
      <c r="L100" s="238"/>
      <c r="M100"/>
      <c r="N100"/>
      <c r="O100"/>
      <c r="P100"/>
      <c r="Q100"/>
      <c r="R100"/>
      <c r="S100"/>
      <c r="T100"/>
      <c r="U100"/>
      <c r="V100"/>
      <c r="W100"/>
      <c r="X100"/>
      <c r="Y100"/>
      <c r="Z100"/>
      <c r="AA100"/>
      <c r="AB100"/>
      <c r="AC100"/>
      <c r="AD100"/>
      <c r="AE100"/>
      <c r="AF100"/>
      <c r="AG100"/>
      <c r="AH100"/>
      <c r="AI100"/>
      <c r="AJ100"/>
      <c r="AK100"/>
      <c r="AL100"/>
    </row>
    <row r="101" spans="1:38" s="49" customFormat="1" ht="45.75" customHeight="1" x14ac:dyDescent="0.2">
      <c r="A101" s="68"/>
      <c r="B101" s="69"/>
      <c r="C101" s="140" t="s">
        <v>426</v>
      </c>
      <c r="D101" s="187">
        <v>599890</v>
      </c>
      <c r="E101" s="18" t="s">
        <v>428</v>
      </c>
      <c r="F101" s="438" t="s">
        <v>429</v>
      </c>
      <c r="G101" s="439"/>
      <c r="H101" s="16">
        <v>0</v>
      </c>
      <c r="I101" s="16">
        <v>599890</v>
      </c>
      <c r="J101" s="108"/>
      <c r="K101" s="92"/>
      <c r="L101" s="92"/>
      <c r="M101"/>
      <c r="N101"/>
      <c r="O101"/>
      <c r="P101"/>
      <c r="Q101"/>
      <c r="R101"/>
      <c r="S101"/>
      <c r="T101"/>
      <c r="U101"/>
      <c r="V101"/>
      <c r="W101"/>
      <c r="X101"/>
      <c r="Y101"/>
      <c r="Z101"/>
      <c r="AA101"/>
      <c r="AB101"/>
      <c r="AC101"/>
      <c r="AD101"/>
      <c r="AE101"/>
      <c r="AF101"/>
      <c r="AG101"/>
      <c r="AH101"/>
      <c r="AI101"/>
      <c r="AJ101"/>
      <c r="AK101"/>
      <c r="AL101"/>
    </row>
    <row r="102" spans="1:38" s="49" customFormat="1" ht="30" hidden="1" customHeight="1" x14ac:dyDescent="0.2">
      <c r="A102" s="68"/>
      <c r="B102" s="69"/>
      <c r="C102" s="14"/>
      <c r="D102" s="187"/>
      <c r="E102" s="18" t="s">
        <v>428</v>
      </c>
      <c r="F102" s="186"/>
      <c r="G102" s="37"/>
      <c r="H102" s="16"/>
      <c r="I102" s="16"/>
      <c r="J102" s="108"/>
      <c r="K102" s="92"/>
      <c r="L102" s="92"/>
      <c r="M102"/>
      <c r="N102"/>
      <c r="O102"/>
      <c r="P102"/>
      <c r="Q102"/>
      <c r="R102"/>
      <c r="S102"/>
      <c r="T102"/>
      <c r="U102"/>
      <c r="V102"/>
      <c r="W102"/>
      <c r="X102"/>
      <c r="Y102"/>
      <c r="Z102"/>
      <c r="AA102"/>
      <c r="AB102"/>
      <c r="AC102"/>
      <c r="AD102"/>
      <c r="AE102"/>
      <c r="AF102"/>
      <c r="AG102"/>
      <c r="AH102"/>
      <c r="AI102"/>
      <c r="AJ102"/>
      <c r="AK102"/>
      <c r="AL102"/>
    </row>
    <row r="103" spans="1:38" s="49" customFormat="1" ht="60.75" customHeight="1" x14ac:dyDescent="0.2">
      <c r="A103" s="70">
        <v>2.1</v>
      </c>
      <c r="B103" s="69" t="s">
        <v>161</v>
      </c>
      <c r="C103" s="140" t="s">
        <v>431</v>
      </c>
      <c r="D103" s="187">
        <v>507094.5</v>
      </c>
      <c r="E103" s="18" t="s">
        <v>428</v>
      </c>
      <c r="F103" s="438" t="s">
        <v>432</v>
      </c>
      <c r="G103" s="439"/>
      <c r="H103" s="16">
        <v>0</v>
      </c>
      <c r="I103" s="16">
        <f>D103</f>
        <v>507094.5</v>
      </c>
      <c r="J103" s="237"/>
      <c r="K103" s="238"/>
      <c r="L103" s="238"/>
      <c r="M103"/>
      <c r="N103"/>
      <c r="O103"/>
      <c r="P103"/>
      <c r="Q103"/>
      <c r="R103"/>
      <c r="S103"/>
      <c r="T103"/>
      <c r="U103"/>
      <c r="V103"/>
      <c r="W103"/>
      <c r="X103"/>
      <c r="Y103"/>
      <c r="Z103"/>
      <c r="AA103"/>
      <c r="AB103"/>
      <c r="AC103"/>
      <c r="AD103"/>
      <c r="AE103"/>
      <c r="AF103"/>
      <c r="AG103"/>
      <c r="AH103"/>
      <c r="AI103"/>
      <c r="AJ103"/>
      <c r="AK103"/>
      <c r="AL103"/>
    </row>
    <row r="104" spans="1:38" s="49" customFormat="1" ht="60.75" customHeight="1" x14ac:dyDescent="0.2">
      <c r="A104" s="70"/>
      <c r="B104" s="69"/>
      <c r="C104" s="140" t="s">
        <v>438</v>
      </c>
      <c r="D104" s="187">
        <v>633600</v>
      </c>
      <c r="E104" s="18" t="s">
        <v>428</v>
      </c>
      <c r="F104" s="438" t="s">
        <v>440</v>
      </c>
      <c r="G104" s="439"/>
      <c r="H104" s="16">
        <v>0</v>
      </c>
      <c r="I104" s="16">
        <f t="shared" ref="I104:I105" si="1">D104</f>
        <v>633600</v>
      </c>
      <c r="J104" s="108"/>
      <c r="K104" s="92"/>
      <c r="L104" s="92"/>
      <c r="M104"/>
      <c r="N104"/>
      <c r="O104"/>
      <c r="P104"/>
      <c r="Q104"/>
      <c r="R104"/>
      <c r="S104"/>
      <c r="T104"/>
      <c r="U104"/>
      <c r="V104"/>
      <c r="W104"/>
      <c r="X104"/>
      <c r="Y104"/>
      <c r="Z104"/>
      <c r="AA104"/>
      <c r="AB104"/>
      <c r="AC104"/>
      <c r="AD104"/>
      <c r="AE104"/>
      <c r="AF104"/>
      <c r="AG104"/>
      <c r="AH104"/>
      <c r="AI104"/>
      <c r="AJ104"/>
      <c r="AK104"/>
      <c r="AL104"/>
    </row>
    <row r="105" spans="1:38" s="49" customFormat="1" ht="60.75" customHeight="1" x14ac:dyDescent="0.2">
      <c r="A105" s="70"/>
      <c r="B105" s="69"/>
      <c r="C105" s="140" t="s">
        <v>439</v>
      </c>
      <c r="D105" s="187">
        <v>436175</v>
      </c>
      <c r="E105" s="18" t="s">
        <v>428</v>
      </c>
      <c r="F105" s="438" t="s">
        <v>441</v>
      </c>
      <c r="G105" s="439"/>
      <c r="H105" s="16">
        <v>0</v>
      </c>
      <c r="I105" s="16">
        <f t="shared" si="1"/>
        <v>436175</v>
      </c>
      <c r="J105" s="108"/>
      <c r="K105" s="92"/>
      <c r="L105" s="92"/>
      <c r="M105"/>
      <c r="N105"/>
      <c r="O105"/>
      <c r="P105"/>
      <c r="Q105"/>
      <c r="R105"/>
      <c r="S105"/>
      <c r="T105"/>
      <c r="U105"/>
      <c r="V105"/>
      <c r="W105"/>
      <c r="X105"/>
      <c r="Y105"/>
      <c r="Z105"/>
      <c r="AA105"/>
      <c r="AB105"/>
      <c r="AC105"/>
      <c r="AD105"/>
      <c r="AE105"/>
      <c r="AF105"/>
      <c r="AG105"/>
      <c r="AH105"/>
      <c r="AI105"/>
      <c r="AJ105"/>
      <c r="AK105"/>
      <c r="AL105"/>
    </row>
    <row r="106" spans="1:38" s="49" customFormat="1" ht="30" customHeight="1" x14ac:dyDescent="0.2">
      <c r="A106" s="68">
        <v>2.2000000000000002</v>
      </c>
      <c r="B106" s="69" t="s">
        <v>162</v>
      </c>
      <c r="C106" s="140" t="s">
        <v>433</v>
      </c>
      <c r="D106" s="187">
        <v>11485.2</v>
      </c>
      <c r="E106" s="18" t="s">
        <v>428</v>
      </c>
      <c r="F106" s="438" t="s">
        <v>447</v>
      </c>
      <c r="G106" s="439"/>
      <c r="H106" s="16">
        <v>0</v>
      </c>
      <c r="I106" s="16">
        <f>D106</f>
        <v>11485.2</v>
      </c>
      <c r="J106" s="237"/>
      <c r="K106" s="238"/>
      <c r="L106" s="238"/>
      <c r="M106"/>
      <c r="N106"/>
      <c r="O106"/>
      <c r="P106"/>
      <c r="Q106"/>
      <c r="R106"/>
      <c r="S106"/>
      <c r="T106"/>
      <c r="U106"/>
      <c r="V106"/>
      <c r="W106"/>
      <c r="X106"/>
      <c r="Y106"/>
      <c r="Z106"/>
      <c r="AA106"/>
      <c r="AB106"/>
      <c r="AC106"/>
      <c r="AD106"/>
      <c r="AE106"/>
      <c r="AF106"/>
      <c r="AG106"/>
      <c r="AH106"/>
      <c r="AI106"/>
      <c r="AJ106"/>
      <c r="AK106"/>
      <c r="AL106"/>
    </row>
    <row r="107" spans="1:38" s="49" customFormat="1" ht="45" customHeight="1" x14ac:dyDescent="0.2">
      <c r="A107" s="68"/>
      <c r="B107" s="69"/>
      <c r="C107" s="140" t="s">
        <v>434</v>
      </c>
      <c r="D107" s="187">
        <v>2800</v>
      </c>
      <c r="E107" s="18" t="s">
        <v>428</v>
      </c>
      <c r="F107" s="438" t="s">
        <v>448</v>
      </c>
      <c r="G107" s="439"/>
      <c r="H107" s="16">
        <v>0</v>
      </c>
      <c r="I107" s="16">
        <v>0</v>
      </c>
      <c r="J107" s="108"/>
      <c r="K107" s="92"/>
      <c r="L107" s="92"/>
      <c r="M107"/>
      <c r="N107"/>
      <c r="O107"/>
      <c r="P107"/>
      <c r="Q107"/>
      <c r="R107"/>
      <c r="S107"/>
      <c r="T107"/>
      <c r="U107"/>
      <c r="V107"/>
      <c r="W107"/>
      <c r="X107"/>
      <c r="Y107"/>
      <c r="Z107"/>
      <c r="AA107"/>
      <c r="AB107"/>
      <c r="AC107"/>
      <c r="AD107"/>
      <c r="AE107"/>
      <c r="AF107"/>
      <c r="AG107"/>
      <c r="AH107"/>
      <c r="AI107"/>
      <c r="AJ107"/>
      <c r="AK107"/>
      <c r="AL107"/>
    </row>
    <row r="108" spans="1:38" s="49" customFormat="1" ht="45" customHeight="1" x14ac:dyDescent="0.2">
      <c r="A108" s="68"/>
      <c r="B108" s="69"/>
      <c r="C108" s="140" t="s">
        <v>435</v>
      </c>
      <c r="D108" s="187">
        <v>4578757.4000000004</v>
      </c>
      <c r="E108" s="18" t="s">
        <v>428</v>
      </c>
      <c r="F108" s="438" t="s">
        <v>441</v>
      </c>
      <c r="G108" s="439"/>
      <c r="H108" s="16">
        <v>0</v>
      </c>
      <c r="I108" s="16">
        <f>D108</f>
        <v>4578757.4000000004</v>
      </c>
      <c r="J108" s="108"/>
      <c r="K108" s="92"/>
      <c r="L108" s="92"/>
      <c r="M108"/>
      <c r="N108"/>
      <c r="O108"/>
      <c r="P108"/>
      <c r="Q108"/>
      <c r="R108"/>
      <c r="S108"/>
      <c r="T108"/>
      <c r="U108"/>
      <c r="V108"/>
      <c r="W108"/>
      <c r="X108"/>
      <c r="Y108"/>
      <c r="Z108"/>
      <c r="AA108"/>
      <c r="AB108"/>
      <c r="AC108"/>
      <c r="AD108"/>
      <c r="AE108"/>
      <c r="AF108"/>
      <c r="AG108"/>
      <c r="AH108"/>
      <c r="AI108"/>
      <c r="AJ108"/>
      <c r="AK108"/>
      <c r="AL108"/>
    </row>
    <row r="109" spans="1:38" s="49" customFormat="1" ht="41.25" customHeight="1" x14ac:dyDescent="0.2">
      <c r="A109" s="68"/>
      <c r="B109" s="69"/>
      <c r="C109" s="140" t="s">
        <v>442</v>
      </c>
      <c r="D109" s="187">
        <v>5800</v>
      </c>
      <c r="E109" s="18" t="s">
        <v>428</v>
      </c>
      <c r="F109" s="438" t="s">
        <v>449</v>
      </c>
      <c r="G109" s="439"/>
      <c r="H109" s="16">
        <v>0</v>
      </c>
      <c r="I109" s="16">
        <f t="shared" ref="I109:I113" si="2">D109</f>
        <v>5800</v>
      </c>
      <c r="J109" s="108"/>
      <c r="K109" s="92"/>
      <c r="L109" s="92"/>
      <c r="M109"/>
      <c r="N109"/>
      <c r="O109"/>
      <c r="P109"/>
      <c r="Q109"/>
      <c r="R109"/>
      <c r="S109"/>
      <c r="T109"/>
      <c r="U109"/>
      <c r="V109"/>
      <c r="W109"/>
      <c r="X109"/>
      <c r="Y109"/>
      <c r="Z109"/>
      <c r="AA109"/>
      <c r="AB109"/>
      <c r="AC109"/>
      <c r="AD109"/>
      <c r="AE109"/>
      <c r="AF109"/>
      <c r="AG109"/>
      <c r="AH109"/>
      <c r="AI109"/>
      <c r="AJ109"/>
      <c r="AK109"/>
      <c r="AL109"/>
    </row>
    <row r="110" spans="1:38" s="49" customFormat="1" ht="41.25" customHeight="1" x14ac:dyDescent="0.2">
      <c r="A110" s="68"/>
      <c r="B110" s="69"/>
      <c r="C110" s="140" t="s">
        <v>443</v>
      </c>
      <c r="D110" s="187">
        <v>6951.1</v>
      </c>
      <c r="E110" s="18" t="s">
        <v>428</v>
      </c>
      <c r="F110" s="438" t="s">
        <v>450</v>
      </c>
      <c r="G110" s="439"/>
      <c r="H110" s="16">
        <v>0</v>
      </c>
      <c r="I110" s="16">
        <f t="shared" si="2"/>
        <v>6951.1</v>
      </c>
      <c r="J110" s="108"/>
      <c r="K110" s="92"/>
      <c r="L110" s="92"/>
      <c r="M110"/>
      <c r="N110"/>
      <c r="O110"/>
      <c r="P110"/>
      <c r="Q110"/>
      <c r="R110"/>
      <c r="S110"/>
      <c r="T110"/>
      <c r="U110"/>
      <c r="V110"/>
      <c r="W110"/>
      <c r="X110"/>
      <c r="Y110"/>
      <c r="Z110"/>
      <c r="AA110"/>
      <c r="AB110"/>
      <c r="AC110"/>
      <c r="AD110"/>
      <c r="AE110"/>
      <c r="AF110"/>
      <c r="AG110"/>
      <c r="AH110"/>
      <c r="AI110"/>
      <c r="AJ110"/>
      <c r="AK110"/>
      <c r="AL110"/>
    </row>
    <row r="111" spans="1:38" s="49" customFormat="1" ht="30" customHeight="1" x14ac:dyDescent="0.2">
      <c r="A111" s="68"/>
      <c r="B111" s="69"/>
      <c r="C111" s="140" t="s">
        <v>444</v>
      </c>
      <c r="D111" s="187">
        <v>21065</v>
      </c>
      <c r="E111" s="18" t="s">
        <v>428</v>
      </c>
      <c r="F111" s="438" t="s">
        <v>450</v>
      </c>
      <c r="G111" s="439"/>
      <c r="H111" s="16">
        <v>0</v>
      </c>
      <c r="I111" s="16">
        <f t="shared" si="2"/>
        <v>21065</v>
      </c>
      <c r="J111" s="108"/>
      <c r="K111" s="92"/>
      <c r="L111" s="92"/>
      <c r="M111"/>
      <c r="N111"/>
      <c r="O111"/>
      <c r="P111"/>
      <c r="Q111"/>
      <c r="R111"/>
      <c r="S111"/>
      <c r="T111"/>
      <c r="U111"/>
      <c r="V111"/>
      <c r="W111"/>
      <c r="X111"/>
      <c r="Y111"/>
      <c r="Z111"/>
      <c r="AA111"/>
      <c r="AB111"/>
      <c r="AC111"/>
      <c r="AD111"/>
      <c r="AE111"/>
      <c r="AF111"/>
      <c r="AG111"/>
      <c r="AH111"/>
      <c r="AI111"/>
      <c r="AJ111"/>
      <c r="AK111"/>
      <c r="AL111"/>
    </row>
    <row r="112" spans="1:38" s="49" customFormat="1" ht="30" customHeight="1" x14ac:dyDescent="0.2">
      <c r="A112" s="68"/>
      <c r="B112" s="69"/>
      <c r="C112" s="140" t="s">
        <v>445</v>
      </c>
      <c r="D112" s="187">
        <v>2974.6</v>
      </c>
      <c r="E112" s="18" t="s">
        <v>428</v>
      </c>
      <c r="F112" s="438" t="s">
        <v>451</v>
      </c>
      <c r="G112" s="439"/>
      <c r="H112" s="16">
        <v>0</v>
      </c>
      <c r="I112" s="16">
        <f t="shared" si="2"/>
        <v>2974.6</v>
      </c>
      <c r="J112" s="108"/>
      <c r="K112" s="92"/>
      <c r="L112" s="92"/>
      <c r="M112"/>
      <c r="N112"/>
      <c r="O112"/>
      <c r="P112"/>
      <c r="Q112"/>
      <c r="R112"/>
      <c r="S112"/>
      <c r="T112"/>
      <c r="U112"/>
      <c r="V112"/>
      <c r="W112"/>
      <c r="X112"/>
      <c r="Y112"/>
      <c r="Z112"/>
      <c r="AA112"/>
      <c r="AB112"/>
      <c r="AC112"/>
      <c r="AD112"/>
      <c r="AE112"/>
      <c r="AF112"/>
      <c r="AG112"/>
      <c r="AH112"/>
      <c r="AI112"/>
      <c r="AJ112"/>
      <c r="AK112"/>
      <c r="AL112"/>
    </row>
    <row r="113" spans="1:38" s="49" customFormat="1" ht="30" customHeight="1" x14ac:dyDescent="0.2">
      <c r="A113" s="68"/>
      <c r="B113" s="69"/>
      <c r="C113" s="140" t="s">
        <v>446</v>
      </c>
      <c r="D113" s="187">
        <v>3.2</v>
      </c>
      <c r="E113" s="18" t="s">
        <v>428</v>
      </c>
      <c r="F113" s="438" t="s">
        <v>450</v>
      </c>
      <c r="G113" s="439"/>
      <c r="H113" s="16">
        <v>0</v>
      </c>
      <c r="I113" s="16">
        <f t="shared" si="2"/>
        <v>3.2</v>
      </c>
      <c r="J113" s="108"/>
      <c r="K113" s="92"/>
      <c r="L113" s="92"/>
      <c r="M113"/>
      <c r="N113"/>
      <c r="O113"/>
      <c r="P113"/>
      <c r="Q113"/>
      <c r="R113"/>
      <c r="S113"/>
      <c r="T113"/>
      <c r="U113"/>
      <c r="V113"/>
      <c r="W113"/>
      <c r="X113"/>
      <c r="Y113"/>
      <c r="Z113"/>
      <c r="AA113"/>
      <c r="AB113"/>
      <c r="AC113"/>
      <c r="AD113"/>
      <c r="AE113"/>
      <c r="AF113"/>
      <c r="AG113"/>
      <c r="AH113"/>
      <c r="AI113"/>
      <c r="AJ113"/>
      <c r="AK113"/>
      <c r="AL113"/>
    </row>
    <row r="114" spans="1:38" s="49" customFormat="1" ht="30" customHeight="1" x14ac:dyDescent="0.2">
      <c r="A114" s="68">
        <v>2.2999999999999998</v>
      </c>
      <c r="B114" s="69" t="s">
        <v>163</v>
      </c>
      <c r="C114" s="140" t="s">
        <v>462</v>
      </c>
      <c r="D114" s="187">
        <v>9152.26</v>
      </c>
      <c r="E114" s="18" t="s">
        <v>463</v>
      </c>
      <c r="F114" s="438" t="s">
        <v>333</v>
      </c>
      <c r="G114" s="439"/>
      <c r="H114" s="16">
        <v>0</v>
      </c>
      <c r="I114" s="16">
        <v>0</v>
      </c>
      <c r="J114" s="237"/>
      <c r="K114" s="238"/>
      <c r="L114" s="238"/>
      <c r="M114"/>
      <c r="N114"/>
      <c r="O114"/>
      <c r="P114"/>
      <c r="Q114"/>
      <c r="R114"/>
      <c r="S114"/>
      <c r="T114"/>
      <c r="U114"/>
      <c r="V114"/>
      <c r="W114"/>
      <c r="X114"/>
      <c r="Y114"/>
      <c r="Z114"/>
      <c r="AA114"/>
      <c r="AB114"/>
      <c r="AC114"/>
      <c r="AD114"/>
      <c r="AE114"/>
      <c r="AF114"/>
      <c r="AG114"/>
      <c r="AH114"/>
      <c r="AI114"/>
      <c r="AJ114"/>
      <c r="AK114"/>
      <c r="AL114"/>
    </row>
    <row r="115" spans="1:38" s="49" customFormat="1" ht="30" customHeight="1" x14ac:dyDescent="0.2">
      <c r="A115" s="68"/>
      <c r="B115" s="69"/>
      <c r="C115" s="140" t="s">
        <v>461</v>
      </c>
      <c r="D115" s="187">
        <v>4176.1400000000003</v>
      </c>
      <c r="E115" s="18" t="s">
        <v>428</v>
      </c>
      <c r="F115" s="438" t="s">
        <v>464</v>
      </c>
      <c r="G115" s="439"/>
      <c r="H115" s="16">
        <v>0</v>
      </c>
      <c r="I115" s="16">
        <v>0</v>
      </c>
      <c r="J115" s="108"/>
      <c r="K115" s="92"/>
      <c r="L115" s="92"/>
      <c r="M115"/>
      <c r="N115"/>
      <c r="O115"/>
      <c r="P115"/>
      <c r="Q115"/>
      <c r="R115"/>
      <c r="S115"/>
      <c r="T115"/>
      <c r="U115"/>
      <c r="V115"/>
      <c r="W115"/>
      <c r="X115"/>
      <c r="Y115"/>
      <c r="Z115"/>
      <c r="AA115"/>
      <c r="AB115"/>
      <c r="AC115"/>
      <c r="AD115"/>
      <c r="AE115"/>
      <c r="AF115"/>
      <c r="AG115"/>
      <c r="AH115"/>
      <c r="AI115"/>
      <c r="AJ115"/>
      <c r="AK115"/>
      <c r="AL115"/>
    </row>
    <row r="116" spans="1:38" s="49" customFormat="1" ht="30" customHeight="1" x14ac:dyDescent="0.2">
      <c r="A116" s="68"/>
      <c r="B116" s="69"/>
      <c r="C116" s="140" t="s">
        <v>460</v>
      </c>
      <c r="D116" s="187">
        <v>104.4</v>
      </c>
      <c r="E116" s="18" t="s">
        <v>345</v>
      </c>
      <c r="F116" s="438" t="s">
        <v>464</v>
      </c>
      <c r="G116" s="439"/>
      <c r="H116" s="16">
        <v>0</v>
      </c>
      <c r="I116" s="16">
        <v>0</v>
      </c>
      <c r="J116" s="108"/>
      <c r="K116" s="92"/>
      <c r="L116" s="92"/>
      <c r="M116"/>
      <c r="N116"/>
      <c r="O116"/>
      <c r="P116"/>
      <c r="Q116"/>
      <c r="R116"/>
      <c r="S116"/>
      <c r="T116"/>
      <c r="U116"/>
      <c r="V116"/>
      <c r="W116"/>
      <c r="X116"/>
      <c r="Y116"/>
      <c r="Z116"/>
      <c r="AA116"/>
      <c r="AB116"/>
      <c r="AC116"/>
      <c r="AD116"/>
      <c r="AE116"/>
      <c r="AF116"/>
      <c r="AG116"/>
      <c r="AH116"/>
      <c r="AI116"/>
      <c r="AJ116"/>
      <c r="AK116"/>
      <c r="AL116"/>
    </row>
    <row r="117" spans="1:38" s="49" customFormat="1" ht="30" customHeight="1" x14ac:dyDescent="0.2">
      <c r="A117" s="68"/>
      <c r="B117" s="69"/>
      <c r="C117" s="140" t="s">
        <v>459</v>
      </c>
      <c r="D117" s="187">
        <v>3857.96</v>
      </c>
      <c r="E117" s="18" t="s">
        <v>345</v>
      </c>
      <c r="F117" s="438" t="s">
        <v>464</v>
      </c>
      <c r="G117" s="439"/>
      <c r="H117" s="16">
        <v>0</v>
      </c>
      <c r="I117" s="16">
        <v>0</v>
      </c>
      <c r="J117" s="108"/>
      <c r="K117" s="92"/>
      <c r="L117" s="92"/>
      <c r="M117"/>
      <c r="N117"/>
      <c r="O117"/>
      <c r="P117"/>
      <c r="Q117"/>
      <c r="R117"/>
      <c r="S117"/>
      <c r="T117"/>
      <c r="U117"/>
      <c r="V117"/>
      <c r="W117"/>
      <c r="X117"/>
      <c r="Y117"/>
      <c r="Z117"/>
      <c r="AA117"/>
      <c r="AB117"/>
      <c r="AC117"/>
      <c r="AD117"/>
      <c r="AE117"/>
      <c r="AF117"/>
      <c r="AG117"/>
      <c r="AH117"/>
      <c r="AI117"/>
      <c r="AJ117"/>
      <c r="AK117"/>
      <c r="AL117"/>
    </row>
    <row r="118" spans="1:38" s="49" customFormat="1" ht="30" customHeight="1" x14ac:dyDescent="0.2">
      <c r="A118" s="68"/>
      <c r="B118" s="69"/>
      <c r="C118" s="140" t="s">
        <v>458</v>
      </c>
      <c r="D118" s="187">
        <v>372.87</v>
      </c>
      <c r="E118" s="18" t="s">
        <v>345</v>
      </c>
      <c r="F118" s="438" t="s">
        <v>464</v>
      </c>
      <c r="G118" s="439"/>
      <c r="H118" s="16">
        <v>0</v>
      </c>
      <c r="I118" s="16">
        <v>0</v>
      </c>
      <c r="J118" s="108"/>
      <c r="K118" s="92"/>
      <c r="L118" s="92"/>
      <c r="M118"/>
      <c r="N118"/>
      <c r="O118"/>
      <c r="P118"/>
      <c r="Q118"/>
      <c r="R118"/>
      <c r="S118"/>
      <c r="T118"/>
      <c r="U118"/>
      <c r="V118"/>
      <c r="W118"/>
      <c r="X118"/>
      <c r="Y118"/>
      <c r="Z118"/>
      <c r="AA118"/>
      <c r="AB118"/>
      <c r="AC118"/>
      <c r="AD118"/>
      <c r="AE118"/>
      <c r="AF118"/>
      <c r="AG118"/>
      <c r="AH118"/>
      <c r="AI118"/>
      <c r="AJ118"/>
      <c r="AK118"/>
      <c r="AL118"/>
    </row>
    <row r="119" spans="1:38" s="49" customFormat="1" ht="30" customHeight="1" x14ac:dyDescent="0.2">
      <c r="A119" s="68"/>
      <c r="B119" s="69"/>
      <c r="C119" s="140" t="s">
        <v>457</v>
      </c>
      <c r="D119" s="187">
        <v>82.03</v>
      </c>
      <c r="E119" s="18" t="s">
        <v>345</v>
      </c>
      <c r="F119" s="438" t="s">
        <v>464</v>
      </c>
      <c r="G119" s="439"/>
      <c r="H119" s="16">
        <v>0</v>
      </c>
      <c r="I119" s="16">
        <v>0</v>
      </c>
      <c r="J119" s="108"/>
      <c r="K119" s="92"/>
      <c r="L119" s="92"/>
      <c r="M119"/>
      <c r="N119"/>
      <c r="O119"/>
      <c r="P119"/>
      <c r="Q119"/>
      <c r="R119"/>
      <c r="S119"/>
      <c r="T119"/>
      <c r="U119"/>
      <c r="V119"/>
      <c r="W119"/>
      <c r="X119"/>
      <c r="Y119"/>
      <c r="Z119"/>
      <c r="AA119"/>
      <c r="AB119"/>
      <c r="AC119"/>
      <c r="AD119"/>
      <c r="AE119"/>
      <c r="AF119"/>
      <c r="AG119"/>
      <c r="AH119"/>
      <c r="AI119"/>
      <c r="AJ119"/>
      <c r="AK119"/>
      <c r="AL119"/>
    </row>
    <row r="120" spans="1:38" s="49" customFormat="1" ht="30" customHeight="1" x14ac:dyDescent="0.2">
      <c r="A120" s="68"/>
      <c r="B120" s="69"/>
      <c r="C120" s="140" t="s">
        <v>456</v>
      </c>
      <c r="D120" s="187">
        <v>91524.2</v>
      </c>
      <c r="E120" s="18" t="s">
        <v>428</v>
      </c>
      <c r="F120" s="438" t="s">
        <v>465</v>
      </c>
      <c r="G120" s="439"/>
      <c r="H120" s="16">
        <v>0</v>
      </c>
      <c r="I120" s="16">
        <v>0</v>
      </c>
      <c r="J120" s="108"/>
      <c r="K120" s="92"/>
      <c r="L120" s="92"/>
      <c r="M120"/>
      <c r="N120"/>
      <c r="O120"/>
      <c r="P120"/>
      <c r="Q120"/>
      <c r="R120"/>
      <c r="S120"/>
      <c r="T120"/>
      <c r="U120"/>
      <c r="V120"/>
      <c r="W120"/>
      <c r="X120"/>
      <c r="Y120"/>
      <c r="Z120"/>
      <c r="AA120"/>
      <c r="AB120"/>
      <c r="AC120"/>
      <c r="AD120"/>
      <c r="AE120"/>
      <c r="AF120"/>
      <c r="AG120"/>
      <c r="AH120"/>
      <c r="AI120"/>
      <c r="AJ120"/>
      <c r="AK120"/>
      <c r="AL120"/>
    </row>
    <row r="121" spans="1:38" s="49" customFormat="1" ht="30" customHeight="1" x14ac:dyDescent="0.2">
      <c r="A121" s="68"/>
      <c r="B121" s="69"/>
      <c r="C121" s="140" t="s">
        <v>455</v>
      </c>
      <c r="D121" s="187">
        <v>7520</v>
      </c>
      <c r="E121" s="18" t="s">
        <v>428</v>
      </c>
      <c r="F121" s="438" t="s">
        <v>447</v>
      </c>
      <c r="G121" s="439"/>
      <c r="H121" s="16">
        <v>0</v>
      </c>
      <c r="I121" s="16">
        <f>D121</f>
        <v>7520</v>
      </c>
      <c r="J121" s="108"/>
      <c r="K121" s="92"/>
      <c r="L121" s="92"/>
      <c r="M121"/>
      <c r="N121"/>
      <c r="O121"/>
      <c r="P121"/>
      <c r="Q121"/>
      <c r="R121"/>
      <c r="S121"/>
      <c r="T121"/>
      <c r="U121"/>
      <c r="V121"/>
      <c r="W121"/>
      <c r="X121"/>
      <c r="Y121"/>
      <c r="Z121"/>
      <c r="AA121"/>
      <c r="AB121"/>
      <c r="AC121"/>
      <c r="AD121"/>
      <c r="AE121"/>
      <c r="AF121"/>
      <c r="AG121"/>
      <c r="AH121"/>
      <c r="AI121"/>
      <c r="AJ121"/>
      <c r="AK121"/>
      <c r="AL121"/>
    </row>
    <row r="122" spans="1:38" s="49" customFormat="1" ht="30" customHeight="1" x14ac:dyDescent="0.2">
      <c r="A122" s="68"/>
      <c r="B122" s="69"/>
      <c r="C122" s="140" t="s">
        <v>454</v>
      </c>
      <c r="D122" s="187">
        <v>847.44</v>
      </c>
      <c r="E122" s="18" t="s">
        <v>428</v>
      </c>
      <c r="F122" s="438" t="s">
        <v>333</v>
      </c>
      <c r="G122" s="439"/>
      <c r="H122" s="16">
        <v>0</v>
      </c>
      <c r="I122" s="16">
        <v>0</v>
      </c>
      <c r="J122" s="108"/>
      <c r="K122" s="92"/>
      <c r="L122" s="92"/>
      <c r="M122"/>
      <c r="N122"/>
      <c r="O122"/>
      <c r="P122"/>
      <c r="Q122"/>
      <c r="R122"/>
      <c r="S122"/>
      <c r="T122"/>
      <c r="U122"/>
      <c r="V122"/>
      <c r="W122"/>
      <c r="X122"/>
      <c r="Y122"/>
      <c r="Z122"/>
      <c r="AA122"/>
      <c r="AB122"/>
      <c r="AC122"/>
      <c r="AD122"/>
      <c r="AE122"/>
      <c r="AF122"/>
      <c r="AG122"/>
      <c r="AH122"/>
      <c r="AI122"/>
      <c r="AJ122"/>
      <c r="AK122"/>
      <c r="AL122"/>
    </row>
    <row r="123" spans="1:38" s="49" customFormat="1" ht="30" customHeight="1" x14ac:dyDescent="0.2">
      <c r="A123" s="68"/>
      <c r="B123" s="69"/>
      <c r="C123" s="140" t="s">
        <v>453</v>
      </c>
      <c r="D123" s="187">
        <v>69.599999999999994</v>
      </c>
      <c r="E123" s="18" t="s">
        <v>428</v>
      </c>
      <c r="F123" s="438" t="s">
        <v>451</v>
      </c>
      <c r="G123" s="439"/>
      <c r="H123" s="16">
        <v>0</v>
      </c>
      <c r="I123" s="16">
        <v>70</v>
      </c>
      <c r="J123" s="108"/>
      <c r="K123" s="92"/>
      <c r="L123" s="92"/>
      <c r="M123"/>
      <c r="N123"/>
      <c r="O123"/>
      <c r="P123"/>
      <c r="Q123"/>
      <c r="R123"/>
      <c r="S123"/>
      <c r="T123"/>
      <c r="U123"/>
      <c r="V123"/>
      <c r="W123"/>
      <c r="X123"/>
      <c r="Y123"/>
      <c r="Z123"/>
      <c r="AA123"/>
      <c r="AB123"/>
      <c r="AC123"/>
      <c r="AD123"/>
      <c r="AE123"/>
      <c r="AF123"/>
      <c r="AG123"/>
      <c r="AH123"/>
      <c r="AI123"/>
      <c r="AJ123"/>
      <c r="AK123"/>
      <c r="AL123"/>
    </row>
    <row r="124" spans="1:38" s="49" customFormat="1" ht="30" customHeight="1" x14ac:dyDescent="0.2">
      <c r="A124" s="68"/>
      <c r="B124" s="69"/>
      <c r="C124" s="140" t="s">
        <v>452</v>
      </c>
      <c r="D124" s="187">
        <v>71.400000000000006</v>
      </c>
      <c r="E124" s="18" t="s">
        <v>345</v>
      </c>
      <c r="F124" s="438" t="s">
        <v>464</v>
      </c>
      <c r="G124" s="439"/>
      <c r="H124" s="16">
        <v>0</v>
      </c>
      <c r="I124" s="16">
        <v>0</v>
      </c>
      <c r="J124" s="108"/>
      <c r="K124" s="92"/>
      <c r="L124" s="92"/>
      <c r="M124"/>
      <c r="N124"/>
      <c r="O124"/>
      <c r="P124"/>
      <c r="Q124"/>
      <c r="R124"/>
      <c r="S124"/>
      <c r="T124"/>
      <c r="U124"/>
      <c r="V124"/>
      <c r="W124"/>
      <c r="X124"/>
      <c r="Y124"/>
      <c r="Z124"/>
      <c r="AA124"/>
      <c r="AB124"/>
      <c r="AC124"/>
      <c r="AD124"/>
      <c r="AE124"/>
      <c r="AF124"/>
      <c r="AG124"/>
      <c r="AH124"/>
      <c r="AI124"/>
      <c r="AJ124"/>
      <c r="AK124"/>
      <c r="AL124"/>
    </row>
    <row r="125" spans="1:38" s="49" customFormat="1" ht="30" customHeight="1" x14ac:dyDescent="0.2">
      <c r="A125" s="68"/>
      <c r="B125" s="69"/>
      <c r="C125" s="140" t="s">
        <v>435</v>
      </c>
      <c r="D125" s="187">
        <v>592472</v>
      </c>
      <c r="E125" s="18" t="s">
        <v>428</v>
      </c>
      <c r="F125" s="438" t="s">
        <v>441</v>
      </c>
      <c r="G125" s="439"/>
      <c r="H125" s="16">
        <v>0</v>
      </c>
      <c r="I125" s="16">
        <f>D125</f>
        <v>592472</v>
      </c>
      <c r="J125" s="108"/>
      <c r="K125" s="92"/>
      <c r="L125" s="92"/>
      <c r="M125"/>
      <c r="N125"/>
      <c r="O125"/>
      <c r="P125"/>
      <c r="Q125"/>
      <c r="R125"/>
      <c r="S125"/>
      <c r="T125"/>
      <c r="U125"/>
      <c r="V125"/>
      <c r="W125"/>
      <c r="X125"/>
      <c r="Y125"/>
      <c r="Z125"/>
      <c r="AA125"/>
      <c r="AB125"/>
      <c r="AC125"/>
      <c r="AD125"/>
      <c r="AE125"/>
      <c r="AF125"/>
      <c r="AG125"/>
      <c r="AH125"/>
      <c r="AI125"/>
      <c r="AJ125"/>
      <c r="AK125"/>
      <c r="AL125"/>
    </row>
    <row r="126" spans="1:38" s="49" customFormat="1" ht="30" customHeight="1" x14ac:dyDescent="0.2">
      <c r="A126" s="68">
        <v>2.4</v>
      </c>
      <c r="B126" s="69" t="s">
        <v>164</v>
      </c>
      <c r="C126" s="140" t="s">
        <v>466</v>
      </c>
      <c r="D126" s="187">
        <v>920.5</v>
      </c>
      <c r="E126" s="18" t="s">
        <v>428</v>
      </c>
      <c r="F126" s="438" t="s">
        <v>448</v>
      </c>
      <c r="G126" s="439"/>
      <c r="H126" s="16">
        <v>0</v>
      </c>
      <c r="I126" s="16">
        <v>0</v>
      </c>
      <c r="J126" s="237"/>
      <c r="K126" s="238"/>
      <c r="L126" s="238"/>
      <c r="M126"/>
      <c r="N126"/>
      <c r="O126"/>
      <c r="P126"/>
      <c r="Q126"/>
      <c r="R126"/>
      <c r="S126"/>
      <c r="T126"/>
      <c r="U126"/>
      <c r="V126"/>
      <c r="W126"/>
      <c r="X126"/>
      <c r="Y126"/>
      <c r="Z126"/>
      <c r="AA126"/>
      <c r="AB126"/>
      <c r="AC126"/>
      <c r="AD126"/>
      <c r="AE126"/>
      <c r="AF126"/>
      <c r="AG126"/>
      <c r="AH126"/>
      <c r="AI126"/>
      <c r="AJ126"/>
      <c r="AK126"/>
      <c r="AL126"/>
    </row>
    <row r="127" spans="1:38" s="49" customFormat="1" ht="30" customHeight="1" x14ac:dyDescent="0.2">
      <c r="A127" s="68"/>
      <c r="B127" s="69"/>
      <c r="C127" s="140" t="s">
        <v>467</v>
      </c>
      <c r="D127" s="187">
        <v>457217</v>
      </c>
      <c r="E127" s="18" t="s">
        <v>428</v>
      </c>
      <c r="F127" s="438" t="s">
        <v>429</v>
      </c>
      <c r="G127" s="439"/>
      <c r="H127" s="16">
        <v>0</v>
      </c>
      <c r="I127" s="16">
        <f>D127</f>
        <v>457217</v>
      </c>
      <c r="J127" s="108"/>
      <c r="K127" s="92"/>
      <c r="L127" s="92"/>
      <c r="M127"/>
      <c r="N127"/>
      <c r="O127"/>
      <c r="P127"/>
      <c r="Q127"/>
      <c r="R127"/>
      <c r="S127"/>
      <c r="T127"/>
      <c r="U127"/>
      <c r="V127"/>
      <c r="W127"/>
      <c r="X127"/>
      <c r="Y127"/>
      <c r="Z127"/>
      <c r="AA127"/>
      <c r="AB127"/>
      <c r="AC127"/>
      <c r="AD127"/>
      <c r="AE127"/>
      <c r="AF127"/>
      <c r="AG127"/>
      <c r="AH127"/>
      <c r="AI127"/>
      <c r="AJ127"/>
      <c r="AK127"/>
      <c r="AL127"/>
    </row>
    <row r="128" spans="1:38" s="49" customFormat="1" ht="30" customHeight="1" x14ac:dyDescent="0.2">
      <c r="A128" s="68">
        <v>2.5</v>
      </c>
      <c r="B128" s="69" t="s">
        <v>165</v>
      </c>
      <c r="C128" s="140" t="s">
        <v>427</v>
      </c>
      <c r="D128" s="187">
        <v>69180</v>
      </c>
      <c r="E128" s="18" t="s">
        <v>428</v>
      </c>
      <c r="F128" s="438" t="s">
        <v>441</v>
      </c>
      <c r="G128" s="439"/>
      <c r="H128" s="16">
        <v>0</v>
      </c>
      <c r="I128" s="16">
        <v>69180</v>
      </c>
      <c r="J128" s="237"/>
      <c r="K128" s="238"/>
      <c r="L128" s="238"/>
      <c r="M128"/>
      <c r="N128"/>
      <c r="O128"/>
      <c r="P128"/>
      <c r="Q128"/>
      <c r="R128"/>
      <c r="S128"/>
      <c r="T128"/>
      <c r="U128"/>
      <c r="V128"/>
      <c r="W128"/>
      <c r="X128"/>
      <c r="Y128"/>
      <c r="Z128"/>
      <c r="AA128"/>
      <c r="AB128"/>
      <c r="AC128"/>
      <c r="AD128"/>
      <c r="AE128"/>
      <c r="AF128"/>
      <c r="AG128"/>
      <c r="AH128"/>
      <c r="AI128"/>
      <c r="AJ128"/>
      <c r="AK128"/>
      <c r="AL128"/>
    </row>
    <row r="129" spans="1:38" s="49" customFormat="1" ht="30" customHeight="1" x14ac:dyDescent="0.2">
      <c r="A129" s="68"/>
      <c r="B129" s="69"/>
      <c r="C129" s="140" t="s">
        <v>468</v>
      </c>
      <c r="D129" s="187">
        <v>117.2</v>
      </c>
      <c r="E129" s="18" t="s">
        <v>428</v>
      </c>
      <c r="F129" s="438" t="s">
        <v>449</v>
      </c>
      <c r="G129" s="439"/>
      <c r="H129" s="16">
        <v>0</v>
      </c>
      <c r="I129" s="16">
        <v>117.2</v>
      </c>
      <c r="J129" s="108"/>
      <c r="K129" s="92"/>
      <c r="L129" s="92"/>
      <c r="M129"/>
      <c r="N129"/>
      <c r="O129"/>
      <c r="P129"/>
      <c r="Q129"/>
      <c r="R129"/>
      <c r="S129"/>
      <c r="T129"/>
      <c r="U129"/>
      <c r="V129"/>
      <c r="W129"/>
      <c r="X129"/>
      <c r="Y129"/>
      <c r="Z129"/>
      <c r="AA129"/>
      <c r="AB129"/>
      <c r="AC129"/>
      <c r="AD129"/>
      <c r="AE129"/>
      <c r="AF129"/>
      <c r="AG129"/>
      <c r="AH129"/>
      <c r="AI129"/>
      <c r="AJ129"/>
      <c r="AK129"/>
      <c r="AL129"/>
    </row>
    <row r="130" spans="1:38" s="49" customFormat="1" ht="30" customHeight="1" x14ac:dyDescent="0.2">
      <c r="A130" s="68"/>
      <c r="B130" s="69"/>
      <c r="C130" s="140" t="s">
        <v>469</v>
      </c>
      <c r="D130" s="187">
        <v>1561</v>
      </c>
      <c r="E130" s="18" t="s">
        <v>428</v>
      </c>
      <c r="F130" s="438" t="s">
        <v>333</v>
      </c>
      <c r="G130" s="439"/>
      <c r="H130" s="16">
        <v>0</v>
      </c>
      <c r="I130" s="16">
        <v>0</v>
      </c>
      <c r="J130" s="108"/>
      <c r="K130" s="92"/>
      <c r="L130" s="92"/>
      <c r="M130"/>
      <c r="N130"/>
      <c r="O130"/>
      <c r="P130"/>
      <c r="Q130"/>
      <c r="R130"/>
      <c r="S130"/>
      <c r="T130"/>
      <c r="U130"/>
      <c r="V130"/>
      <c r="W130"/>
      <c r="X130"/>
      <c r="Y130"/>
      <c r="Z130"/>
      <c r="AA130"/>
      <c r="AB130"/>
      <c r="AC130"/>
      <c r="AD130"/>
      <c r="AE130"/>
      <c r="AF130"/>
      <c r="AG130"/>
      <c r="AH130"/>
      <c r="AI130"/>
      <c r="AJ130"/>
      <c r="AK130"/>
      <c r="AL130"/>
    </row>
    <row r="131" spans="1:38" s="49" customFormat="1" ht="30" customHeight="1" x14ac:dyDescent="0.2">
      <c r="A131" s="68"/>
      <c r="B131" s="69"/>
      <c r="C131" s="140" t="s">
        <v>469</v>
      </c>
      <c r="D131" s="187">
        <v>40645.5</v>
      </c>
      <c r="E131" s="18" t="s">
        <v>428</v>
      </c>
      <c r="F131" s="438" t="s">
        <v>333</v>
      </c>
      <c r="G131" s="439"/>
      <c r="H131" s="16">
        <v>0</v>
      </c>
      <c r="I131" s="16">
        <v>0</v>
      </c>
      <c r="J131" s="108"/>
      <c r="K131" s="92"/>
      <c r="L131" s="92"/>
      <c r="M131"/>
      <c r="N131"/>
      <c r="O131"/>
      <c r="P131"/>
      <c r="Q131"/>
      <c r="R131"/>
      <c r="S131"/>
      <c r="T131"/>
      <c r="U131"/>
      <c r="V131"/>
      <c r="W131"/>
      <c r="X131"/>
      <c r="Y131"/>
      <c r="Z131"/>
      <c r="AA131"/>
      <c r="AB131"/>
      <c r="AC131"/>
      <c r="AD131"/>
      <c r="AE131"/>
      <c r="AF131"/>
      <c r="AG131"/>
      <c r="AH131"/>
      <c r="AI131"/>
      <c r="AJ131"/>
      <c r="AK131"/>
      <c r="AL131"/>
    </row>
    <row r="132" spans="1:38" s="49" customFormat="1" ht="30" customHeight="1" x14ac:dyDescent="0.2">
      <c r="A132" s="68"/>
      <c r="B132" s="69"/>
      <c r="C132" s="140" t="s">
        <v>469</v>
      </c>
      <c r="D132" s="187">
        <v>13548.5</v>
      </c>
      <c r="E132" s="18" t="s">
        <v>428</v>
      </c>
      <c r="F132" s="438" t="s">
        <v>333</v>
      </c>
      <c r="G132" s="439"/>
      <c r="H132" s="16">
        <v>0</v>
      </c>
      <c r="I132" s="16">
        <v>0</v>
      </c>
      <c r="J132" s="108"/>
      <c r="K132" s="92"/>
      <c r="L132" s="92"/>
      <c r="M132"/>
      <c r="N132"/>
      <c r="O132"/>
      <c r="P132"/>
      <c r="Q132"/>
      <c r="R132"/>
      <c r="S132"/>
      <c r="T132"/>
      <c r="U132"/>
      <c r="V132"/>
      <c r="W132"/>
      <c r="X132"/>
      <c r="Y132"/>
      <c r="Z132"/>
      <c r="AA132"/>
      <c r="AB132"/>
      <c r="AC132"/>
      <c r="AD132"/>
      <c r="AE132"/>
      <c r="AF132"/>
      <c r="AG132"/>
      <c r="AH132"/>
      <c r="AI132"/>
      <c r="AJ132"/>
      <c r="AK132"/>
      <c r="AL132"/>
    </row>
    <row r="133" spans="1:38" s="49" customFormat="1" ht="30" customHeight="1" x14ac:dyDescent="0.2">
      <c r="A133" s="68"/>
      <c r="B133" s="69"/>
      <c r="C133" s="140" t="s">
        <v>470</v>
      </c>
      <c r="D133" s="187">
        <v>49.91</v>
      </c>
      <c r="E133" s="18" t="s">
        <v>345</v>
      </c>
      <c r="F133" s="438" t="s">
        <v>464</v>
      </c>
      <c r="G133" s="439"/>
      <c r="H133" s="16">
        <v>0</v>
      </c>
      <c r="I133" s="16">
        <v>0</v>
      </c>
      <c r="J133" s="108"/>
      <c r="K133" s="92"/>
      <c r="L133" s="92"/>
      <c r="M133"/>
      <c r="N133"/>
      <c r="O133"/>
      <c r="P133"/>
      <c r="Q133"/>
      <c r="R133"/>
      <c r="S133"/>
      <c r="T133"/>
      <c r="U133"/>
      <c r="V133"/>
      <c r="W133"/>
      <c r="X133"/>
      <c r="Y133"/>
      <c r="Z133"/>
      <c r="AA133"/>
      <c r="AB133"/>
      <c r="AC133"/>
      <c r="AD133"/>
      <c r="AE133"/>
      <c r="AF133"/>
      <c r="AG133"/>
      <c r="AH133"/>
      <c r="AI133"/>
      <c r="AJ133"/>
      <c r="AK133"/>
      <c r="AL133"/>
    </row>
    <row r="134" spans="1:38" s="49" customFormat="1" ht="30" customHeight="1" x14ac:dyDescent="0.2">
      <c r="A134" s="68"/>
      <c r="B134" s="69"/>
      <c r="C134" s="140" t="s">
        <v>471</v>
      </c>
      <c r="D134" s="187">
        <v>12974.13</v>
      </c>
      <c r="E134" s="18" t="s">
        <v>428</v>
      </c>
      <c r="F134" s="438" t="s">
        <v>450</v>
      </c>
      <c r="G134" s="439"/>
      <c r="H134" s="16">
        <v>0</v>
      </c>
      <c r="I134" s="16">
        <v>12974.13</v>
      </c>
      <c r="J134" s="108"/>
      <c r="K134" s="92"/>
      <c r="L134" s="92"/>
      <c r="M134"/>
      <c r="N134"/>
      <c r="O134"/>
      <c r="P134"/>
      <c r="Q134"/>
      <c r="R134"/>
      <c r="S134"/>
      <c r="T134"/>
      <c r="U134"/>
      <c r="V134"/>
      <c r="W134"/>
      <c r="X134"/>
      <c r="Y134"/>
      <c r="Z134"/>
      <c r="AA134"/>
      <c r="AB134"/>
      <c r="AC134"/>
      <c r="AD134"/>
      <c r="AE134"/>
      <c r="AF134"/>
      <c r="AG134"/>
      <c r="AH134"/>
      <c r="AI134"/>
      <c r="AJ134"/>
      <c r="AK134"/>
      <c r="AL134"/>
    </row>
    <row r="135" spans="1:38" s="49" customFormat="1" ht="30" customHeight="1" x14ac:dyDescent="0.2">
      <c r="A135" s="68"/>
      <c r="B135" s="69"/>
      <c r="C135" s="140" t="s">
        <v>472</v>
      </c>
      <c r="D135" s="187">
        <v>718</v>
      </c>
      <c r="E135" s="18" t="s">
        <v>428</v>
      </c>
      <c r="F135" s="438" t="s">
        <v>449</v>
      </c>
      <c r="G135" s="439"/>
      <c r="H135" s="16">
        <v>0</v>
      </c>
      <c r="I135" s="16">
        <v>718</v>
      </c>
      <c r="J135" s="108"/>
      <c r="K135" s="92"/>
      <c r="L135" s="92"/>
      <c r="M135"/>
      <c r="N135"/>
      <c r="O135"/>
      <c r="P135"/>
      <c r="Q135"/>
      <c r="R135"/>
      <c r="S135"/>
      <c r="T135"/>
      <c r="U135"/>
      <c r="V135"/>
      <c r="W135"/>
      <c r="X135"/>
      <c r="Y135"/>
      <c r="Z135"/>
      <c r="AA135"/>
      <c r="AB135"/>
      <c r="AC135"/>
      <c r="AD135"/>
      <c r="AE135"/>
      <c r="AF135"/>
      <c r="AG135"/>
      <c r="AH135"/>
      <c r="AI135"/>
      <c r="AJ135"/>
      <c r="AK135"/>
      <c r="AL135"/>
    </row>
    <row r="136" spans="1:38" s="49" customFormat="1" ht="30" customHeight="1" x14ac:dyDescent="0.2">
      <c r="A136" s="68"/>
      <c r="B136" s="69"/>
      <c r="C136" s="140" t="s">
        <v>473</v>
      </c>
      <c r="D136" s="187">
        <v>2958</v>
      </c>
      <c r="E136" s="18" t="s">
        <v>428</v>
      </c>
      <c r="F136" s="438" t="s">
        <v>447</v>
      </c>
      <c r="G136" s="439"/>
      <c r="H136" s="16">
        <v>0</v>
      </c>
      <c r="I136" s="16">
        <v>2958</v>
      </c>
      <c r="J136" s="108"/>
      <c r="K136" s="92"/>
      <c r="L136" s="92"/>
      <c r="M136"/>
      <c r="N136"/>
      <c r="O136"/>
      <c r="P136"/>
      <c r="Q136"/>
      <c r="R136"/>
      <c r="S136"/>
      <c r="T136"/>
      <c r="U136"/>
      <c r="V136"/>
      <c r="W136"/>
      <c r="X136"/>
      <c r="Y136"/>
      <c r="Z136"/>
      <c r="AA136"/>
      <c r="AB136"/>
      <c r="AC136"/>
      <c r="AD136"/>
      <c r="AE136"/>
      <c r="AF136"/>
      <c r="AG136"/>
      <c r="AH136"/>
      <c r="AI136"/>
      <c r="AJ136"/>
      <c r="AK136"/>
      <c r="AL136"/>
    </row>
    <row r="137" spans="1:38" s="49" customFormat="1" ht="30" customHeight="1" x14ac:dyDescent="0.2">
      <c r="A137" s="68"/>
      <c r="B137" s="69"/>
      <c r="C137" s="140" t="s">
        <v>442</v>
      </c>
      <c r="D137" s="187">
        <v>3732.94</v>
      </c>
      <c r="E137" s="18" t="s">
        <v>428</v>
      </c>
      <c r="F137" s="438" t="s">
        <v>449</v>
      </c>
      <c r="G137" s="439"/>
      <c r="H137" s="16">
        <v>0</v>
      </c>
      <c r="I137" s="16">
        <v>3732.94</v>
      </c>
      <c r="J137" s="108"/>
      <c r="K137" s="92"/>
      <c r="L137" s="92"/>
      <c r="M137"/>
      <c r="N137"/>
      <c r="O137"/>
      <c r="P137"/>
      <c r="Q137"/>
      <c r="R137"/>
      <c r="S137"/>
      <c r="T137"/>
      <c r="U137"/>
      <c r="V137"/>
      <c r="W137"/>
      <c r="X137"/>
      <c r="Y137"/>
      <c r="Z137"/>
      <c r="AA137"/>
      <c r="AB137"/>
      <c r="AC137"/>
      <c r="AD137"/>
      <c r="AE137"/>
      <c r="AF137"/>
      <c r="AG137"/>
      <c r="AH137"/>
      <c r="AI137"/>
      <c r="AJ137"/>
      <c r="AK137"/>
      <c r="AL137"/>
    </row>
    <row r="138" spans="1:38" s="49" customFormat="1" ht="30" customHeight="1" x14ac:dyDescent="0.2">
      <c r="A138" s="68"/>
      <c r="B138" s="69"/>
      <c r="C138" s="140" t="s">
        <v>474</v>
      </c>
      <c r="D138" s="187">
        <v>201768.12</v>
      </c>
      <c r="E138" s="18" t="s">
        <v>428</v>
      </c>
      <c r="F138" s="438" t="s">
        <v>429</v>
      </c>
      <c r="G138" s="439"/>
      <c r="H138" s="16">
        <v>0</v>
      </c>
      <c r="I138" s="16">
        <v>201768.12</v>
      </c>
      <c r="J138" s="108"/>
      <c r="K138" s="92"/>
      <c r="L138" s="92"/>
      <c r="M138"/>
      <c r="N138"/>
      <c r="O138"/>
      <c r="P138"/>
      <c r="Q138"/>
      <c r="R138"/>
      <c r="S138"/>
      <c r="T138"/>
      <c r="U138"/>
      <c r="V138"/>
      <c r="W138"/>
      <c r="X138"/>
      <c r="Y138"/>
      <c r="Z138"/>
      <c r="AA138"/>
      <c r="AB138"/>
      <c r="AC138"/>
      <c r="AD138"/>
      <c r="AE138"/>
      <c r="AF138"/>
      <c r="AG138"/>
      <c r="AH138"/>
      <c r="AI138"/>
      <c r="AJ138"/>
      <c r="AK138"/>
      <c r="AL138"/>
    </row>
    <row r="139" spans="1:38" s="49" customFormat="1" ht="30" customHeight="1" x14ac:dyDescent="0.2">
      <c r="A139" s="68"/>
      <c r="B139" s="69"/>
      <c r="C139" s="140" t="s">
        <v>475</v>
      </c>
      <c r="D139" s="187">
        <v>1153922.96</v>
      </c>
      <c r="E139" s="18" t="s">
        <v>428</v>
      </c>
      <c r="F139" s="438" t="s">
        <v>481</v>
      </c>
      <c r="G139" s="439"/>
      <c r="H139" s="16">
        <v>0</v>
      </c>
      <c r="I139" s="16">
        <v>1153922.96</v>
      </c>
      <c r="J139" s="108"/>
      <c r="K139" s="92"/>
      <c r="L139" s="92"/>
      <c r="M139"/>
      <c r="N139"/>
      <c r="O139"/>
      <c r="P139"/>
      <c r="Q139"/>
      <c r="R139"/>
      <c r="S139"/>
      <c r="T139"/>
      <c r="U139"/>
      <c r="V139"/>
      <c r="W139"/>
      <c r="X139"/>
      <c r="Y139"/>
      <c r="Z139"/>
      <c r="AA139"/>
      <c r="AB139"/>
      <c r="AC139"/>
      <c r="AD139"/>
      <c r="AE139"/>
      <c r="AF139"/>
      <c r="AG139"/>
      <c r="AH139"/>
      <c r="AI139"/>
      <c r="AJ139"/>
      <c r="AK139"/>
      <c r="AL139"/>
    </row>
    <row r="140" spans="1:38" s="49" customFormat="1" ht="30" customHeight="1" x14ac:dyDescent="0.2">
      <c r="A140" s="68"/>
      <c r="B140" s="69"/>
      <c r="C140" s="140" t="s">
        <v>476</v>
      </c>
      <c r="D140" s="187">
        <v>1580</v>
      </c>
      <c r="E140" s="18" t="s">
        <v>428</v>
      </c>
      <c r="F140" s="438" t="s">
        <v>451</v>
      </c>
      <c r="G140" s="439"/>
      <c r="H140" s="16">
        <v>0</v>
      </c>
      <c r="I140" s="16">
        <v>1580</v>
      </c>
      <c r="J140" s="108"/>
      <c r="K140" s="92"/>
      <c r="L140" s="92"/>
      <c r="M140"/>
      <c r="N140"/>
      <c r="O140"/>
      <c r="P140"/>
      <c r="Q140"/>
      <c r="R140"/>
      <c r="S140"/>
      <c r="T140"/>
      <c r="U140"/>
      <c r="V140"/>
      <c r="W140"/>
      <c r="X140"/>
      <c r="Y140"/>
      <c r="Z140"/>
      <c r="AA140"/>
      <c r="AB140"/>
      <c r="AC140"/>
      <c r="AD140"/>
      <c r="AE140"/>
      <c r="AF140"/>
      <c r="AG140"/>
      <c r="AH140"/>
      <c r="AI140"/>
      <c r="AJ140"/>
      <c r="AK140"/>
      <c r="AL140"/>
    </row>
    <row r="141" spans="1:38" s="49" customFormat="1" ht="30" customHeight="1" x14ac:dyDescent="0.2">
      <c r="A141" s="68"/>
      <c r="B141" s="69"/>
      <c r="C141" s="140" t="s">
        <v>477</v>
      </c>
      <c r="D141" s="187">
        <v>12627</v>
      </c>
      <c r="E141" s="18" t="s">
        <v>428</v>
      </c>
      <c r="F141" s="438" t="s">
        <v>333</v>
      </c>
      <c r="G141" s="439"/>
      <c r="H141" s="16">
        <v>0</v>
      </c>
      <c r="I141" s="16">
        <v>0</v>
      </c>
      <c r="J141" s="108"/>
      <c r="K141" s="92"/>
      <c r="L141" s="92"/>
      <c r="M141"/>
      <c r="N141"/>
      <c r="O141"/>
      <c r="P141"/>
      <c r="Q141"/>
      <c r="R141"/>
      <c r="S141"/>
      <c r="T141"/>
      <c r="U141"/>
      <c r="V141"/>
      <c r="W141"/>
      <c r="X141"/>
      <c r="Y141"/>
      <c r="Z141"/>
      <c r="AA141"/>
      <c r="AB141"/>
      <c r="AC141"/>
      <c r="AD141"/>
      <c r="AE141"/>
      <c r="AF141"/>
      <c r="AG141"/>
      <c r="AH141"/>
      <c r="AI141"/>
      <c r="AJ141"/>
      <c r="AK141"/>
      <c r="AL141"/>
    </row>
    <row r="142" spans="1:38" s="49" customFormat="1" ht="30" customHeight="1" x14ac:dyDescent="0.2">
      <c r="A142" s="68"/>
      <c r="B142" s="69"/>
      <c r="C142" s="140" t="s">
        <v>478</v>
      </c>
      <c r="D142" s="187">
        <v>2608</v>
      </c>
      <c r="E142" s="18" t="s">
        <v>345</v>
      </c>
      <c r="F142" s="438" t="s">
        <v>464</v>
      </c>
      <c r="G142" s="439"/>
      <c r="H142" s="16">
        <v>0</v>
      </c>
      <c r="I142" s="16">
        <v>0</v>
      </c>
      <c r="J142" s="108"/>
      <c r="K142" s="92"/>
      <c r="L142" s="92"/>
      <c r="M142"/>
      <c r="N142"/>
      <c r="O142"/>
      <c r="P142"/>
      <c r="Q142"/>
      <c r="R142"/>
      <c r="S142"/>
      <c r="T142"/>
      <c r="U142"/>
      <c r="V142"/>
      <c r="W142"/>
      <c r="X142"/>
      <c r="Y142"/>
      <c r="Z142"/>
      <c r="AA142"/>
      <c r="AB142"/>
      <c r="AC142"/>
      <c r="AD142"/>
      <c r="AE142"/>
      <c r="AF142"/>
      <c r="AG142"/>
      <c r="AH142"/>
      <c r="AI142"/>
      <c r="AJ142"/>
      <c r="AK142"/>
      <c r="AL142"/>
    </row>
    <row r="143" spans="1:38" s="49" customFormat="1" ht="30" customHeight="1" x14ac:dyDescent="0.2">
      <c r="A143" s="68"/>
      <c r="B143" s="69"/>
      <c r="C143" s="140" t="s">
        <v>479</v>
      </c>
      <c r="D143" s="187">
        <v>1543.5</v>
      </c>
      <c r="E143" s="18" t="s">
        <v>428</v>
      </c>
      <c r="F143" s="438" t="s">
        <v>464</v>
      </c>
      <c r="G143" s="439"/>
      <c r="H143" s="16">
        <v>0</v>
      </c>
      <c r="I143" s="16">
        <v>0</v>
      </c>
      <c r="J143" s="108"/>
      <c r="K143" s="92"/>
      <c r="L143" s="92"/>
      <c r="M143"/>
      <c r="N143"/>
      <c r="O143"/>
      <c r="P143"/>
      <c r="Q143"/>
      <c r="R143"/>
      <c r="S143"/>
      <c r="T143"/>
      <c r="U143"/>
      <c r="V143"/>
      <c r="W143"/>
      <c r="X143"/>
      <c r="Y143"/>
      <c r="Z143"/>
      <c r="AA143"/>
      <c r="AB143"/>
      <c r="AC143"/>
      <c r="AD143"/>
      <c r="AE143"/>
      <c r="AF143"/>
      <c r="AG143"/>
      <c r="AH143"/>
      <c r="AI143"/>
      <c r="AJ143"/>
      <c r="AK143"/>
      <c r="AL143"/>
    </row>
    <row r="144" spans="1:38" s="49" customFormat="1" ht="30" customHeight="1" x14ac:dyDescent="0.2">
      <c r="A144" s="68"/>
      <c r="B144" s="69"/>
      <c r="C144" s="140" t="s">
        <v>480</v>
      </c>
      <c r="D144" s="187">
        <v>799598.3</v>
      </c>
      <c r="E144" s="18" t="s">
        <v>428</v>
      </c>
      <c r="F144" s="438" t="s">
        <v>441</v>
      </c>
      <c r="G144" s="439"/>
      <c r="H144" s="16">
        <v>0</v>
      </c>
      <c r="I144" s="16">
        <v>799598.3</v>
      </c>
      <c r="J144" s="108"/>
      <c r="K144" s="92"/>
      <c r="L144" s="92"/>
      <c r="M144"/>
      <c r="N144"/>
      <c r="O144"/>
      <c r="P144"/>
      <c r="Q144"/>
      <c r="R144"/>
      <c r="S144"/>
      <c r="T144"/>
      <c r="U144"/>
      <c r="V144"/>
      <c r="W144"/>
      <c r="X144"/>
      <c r="Y144"/>
      <c r="Z144"/>
      <c r="AA144"/>
      <c r="AB144"/>
      <c r="AC144"/>
      <c r="AD144"/>
      <c r="AE144"/>
      <c r="AF144"/>
      <c r="AG144"/>
      <c r="AH144"/>
      <c r="AI144"/>
      <c r="AJ144"/>
      <c r="AK144"/>
      <c r="AL144"/>
    </row>
    <row r="145" spans="1:38" s="49" customFormat="1" ht="30" hidden="1" customHeight="1" x14ac:dyDescent="0.2">
      <c r="A145" s="68"/>
      <c r="B145" s="69"/>
      <c r="C145" s="14"/>
      <c r="D145" s="187"/>
      <c r="E145" s="18"/>
      <c r="F145" s="186"/>
      <c r="G145" s="37"/>
      <c r="H145" s="16">
        <v>0</v>
      </c>
      <c r="I145" s="16"/>
      <c r="J145" s="108"/>
      <c r="K145" s="92"/>
      <c r="L145" s="92"/>
      <c r="M145"/>
      <c r="N145"/>
      <c r="O145"/>
      <c r="P145"/>
      <c r="Q145"/>
      <c r="R145"/>
      <c r="S145"/>
      <c r="T145"/>
      <c r="U145"/>
      <c r="V145"/>
      <c r="W145"/>
      <c r="X145"/>
      <c r="Y145"/>
      <c r="Z145"/>
      <c r="AA145"/>
      <c r="AB145"/>
      <c r="AC145"/>
      <c r="AD145"/>
      <c r="AE145"/>
      <c r="AF145"/>
      <c r="AG145"/>
      <c r="AH145"/>
      <c r="AI145"/>
      <c r="AJ145"/>
      <c r="AK145"/>
      <c r="AL145"/>
    </row>
    <row r="146" spans="1:38" s="49" customFormat="1" ht="30" hidden="1" customHeight="1" x14ac:dyDescent="0.2">
      <c r="A146" s="68"/>
      <c r="B146" s="69"/>
      <c r="C146" s="14"/>
      <c r="D146" s="187"/>
      <c r="E146" s="18"/>
      <c r="F146" s="186"/>
      <c r="G146" s="37"/>
      <c r="H146" s="16">
        <v>0</v>
      </c>
      <c r="I146" s="16"/>
      <c r="J146" s="108"/>
      <c r="K146" s="92"/>
      <c r="L146" s="92"/>
      <c r="M146"/>
      <c r="N146"/>
      <c r="O146"/>
      <c r="P146"/>
      <c r="Q146"/>
      <c r="R146"/>
      <c r="S146"/>
      <c r="T146"/>
      <c r="U146"/>
      <c r="V146"/>
      <c r="W146"/>
      <c r="X146"/>
      <c r="Y146"/>
      <c r="Z146"/>
      <c r="AA146"/>
      <c r="AB146"/>
      <c r="AC146"/>
      <c r="AD146"/>
      <c r="AE146"/>
      <c r="AF146"/>
      <c r="AG146"/>
      <c r="AH146"/>
      <c r="AI146"/>
      <c r="AJ146"/>
      <c r="AK146"/>
      <c r="AL146"/>
    </row>
    <row r="147" spans="1:38" s="49" customFormat="1" ht="30" customHeight="1" x14ac:dyDescent="0.2">
      <c r="A147" s="68">
        <v>2.6</v>
      </c>
      <c r="B147" s="69" t="s">
        <v>166</v>
      </c>
      <c r="C147" s="140" t="s">
        <v>482</v>
      </c>
      <c r="D147" s="187">
        <v>9183.42</v>
      </c>
      <c r="E147" s="18" t="s">
        <v>428</v>
      </c>
      <c r="F147" s="438" t="s">
        <v>451</v>
      </c>
      <c r="G147" s="439"/>
      <c r="H147" s="16">
        <v>0</v>
      </c>
      <c r="I147" s="16">
        <f>D147</f>
        <v>9183.42</v>
      </c>
      <c r="J147" s="237"/>
      <c r="K147" s="238"/>
      <c r="L147" s="238"/>
      <c r="M147"/>
      <c r="N147"/>
      <c r="O147"/>
      <c r="P147"/>
      <c r="Q147"/>
      <c r="R147"/>
      <c r="S147"/>
      <c r="T147"/>
      <c r="U147"/>
      <c r="V147"/>
      <c r="W147"/>
      <c r="X147"/>
      <c r="Y147"/>
      <c r="Z147"/>
      <c r="AA147"/>
      <c r="AB147"/>
      <c r="AC147"/>
      <c r="AD147"/>
      <c r="AE147"/>
      <c r="AF147"/>
      <c r="AG147"/>
      <c r="AH147"/>
      <c r="AI147"/>
      <c r="AJ147"/>
      <c r="AK147"/>
      <c r="AL147"/>
    </row>
    <row r="148" spans="1:38" s="49" customFormat="1" ht="30" customHeight="1" x14ac:dyDescent="0.2">
      <c r="A148" s="68"/>
      <c r="B148" s="69"/>
      <c r="C148" s="140" t="s">
        <v>483</v>
      </c>
      <c r="D148" s="187">
        <v>11549.08</v>
      </c>
      <c r="E148" s="18" t="s">
        <v>484</v>
      </c>
      <c r="F148" s="438" t="s">
        <v>485</v>
      </c>
      <c r="G148" s="439"/>
      <c r="H148" s="16">
        <v>0</v>
      </c>
      <c r="I148" s="16">
        <f t="shared" ref="I148:I150" si="3">D148</f>
        <v>11549.08</v>
      </c>
      <c r="J148" s="108"/>
      <c r="K148" s="92"/>
      <c r="L148" s="92"/>
      <c r="M148"/>
      <c r="N148"/>
      <c r="O148"/>
      <c r="P148"/>
      <c r="Q148"/>
      <c r="R148"/>
      <c r="S148"/>
      <c r="T148"/>
      <c r="U148"/>
      <c r="V148"/>
      <c r="W148"/>
      <c r="X148"/>
      <c r="Y148"/>
      <c r="Z148"/>
      <c r="AA148"/>
      <c r="AB148"/>
      <c r="AC148"/>
      <c r="AD148"/>
      <c r="AE148"/>
      <c r="AF148"/>
      <c r="AG148"/>
      <c r="AH148"/>
      <c r="AI148"/>
      <c r="AJ148"/>
      <c r="AK148"/>
      <c r="AL148"/>
    </row>
    <row r="149" spans="1:38" s="49" customFormat="1" ht="30" customHeight="1" x14ac:dyDescent="0.2">
      <c r="A149" s="68"/>
      <c r="B149" s="69"/>
      <c r="C149" s="140" t="s">
        <v>482</v>
      </c>
      <c r="D149" s="187">
        <v>2169.5</v>
      </c>
      <c r="E149" s="18" t="s">
        <v>428</v>
      </c>
      <c r="F149" s="438" t="s">
        <v>451</v>
      </c>
      <c r="G149" s="439"/>
      <c r="H149" s="16">
        <v>0</v>
      </c>
      <c r="I149" s="16">
        <f t="shared" si="3"/>
        <v>2169.5</v>
      </c>
      <c r="J149" s="108"/>
      <c r="K149" s="92"/>
      <c r="L149" s="92"/>
      <c r="M149"/>
      <c r="N149"/>
      <c r="O149"/>
      <c r="P149"/>
      <c r="Q149"/>
      <c r="R149"/>
      <c r="S149"/>
      <c r="T149"/>
      <c r="U149"/>
      <c r="V149"/>
      <c r="W149"/>
      <c r="X149"/>
      <c r="Y149"/>
      <c r="Z149"/>
      <c r="AA149"/>
      <c r="AB149"/>
      <c r="AC149"/>
      <c r="AD149"/>
      <c r="AE149"/>
      <c r="AF149"/>
      <c r="AG149"/>
      <c r="AH149"/>
      <c r="AI149"/>
      <c r="AJ149"/>
      <c r="AK149"/>
      <c r="AL149"/>
    </row>
    <row r="150" spans="1:38" s="49" customFormat="1" ht="30" customHeight="1" x14ac:dyDescent="0.2">
      <c r="A150" s="68"/>
      <c r="B150" s="69"/>
      <c r="C150" s="140" t="s">
        <v>483</v>
      </c>
      <c r="D150" s="187">
        <v>2843.46</v>
      </c>
      <c r="E150" s="18" t="s">
        <v>484</v>
      </c>
      <c r="F150" s="438" t="s">
        <v>485</v>
      </c>
      <c r="G150" s="439"/>
      <c r="H150" s="16">
        <v>0</v>
      </c>
      <c r="I150" s="16">
        <f t="shared" si="3"/>
        <v>2843.46</v>
      </c>
      <c r="J150" s="108"/>
      <c r="K150" s="92"/>
      <c r="L150" s="92"/>
      <c r="M150"/>
      <c r="N150"/>
      <c r="O150"/>
      <c r="P150"/>
      <c r="Q150"/>
      <c r="R150"/>
      <c r="S150"/>
      <c r="T150"/>
      <c r="U150"/>
      <c r="V150"/>
      <c r="W150"/>
      <c r="X150"/>
      <c r="Y150"/>
      <c r="Z150"/>
      <c r="AA150"/>
      <c r="AB150"/>
      <c r="AC150"/>
      <c r="AD150"/>
      <c r="AE150"/>
      <c r="AF150"/>
      <c r="AG150"/>
      <c r="AH150"/>
      <c r="AI150"/>
      <c r="AJ150"/>
      <c r="AK150"/>
      <c r="AL150"/>
    </row>
    <row r="151" spans="1:38" s="49" customFormat="1" ht="30" customHeight="1" x14ac:dyDescent="0.2">
      <c r="A151" s="68">
        <v>2.7</v>
      </c>
      <c r="B151" s="69" t="s">
        <v>167</v>
      </c>
      <c r="C151" s="140" t="s">
        <v>486</v>
      </c>
      <c r="D151" s="187">
        <v>15863.04</v>
      </c>
      <c r="E151" s="18" t="s">
        <v>508</v>
      </c>
      <c r="F151" s="438" t="s">
        <v>509</v>
      </c>
      <c r="G151" s="439" t="s">
        <v>509</v>
      </c>
      <c r="H151" s="16">
        <v>0</v>
      </c>
      <c r="I151" s="16">
        <v>0</v>
      </c>
      <c r="J151" s="237"/>
      <c r="K151" s="238"/>
      <c r="L151" s="238"/>
      <c r="M151"/>
      <c r="N151"/>
      <c r="O151"/>
      <c r="P151"/>
      <c r="Q151"/>
      <c r="R151"/>
      <c r="S151"/>
      <c r="T151"/>
      <c r="U151"/>
      <c r="V151"/>
      <c r="W151"/>
      <c r="X151"/>
      <c r="Y151"/>
      <c r="Z151"/>
      <c r="AA151"/>
      <c r="AB151"/>
      <c r="AC151"/>
      <c r="AD151"/>
      <c r="AE151"/>
      <c r="AF151"/>
      <c r="AG151"/>
      <c r="AH151"/>
      <c r="AI151"/>
      <c r="AJ151"/>
      <c r="AK151"/>
      <c r="AL151"/>
    </row>
    <row r="152" spans="1:38" s="49" customFormat="1" ht="30" customHeight="1" x14ac:dyDescent="0.2">
      <c r="A152" s="68"/>
      <c r="B152" s="69"/>
      <c r="C152" s="140" t="s">
        <v>486</v>
      </c>
      <c r="D152" s="187">
        <v>6741.79</v>
      </c>
      <c r="E152" s="18" t="s">
        <v>508</v>
      </c>
      <c r="F152" s="438" t="s">
        <v>509</v>
      </c>
      <c r="G152" s="439"/>
      <c r="H152" s="16">
        <v>0</v>
      </c>
      <c r="I152" s="16">
        <v>0</v>
      </c>
      <c r="J152" s="108"/>
      <c r="K152" s="92"/>
      <c r="L152" s="92"/>
      <c r="M152"/>
      <c r="N152"/>
      <c r="O152"/>
      <c r="P152"/>
      <c r="Q152"/>
      <c r="R152"/>
      <c r="S152"/>
      <c r="T152"/>
      <c r="U152"/>
      <c r="V152"/>
      <c r="W152"/>
      <c r="X152"/>
      <c r="Y152"/>
      <c r="Z152"/>
      <c r="AA152"/>
      <c r="AB152"/>
      <c r="AC152"/>
      <c r="AD152"/>
      <c r="AE152"/>
      <c r="AF152"/>
      <c r="AG152"/>
      <c r="AH152"/>
      <c r="AI152"/>
      <c r="AJ152"/>
      <c r="AK152"/>
      <c r="AL152"/>
    </row>
    <row r="153" spans="1:38" s="49" customFormat="1" ht="30" customHeight="1" x14ac:dyDescent="0.2">
      <c r="A153" s="68"/>
      <c r="B153" s="69"/>
      <c r="C153" s="140" t="s">
        <v>487</v>
      </c>
      <c r="D153" s="187">
        <v>23392.799999999999</v>
      </c>
      <c r="E153" s="18" t="s">
        <v>508</v>
      </c>
      <c r="F153" s="438" t="s">
        <v>509</v>
      </c>
      <c r="G153" s="439"/>
      <c r="H153" s="16">
        <v>0</v>
      </c>
      <c r="I153" s="16">
        <v>0</v>
      </c>
      <c r="J153" s="108"/>
      <c r="K153" s="92"/>
      <c r="L153" s="92"/>
      <c r="M153"/>
      <c r="N153"/>
      <c r="O153"/>
      <c r="P153"/>
      <c r="Q153"/>
      <c r="R153"/>
      <c r="S153"/>
      <c r="T153"/>
      <c r="U153"/>
      <c r="V153"/>
      <c r="W153"/>
      <c r="X153"/>
      <c r="Y153"/>
      <c r="Z153"/>
      <c r="AA153"/>
      <c r="AB153"/>
      <c r="AC153"/>
      <c r="AD153"/>
      <c r="AE153"/>
      <c r="AF153"/>
      <c r="AG153"/>
      <c r="AH153"/>
      <c r="AI153"/>
      <c r="AJ153"/>
      <c r="AK153"/>
      <c r="AL153"/>
    </row>
    <row r="154" spans="1:38" s="49" customFormat="1" ht="30" customHeight="1" x14ac:dyDescent="0.2">
      <c r="A154" s="68"/>
      <c r="B154" s="69"/>
      <c r="C154" s="140" t="s">
        <v>488</v>
      </c>
      <c r="D154" s="187">
        <v>170357.47</v>
      </c>
      <c r="E154" s="18" t="s">
        <v>508</v>
      </c>
      <c r="F154" s="438" t="s">
        <v>509</v>
      </c>
      <c r="G154" s="439"/>
      <c r="H154" s="16">
        <v>0</v>
      </c>
      <c r="I154" s="16">
        <v>0</v>
      </c>
      <c r="J154" s="108"/>
      <c r="K154" s="92"/>
      <c r="L154" s="92"/>
      <c r="M154"/>
      <c r="N154"/>
      <c r="O154"/>
      <c r="P154"/>
      <c r="Q154"/>
      <c r="R154"/>
      <c r="S154"/>
      <c r="T154"/>
      <c r="U154"/>
      <c r="V154"/>
      <c r="W154"/>
      <c r="X154"/>
      <c r="Y154"/>
      <c r="Z154"/>
      <c r="AA154"/>
      <c r="AB154"/>
      <c r="AC154"/>
      <c r="AD154"/>
      <c r="AE154"/>
      <c r="AF154"/>
      <c r="AG154"/>
      <c r="AH154"/>
      <c r="AI154"/>
      <c r="AJ154"/>
      <c r="AK154"/>
      <c r="AL154"/>
    </row>
    <row r="155" spans="1:38" s="49" customFormat="1" ht="30" customHeight="1" x14ac:dyDescent="0.2">
      <c r="A155" s="68"/>
      <c r="B155" s="69"/>
      <c r="C155" s="140" t="s">
        <v>488</v>
      </c>
      <c r="D155" s="187">
        <v>217356.83</v>
      </c>
      <c r="E155" s="18" t="s">
        <v>508</v>
      </c>
      <c r="F155" s="438" t="s">
        <v>509</v>
      </c>
      <c r="G155" s="439"/>
      <c r="H155" s="16">
        <v>0</v>
      </c>
      <c r="I155" s="16">
        <v>0</v>
      </c>
      <c r="J155" s="108"/>
      <c r="K155" s="92"/>
      <c r="L155" s="92"/>
      <c r="M155"/>
      <c r="N155"/>
      <c r="O155"/>
      <c r="P155"/>
      <c r="Q155"/>
      <c r="R155"/>
      <c r="S155"/>
      <c r="T155"/>
      <c r="U155"/>
      <c r="V155"/>
      <c r="W155"/>
      <c r="X155"/>
      <c r="Y155"/>
      <c r="Z155"/>
      <c r="AA155"/>
      <c r="AB155"/>
      <c r="AC155"/>
      <c r="AD155"/>
      <c r="AE155"/>
      <c r="AF155"/>
      <c r="AG155"/>
      <c r="AH155"/>
      <c r="AI155"/>
      <c r="AJ155"/>
      <c r="AK155"/>
      <c r="AL155"/>
    </row>
    <row r="156" spans="1:38" s="49" customFormat="1" ht="30" customHeight="1" x14ac:dyDescent="0.2">
      <c r="A156" s="68"/>
      <c r="B156" s="69"/>
      <c r="C156" s="140" t="s">
        <v>489</v>
      </c>
      <c r="D156" s="187">
        <v>5261.76</v>
      </c>
      <c r="E156" s="18" t="s">
        <v>327</v>
      </c>
      <c r="F156" s="438" t="s">
        <v>509</v>
      </c>
      <c r="G156" s="439"/>
      <c r="H156" s="16">
        <v>0</v>
      </c>
      <c r="I156" s="16">
        <v>3369.6</v>
      </c>
      <c r="J156" s="108"/>
      <c r="K156" s="92"/>
      <c r="L156" s="92"/>
      <c r="M156"/>
      <c r="N156"/>
      <c r="O156"/>
      <c r="P156"/>
      <c r="Q156"/>
      <c r="R156"/>
      <c r="S156"/>
      <c r="T156"/>
      <c r="U156"/>
      <c r="V156"/>
      <c r="W156"/>
      <c r="X156"/>
      <c r="Y156"/>
      <c r="Z156"/>
      <c r="AA156"/>
      <c r="AB156"/>
      <c r="AC156"/>
      <c r="AD156"/>
      <c r="AE156"/>
      <c r="AF156"/>
      <c r="AG156"/>
      <c r="AH156"/>
      <c r="AI156"/>
      <c r="AJ156"/>
      <c r="AK156"/>
      <c r="AL156"/>
    </row>
    <row r="157" spans="1:38" s="49" customFormat="1" ht="30" customHeight="1" x14ac:dyDescent="0.2">
      <c r="A157" s="68"/>
      <c r="B157" s="69"/>
      <c r="C157" s="140" t="s">
        <v>489</v>
      </c>
      <c r="D157" s="187">
        <v>1306.3699999999999</v>
      </c>
      <c r="E157" s="18" t="s">
        <v>327</v>
      </c>
      <c r="F157" s="438" t="s">
        <v>509</v>
      </c>
      <c r="G157" s="439"/>
      <c r="H157" s="16">
        <v>0</v>
      </c>
      <c r="I157" s="16">
        <v>0</v>
      </c>
      <c r="J157" s="108"/>
      <c r="K157" s="92"/>
      <c r="L157" s="92"/>
      <c r="M157"/>
      <c r="N157"/>
      <c r="O157"/>
      <c r="P157"/>
      <c r="Q157"/>
      <c r="R157"/>
      <c r="S157"/>
      <c r="T157"/>
      <c r="U157"/>
      <c r="V157"/>
      <c r="W157"/>
      <c r="X157"/>
      <c r="Y157"/>
      <c r="Z157"/>
      <c r="AA157"/>
      <c r="AB157"/>
      <c r="AC157"/>
      <c r="AD157"/>
      <c r="AE157"/>
      <c r="AF157"/>
      <c r="AG157"/>
      <c r="AH157"/>
      <c r="AI157"/>
      <c r="AJ157"/>
      <c r="AK157"/>
      <c r="AL157"/>
    </row>
    <row r="158" spans="1:38" s="49" customFormat="1" ht="30" customHeight="1" x14ac:dyDescent="0.2">
      <c r="A158" s="68"/>
      <c r="B158" s="69"/>
      <c r="C158" s="140" t="s">
        <v>490</v>
      </c>
      <c r="D158" s="187">
        <v>781.06</v>
      </c>
      <c r="E158" s="18" t="s">
        <v>508</v>
      </c>
      <c r="F158" s="438" t="s">
        <v>509</v>
      </c>
      <c r="G158" s="439"/>
      <c r="H158" s="16">
        <v>0</v>
      </c>
      <c r="I158" s="16">
        <v>0</v>
      </c>
      <c r="J158" s="108"/>
      <c r="K158" s="92"/>
      <c r="L158" s="92"/>
      <c r="M158"/>
      <c r="N158"/>
      <c r="O158"/>
      <c r="P158"/>
      <c r="Q158"/>
      <c r="R158"/>
      <c r="S158"/>
      <c r="T158"/>
      <c r="U158"/>
      <c r="V158"/>
      <c r="W158"/>
      <c r="X158"/>
      <c r="Y158"/>
      <c r="Z158"/>
      <c r="AA158"/>
      <c r="AB158"/>
      <c r="AC158"/>
      <c r="AD158"/>
      <c r="AE158"/>
      <c r="AF158"/>
      <c r="AG158"/>
      <c r="AH158"/>
      <c r="AI158"/>
      <c r="AJ158"/>
      <c r="AK158"/>
      <c r="AL158"/>
    </row>
    <row r="159" spans="1:38" s="49" customFormat="1" ht="30" customHeight="1" x14ac:dyDescent="0.2">
      <c r="A159" s="68"/>
      <c r="B159" s="69"/>
      <c r="C159" s="140" t="s">
        <v>490</v>
      </c>
      <c r="D159" s="187">
        <v>1518.72</v>
      </c>
      <c r="E159" s="18" t="s">
        <v>508</v>
      </c>
      <c r="F159" s="438" t="s">
        <v>509</v>
      </c>
      <c r="G159" s="439"/>
      <c r="H159" s="16">
        <v>0</v>
      </c>
      <c r="I159" s="16">
        <v>0</v>
      </c>
      <c r="J159" s="108"/>
      <c r="K159" s="92"/>
      <c r="L159" s="92"/>
      <c r="M159"/>
      <c r="N159"/>
      <c r="O159"/>
      <c r="P159"/>
      <c r="Q159"/>
      <c r="R159"/>
      <c r="S159"/>
      <c r="T159"/>
      <c r="U159"/>
      <c r="V159"/>
      <c r="W159"/>
      <c r="X159"/>
      <c r="Y159"/>
      <c r="Z159"/>
      <c r="AA159"/>
      <c r="AB159"/>
      <c r="AC159"/>
      <c r="AD159"/>
      <c r="AE159"/>
      <c r="AF159"/>
      <c r="AG159"/>
      <c r="AH159"/>
      <c r="AI159"/>
      <c r="AJ159"/>
      <c r="AK159"/>
      <c r="AL159"/>
    </row>
    <row r="160" spans="1:38" s="49" customFormat="1" ht="30" customHeight="1" x14ac:dyDescent="0.2">
      <c r="A160" s="68"/>
      <c r="B160" s="69"/>
      <c r="C160" s="140" t="s">
        <v>491</v>
      </c>
      <c r="D160" s="187">
        <v>166256.64000000001</v>
      </c>
      <c r="E160" s="18" t="s">
        <v>508</v>
      </c>
      <c r="F160" s="438" t="s">
        <v>509</v>
      </c>
      <c r="G160" s="439"/>
      <c r="H160" s="16">
        <v>0</v>
      </c>
      <c r="I160" s="16">
        <v>0</v>
      </c>
      <c r="J160" s="108"/>
      <c r="K160" s="92"/>
      <c r="L160" s="92"/>
      <c r="M160"/>
      <c r="N160"/>
      <c r="O160"/>
      <c r="P160"/>
      <c r="Q160"/>
      <c r="R160"/>
      <c r="S160"/>
      <c r="T160"/>
      <c r="U160"/>
      <c r="V160"/>
      <c r="W160"/>
      <c r="X160"/>
      <c r="Y160"/>
      <c r="Z160"/>
      <c r="AA160"/>
      <c r="AB160"/>
      <c r="AC160"/>
      <c r="AD160"/>
      <c r="AE160"/>
      <c r="AF160"/>
      <c r="AG160"/>
      <c r="AH160"/>
      <c r="AI160"/>
      <c r="AJ160"/>
      <c r="AK160"/>
      <c r="AL160"/>
    </row>
    <row r="161" spans="1:38" s="49" customFormat="1" ht="30" customHeight="1" x14ac:dyDescent="0.2">
      <c r="A161" s="68"/>
      <c r="B161" s="69"/>
      <c r="C161" s="140" t="s">
        <v>492</v>
      </c>
      <c r="D161" s="187">
        <v>44559.01</v>
      </c>
      <c r="E161" s="18" t="s">
        <v>327</v>
      </c>
      <c r="F161" s="438" t="s">
        <v>450</v>
      </c>
      <c r="G161" s="439"/>
      <c r="H161" s="16">
        <v>0</v>
      </c>
      <c r="I161" s="16">
        <v>0</v>
      </c>
      <c r="J161" s="108"/>
      <c r="K161" s="92"/>
      <c r="L161" s="92"/>
      <c r="M161"/>
      <c r="N161"/>
      <c r="O161"/>
      <c r="P161"/>
      <c r="Q161"/>
      <c r="R161"/>
      <c r="S161"/>
      <c r="T161"/>
      <c r="U161"/>
      <c r="V161"/>
      <c r="W161"/>
      <c r="X161"/>
      <c r="Y161"/>
      <c r="Z161"/>
      <c r="AA161"/>
      <c r="AB161"/>
      <c r="AC161"/>
      <c r="AD161"/>
      <c r="AE161"/>
      <c r="AF161"/>
      <c r="AG161"/>
      <c r="AH161"/>
      <c r="AI161"/>
      <c r="AJ161"/>
      <c r="AK161"/>
      <c r="AL161"/>
    </row>
    <row r="162" spans="1:38" s="49" customFormat="1" ht="30" customHeight="1" x14ac:dyDescent="0.2">
      <c r="A162" s="68"/>
      <c r="B162" s="69"/>
      <c r="C162" s="140" t="s">
        <v>492</v>
      </c>
      <c r="D162" s="187">
        <v>10949.4</v>
      </c>
      <c r="E162" s="18" t="s">
        <v>327</v>
      </c>
      <c r="F162" s="438" t="s">
        <v>450</v>
      </c>
      <c r="G162" s="439"/>
      <c r="H162" s="16">
        <v>0</v>
      </c>
      <c r="I162" s="16">
        <v>0</v>
      </c>
      <c r="J162" s="108"/>
      <c r="K162" s="92"/>
      <c r="L162" s="92"/>
      <c r="M162"/>
      <c r="N162"/>
      <c r="O162"/>
      <c r="P162"/>
      <c r="Q162"/>
      <c r="R162"/>
      <c r="S162"/>
      <c r="T162"/>
      <c r="U162"/>
      <c r="V162"/>
      <c r="W162"/>
      <c r="X162"/>
      <c r="Y162"/>
      <c r="Z162"/>
      <c r="AA162"/>
      <c r="AB162"/>
      <c r="AC162"/>
      <c r="AD162"/>
      <c r="AE162"/>
      <c r="AF162"/>
      <c r="AG162"/>
      <c r="AH162"/>
      <c r="AI162"/>
      <c r="AJ162"/>
      <c r="AK162"/>
      <c r="AL162"/>
    </row>
    <row r="163" spans="1:38" s="49" customFormat="1" ht="30" customHeight="1" x14ac:dyDescent="0.2">
      <c r="A163" s="68"/>
      <c r="B163" s="69"/>
      <c r="C163" s="140" t="s">
        <v>493</v>
      </c>
      <c r="D163" s="187">
        <v>1500</v>
      </c>
      <c r="E163" s="18" t="s">
        <v>345</v>
      </c>
      <c r="F163" s="438" t="s">
        <v>333</v>
      </c>
      <c r="G163" s="439"/>
      <c r="H163" s="16">
        <v>0</v>
      </c>
      <c r="I163" s="16">
        <v>0</v>
      </c>
      <c r="J163" s="108"/>
      <c r="K163" s="92"/>
      <c r="L163" s="92"/>
      <c r="M163"/>
      <c r="N163"/>
      <c r="O163"/>
      <c r="P163"/>
      <c r="Q163"/>
      <c r="R163"/>
      <c r="S163"/>
      <c r="T163"/>
      <c r="U163"/>
      <c r="V163"/>
      <c r="W163"/>
      <c r="X163"/>
      <c r="Y163"/>
      <c r="Z163"/>
      <c r="AA163"/>
      <c r="AB163"/>
      <c r="AC163"/>
      <c r="AD163"/>
      <c r="AE163"/>
      <c r="AF163"/>
      <c r="AG163"/>
      <c r="AH163"/>
      <c r="AI163"/>
      <c r="AJ163"/>
      <c r="AK163"/>
      <c r="AL163"/>
    </row>
    <row r="164" spans="1:38" s="49" customFormat="1" ht="30" customHeight="1" x14ac:dyDescent="0.2">
      <c r="A164" s="68"/>
      <c r="B164" s="69"/>
      <c r="C164" s="140" t="s">
        <v>494</v>
      </c>
      <c r="D164" s="187">
        <v>1055</v>
      </c>
      <c r="E164" s="18" t="s">
        <v>345</v>
      </c>
      <c r="F164" s="438" t="s">
        <v>464</v>
      </c>
      <c r="G164" s="439"/>
      <c r="H164" s="16">
        <v>0</v>
      </c>
      <c r="I164" s="16">
        <v>21759.22</v>
      </c>
      <c r="J164" s="108"/>
      <c r="K164" s="92"/>
      <c r="L164" s="92"/>
      <c r="M164"/>
      <c r="N164"/>
      <c r="O164"/>
      <c r="P164"/>
      <c r="Q164"/>
      <c r="R164"/>
      <c r="S164"/>
      <c r="T164"/>
      <c r="U164"/>
      <c r="V164"/>
      <c r="W164"/>
      <c r="X164"/>
      <c r="Y164"/>
      <c r="Z164"/>
      <c r="AA164"/>
      <c r="AB164"/>
      <c r="AC164"/>
      <c r="AD164"/>
      <c r="AE164"/>
      <c r="AF164"/>
      <c r="AG164"/>
      <c r="AH164"/>
      <c r="AI164"/>
      <c r="AJ164"/>
      <c r="AK164"/>
      <c r="AL164"/>
    </row>
    <row r="165" spans="1:38" s="49" customFormat="1" ht="30" customHeight="1" x14ac:dyDescent="0.2">
      <c r="A165" s="68"/>
      <c r="B165" s="69"/>
      <c r="C165" s="140" t="s">
        <v>495</v>
      </c>
      <c r="D165" s="187">
        <v>8230</v>
      </c>
      <c r="E165" s="18" t="s">
        <v>463</v>
      </c>
      <c r="F165" s="438" t="s">
        <v>333</v>
      </c>
      <c r="G165" s="439"/>
      <c r="H165" s="16">
        <v>0</v>
      </c>
      <c r="I165" s="16">
        <v>0</v>
      </c>
      <c r="J165" s="108"/>
      <c r="K165" s="92"/>
      <c r="L165" s="92"/>
      <c r="M165"/>
      <c r="N165"/>
      <c r="O165"/>
      <c r="P165"/>
      <c r="Q165"/>
      <c r="R165"/>
      <c r="S165"/>
      <c r="T165"/>
      <c r="U165"/>
      <c r="V165"/>
      <c r="W165"/>
      <c r="X165"/>
      <c r="Y165"/>
      <c r="Z165"/>
      <c r="AA165"/>
      <c r="AB165"/>
      <c r="AC165"/>
      <c r="AD165"/>
      <c r="AE165"/>
      <c r="AF165"/>
      <c r="AG165"/>
      <c r="AH165"/>
      <c r="AI165"/>
      <c r="AJ165"/>
      <c r="AK165"/>
      <c r="AL165"/>
    </row>
    <row r="166" spans="1:38" s="49" customFormat="1" ht="30" customHeight="1" x14ac:dyDescent="0.2">
      <c r="A166" s="68"/>
      <c r="B166" s="69"/>
      <c r="C166" s="140" t="s">
        <v>496</v>
      </c>
      <c r="D166" s="187">
        <v>305</v>
      </c>
      <c r="E166" s="18" t="s">
        <v>345</v>
      </c>
      <c r="F166" s="438" t="s">
        <v>464</v>
      </c>
      <c r="G166" s="439"/>
      <c r="H166" s="16">
        <v>0</v>
      </c>
      <c r="I166" s="16">
        <v>0</v>
      </c>
      <c r="J166" s="108"/>
      <c r="K166" s="92"/>
      <c r="L166" s="92"/>
      <c r="M166"/>
      <c r="N166"/>
      <c r="O166"/>
      <c r="P166"/>
      <c r="Q166"/>
      <c r="R166"/>
      <c r="S166"/>
      <c r="T166"/>
      <c r="U166"/>
      <c r="V166"/>
      <c r="W166"/>
      <c r="X166"/>
      <c r="Y166"/>
      <c r="Z166"/>
      <c r="AA166"/>
      <c r="AB166"/>
      <c r="AC166"/>
      <c r="AD166"/>
      <c r="AE166"/>
      <c r="AF166"/>
      <c r="AG166"/>
      <c r="AH166"/>
      <c r="AI166"/>
      <c r="AJ166"/>
      <c r="AK166"/>
      <c r="AL166"/>
    </row>
    <row r="167" spans="1:38" s="49" customFormat="1" ht="30" customHeight="1" x14ac:dyDescent="0.2">
      <c r="A167" s="68"/>
      <c r="B167" s="69"/>
      <c r="C167" s="140" t="s">
        <v>497</v>
      </c>
      <c r="D167" s="187">
        <v>6467.47</v>
      </c>
      <c r="E167" s="18" t="s">
        <v>345</v>
      </c>
      <c r="F167" s="438" t="s">
        <v>464</v>
      </c>
      <c r="G167" s="439"/>
      <c r="H167" s="16">
        <v>0</v>
      </c>
      <c r="I167" s="16">
        <v>0</v>
      </c>
      <c r="J167" s="108"/>
      <c r="K167" s="92"/>
      <c r="L167" s="92"/>
      <c r="M167"/>
      <c r="N167"/>
      <c r="O167"/>
      <c r="P167"/>
      <c r="Q167"/>
      <c r="R167"/>
      <c r="S167"/>
      <c r="T167"/>
      <c r="U167"/>
      <c r="V167"/>
      <c r="W167"/>
      <c r="X167"/>
      <c r="Y167"/>
      <c r="Z167"/>
      <c r="AA167"/>
      <c r="AB167"/>
      <c r="AC167"/>
      <c r="AD167"/>
      <c r="AE167"/>
      <c r="AF167"/>
      <c r="AG167"/>
      <c r="AH167"/>
      <c r="AI167"/>
      <c r="AJ167"/>
      <c r="AK167"/>
      <c r="AL167"/>
    </row>
    <row r="168" spans="1:38" s="49" customFormat="1" ht="30" customHeight="1" x14ac:dyDescent="0.2">
      <c r="A168" s="68"/>
      <c r="B168" s="69"/>
      <c r="C168" s="140" t="s">
        <v>498</v>
      </c>
      <c r="D168" s="187">
        <v>5.68</v>
      </c>
      <c r="E168" s="18" t="s">
        <v>345</v>
      </c>
      <c r="F168" s="438" t="s">
        <v>464</v>
      </c>
      <c r="G168" s="439"/>
      <c r="H168" s="16">
        <v>0</v>
      </c>
      <c r="I168" s="16">
        <v>0</v>
      </c>
      <c r="J168" s="108"/>
      <c r="K168" s="92"/>
      <c r="L168" s="92"/>
      <c r="M168"/>
      <c r="N168"/>
      <c r="O168"/>
      <c r="P168"/>
      <c r="Q168"/>
      <c r="R168"/>
      <c r="S168"/>
      <c r="T168"/>
      <c r="U168"/>
      <c r="V168"/>
      <c r="W168"/>
      <c r="X168"/>
      <c r="Y168"/>
      <c r="Z168"/>
      <c r="AA168"/>
      <c r="AB168"/>
      <c r="AC168"/>
      <c r="AD168"/>
      <c r="AE168"/>
      <c r="AF168"/>
      <c r="AG168"/>
      <c r="AH168"/>
      <c r="AI168"/>
      <c r="AJ168"/>
      <c r="AK168"/>
      <c r="AL168"/>
    </row>
    <row r="169" spans="1:38" s="49" customFormat="1" ht="30" customHeight="1" x14ac:dyDescent="0.2">
      <c r="A169" s="68"/>
      <c r="B169" s="69"/>
      <c r="C169" s="140" t="s">
        <v>499</v>
      </c>
      <c r="D169" s="187">
        <v>250</v>
      </c>
      <c r="E169" s="18" t="s">
        <v>345</v>
      </c>
      <c r="F169" s="438" t="s">
        <v>333</v>
      </c>
      <c r="G169" s="439"/>
      <c r="H169" s="16">
        <v>0</v>
      </c>
      <c r="I169" s="16">
        <v>1587</v>
      </c>
      <c r="J169" s="108"/>
      <c r="K169" s="92"/>
      <c r="L169" s="92"/>
      <c r="M169"/>
      <c r="N169"/>
      <c r="O169"/>
      <c r="P169"/>
      <c r="Q169"/>
      <c r="R169"/>
      <c r="S169"/>
      <c r="T169"/>
      <c r="U169"/>
      <c r="V169"/>
      <c r="W169"/>
      <c r="X169"/>
      <c r="Y169"/>
      <c r="Z169"/>
      <c r="AA169"/>
      <c r="AB169"/>
      <c r="AC169"/>
      <c r="AD169"/>
      <c r="AE169"/>
      <c r="AF169"/>
      <c r="AG169"/>
      <c r="AH169"/>
      <c r="AI169"/>
      <c r="AJ169"/>
      <c r="AK169"/>
      <c r="AL169"/>
    </row>
    <row r="170" spans="1:38" s="49" customFormat="1" ht="30" customHeight="1" x14ac:dyDescent="0.2">
      <c r="A170" s="68"/>
      <c r="B170" s="69"/>
      <c r="C170" s="140" t="s">
        <v>500</v>
      </c>
      <c r="D170" s="187">
        <v>3369.6</v>
      </c>
      <c r="E170" s="18" t="s">
        <v>508</v>
      </c>
      <c r="F170" s="438" t="s">
        <v>509</v>
      </c>
      <c r="G170" s="439"/>
      <c r="H170" s="16">
        <v>0</v>
      </c>
      <c r="I170" s="16">
        <v>0</v>
      </c>
      <c r="J170" s="108"/>
      <c r="K170" s="92"/>
      <c r="L170" s="92"/>
      <c r="M170"/>
      <c r="N170"/>
      <c r="O170"/>
      <c r="P170"/>
      <c r="Q170"/>
      <c r="R170"/>
      <c r="S170"/>
      <c r="T170"/>
      <c r="U170"/>
      <c r="V170"/>
      <c r="W170"/>
      <c r="X170"/>
      <c r="Y170"/>
      <c r="Z170"/>
      <c r="AA170"/>
      <c r="AB170"/>
      <c r="AC170"/>
      <c r="AD170"/>
      <c r="AE170"/>
      <c r="AF170"/>
      <c r="AG170"/>
      <c r="AH170"/>
      <c r="AI170"/>
      <c r="AJ170"/>
      <c r="AK170"/>
      <c r="AL170"/>
    </row>
    <row r="171" spans="1:38" s="49" customFormat="1" ht="30" customHeight="1" x14ac:dyDescent="0.2">
      <c r="A171" s="68"/>
      <c r="B171" s="69"/>
      <c r="C171" s="140" t="s">
        <v>501</v>
      </c>
      <c r="D171" s="187">
        <v>5245.35</v>
      </c>
      <c r="E171" s="18" t="s">
        <v>327</v>
      </c>
      <c r="F171" s="438" t="s">
        <v>333</v>
      </c>
      <c r="G171" s="439"/>
      <c r="H171" s="16">
        <v>0</v>
      </c>
      <c r="I171" s="16">
        <v>0</v>
      </c>
      <c r="J171" s="108"/>
      <c r="K171" s="92"/>
      <c r="L171" s="92"/>
      <c r="M171"/>
      <c r="N171"/>
      <c r="O171"/>
      <c r="P171"/>
      <c r="Q171"/>
      <c r="R171"/>
      <c r="S171"/>
      <c r="T171"/>
      <c r="U171"/>
      <c r="V171"/>
      <c r="W171"/>
      <c r="X171"/>
      <c r="Y171"/>
      <c r="Z171"/>
      <c r="AA171"/>
      <c r="AB171"/>
      <c r="AC171"/>
      <c r="AD171"/>
      <c r="AE171"/>
      <c r="AF171"/>
      <c r="AG171"/>
      <c r="AH171"/>
      <c r="AI171"/>
      <c r="AJ171"/>
      <c r="AK171"/>
      <c r="AL171"/>
    </row>
    <row r="172" spans="1:38" s="49" customFormat="1" ht="30" customHeight="1" x14ac:dyDescent="0.2">
      <c r="A172" s="68"/>
      <c r="B172" s="69"/>
      <c r="C172" s="140" t="s">
        <v>501</v>
      </c>
      <c r="D172" s="187">
        <v>90.09</v>
      </c>
      <c r="E172" s="18" t="s">
        <v>327</v>
      </c>
      <c r="F172" s="438" t="s">
        <v>333</v>
      </c>
      <c r="G172" s="439"/>
      <c r="H172" s="16">
        <v>0</v>
      </c>
      <c r="I172" s="16">
        <v>0</v>
      </c>
      <c r="J172" s="108"/>
      <c r="K172" s="92"/>
      <c r="L172" s="92"/>
      <c r="M172"/>
      <c r="N172"/>
      <c r="O172"/>
      <c r="P172"/>
      <c r="Q172"/>
      <c r="R172"/>
      <c r="S172"/>
      <c r="T172"/>
      <c r="U172"/>
      <c r="V172"/>
      <c r="W172"/>
      <c r="X172"/>
      <c r="Y172"/>
      <c r="Z172"/>
      <c r="AA172"/>
      <c r="AB172"/>
      <c r="AC172"/>
      <c r="AD172"/>
      <c r="AE172"/>
      <c r="AF172"/>
      <c r="AG172"/>
      <c r="AH172"/>
      <c r="AI172"/>
      <c r="AJ172"/>
      <c r="AK172"/>
      <c r="AL172"/>
    </row>
    <row r="173" spans="1:38" s="49" customFormat="1" ht="30" customHeight="1" x14ac:dyDescent="0.2">
      <c r="A173" s="68"/>
      <c r="B173" s="69"/>
      <c r="C173" s="140" t="s">
        <v>501</v>
      </c>
      <c r="D173" s="187">
        <v>2393.8200000000002</v>
      </c>
      <c r="E173" s="18" t="s">
        <v>327</v>
      </c>
      <c r="F173" s="438" t="s">
        <v>333</v>
      </c>
      <c r="G173" s="439"/>
      <c r="H173" s="16">
        <v>0</v>
      </c>
      <c r="I173" s="16">
        <v>0</v>
      </c>
      <c r="J173" s="108"/>
      <c r="K173" s="92"/>
      <c r="L173" s="92"/>
      <c r="M173"/>
      <c r="N173"/>
      <c r="O173"/>
      <c r="P173"/>
      <c r="Q173"/>
      <c r="R173"/>
      <c r="S173"/>
      <c r="T173"/>
      <c r="U173"/>
      <c r="V173"/>
      <c r="W173"/>
      <c r="X173"/>
      <c r="Y173"/>
      <c r="Z173"/>
      <c r="AA173"/>
      <c r="AB173"/>
      <c r="AC173"/>
      <c r="AD173"/>
      <c r="AE173"/>
      <c r="AF173"/>
      <c r="AG173"/>
      <c r="AH173"/>
      <c r="AI173"/>
      <c r="AJ173"/>
      <c r="AK173"/>
      <c r="AL173"/>
    </row>
    <row r="174" spans="1:38" s="49" customFormat="1" ht="30" customHeight="1" x14ac:dyDescent="0.2">
      <c r="A174" s="68"/>
      <c r="B174" s="69"/>
      <c r="C174" s="140" t="s">
        <v>501</v>
      </c>
      <c r="D174" s="187">
        <v>425.7</v>
      </c>
      <c r="E174" s="18" t="s">
        <v>327</v>
      </c>
      <c r="F174" s="438" t="s">
        <v>333</v>
      </c>
      <c r="G174" s="439"/>
      <c r="H174" s="16">
        <v>0</v>
      </c>
      <c r="I174" s="16">
        <v>0</v>
      </c>
      <c r="J174" s="108"/>
      <c r="K174" s="92"/>
      <c r="L174" s="92"/>
      <c r="M174"/>
      <c r="N174"/>
      <c r="O174"/>
      <c r="P174"/>
      <c r="Q174"/>
      <c r="R174"/>
      <c r="S174"/>
      <c r="T174"/>
      <c r="U174"/>
      <c r="V174"/>
      <c r="W174"/>
      <c r="X174"/>
      <c r="Y174"/>
      <c r="Z174"/>
      <c r="AA174"/>
      <c r="AB174"/>
      <c r="AC174"/>
      <c r="AD174"/>
      <c r="AE174"/>
      <c r="AF174"/>
      <c r="AG174"/>
      <c r="AH174"/>
      <c r="AI174"/>
      <c r="AJ174"/>
      <c r="AK174"/>
      <c r="AL174"/>
    </row>
    <row r="175" spans="1:38" s="49" customFormat="1" ht="30" customHeight="1" x14ac:dyDescent="0.2">
      <c r="A175" s="68"/>
      <c r="B175" s="69"/>
      <c r="C175" s="140" t="s">
        <v>502</v>
      </c>
      <c r="D175" s="187">
        <v>8755.2000000000007</v>
      </c>
      <c r="E175" s="18" t="s">
        <v>327</v>
      </c>
      <c r="F175" s="438" t="s">
        <v>333</v>
      </c>
      <c r="G175" s="439"/>
      <c r="H175" s="16">
        <v>0</v>
      </c>
      <c r="I175" s="16">
        <v>0</v>
      </c>
      <c r="J175" s="108"/>
      <c r="K175" s="92"/>
      <c r="L175" s="92"/>
      <c r="M175"/>
      <c r="N175"/>
      <c r="O175"/>
      <c r="P175"/>
      <c r="Q175"/>
      <c r="R175"/>
      <c r="S175"/>
      <c r="T175"/>
      <c r="U175"/>
      <c r="V175"/>
      <c r="W175"/>
      <c r="X175"/>
      <c r="Y175"/>
      <c r="Z175"/>
      <c r="AA175"/>
      <c r="AB175"/>
      <c r="AC175"/>
      <c r="AD175"/>
      <c r="AE175"/>
      <c r="AF175"/>
      <c r="AG175"/>
      <c r="AH175"/>
      <c r="AI175"/>
      <c r="AJ175"/>
      <c r="AK175"/>
      <c r="AL175"/>
    </row>
    <row r="176" spans="1:38" s="49" customFormat="1" ht="30" customHeight="1" x14ac:dyDescent="0.2">
      <c r="A176" s="68"/>
      <c r="B176" s="69"/>
      <c r="C176" s="140" t="s">
        <v>503</v>
      </c>
      <c r="D176" s="187">
        <v>2520</v>
      </c>
      <c r="E176" s="18" t="s">
        <v>345</v>
      </c>
      <c r="F176" s="438" t="s">
        <v>333</v>
      </c>
      <c r="G176" s="439"/>
      <c r="H176" s="16">
        <v>0</v>
      </c>
      <c r="I176" s="16">
        <v>0</v>
      </c>
      <c r="J176" s="108"/>
      <c r="K176" s="92"/>
      <c r="L176" s="92"/>
      <c r="M176"/>
      <c r="N176"/>
      <c r="O176"/>
      <c r="P176"/>
      <c r="Q176"/>
      <c r="R176"/>
      <c r="S176"/>
      <c r="T176"/>
      <c r="U176"/>
      <c r="V176"/>
      <c r="W176"/>
      <c r="X176"/>
      <c r="Y176"/>
      <c r="Z176"/>
      <c r="AA176"/>
      <c r="AB176"/>
      <c r="AC176"/>
      <c r="AD176"/>
      <c r="AE176"/>
      <c r="AF176"/>
      <c r="AG176"/>
      <c r="AH176"/>
      <c r="AI176"/>
      <c r="AJ176"/>
      <c r="AK176"/>
      <c r="AL176"/>
    </row>
    <row r="177" spans="1:38" s="49" customFormat="1" ht="30" customHeight="1" x14ac:dyDescent="0.2">
      <c r="A177" s="68"/>
      <c r="B177" s="69"/>
      <c r="C177" s="140" t="s">
        <v>504</v>
      </c>
      <c r="D177" s="187">
        <v>609638.40000000002</v>
      </c>
      <c r="E177" s="18" t="s">
        <v>327</v>
      </c>
      <c r="F177" s="438" t="s">
        <v>448</v>
      </c>
      <c r="G177" s="439"/>
      <c r="H177" s="16">
        <v>0</v>
      </c>
      <c r="I177" s="16">
        <v>0</v>
      </c>
      <c r="J177" s="108"/>
      <c r="K177" s="92"/>
      <c r="L177" s="92"/>
      <c r="M177"/>
      <c r="N177"/>
      <c r="O177"/>
      <c r="P177"/>
      <c r="Q177"/>
      <c r="R177"/>
      <c r="S177"/>
      <c r="T177"/>
      <c r="U177"/>
      <c r="V177"/>
      <c r="W177"/>
      <c r="X177"/>
      <c r="Y177"/>
      <c r="Z177"/>
      <c r="AA177"/>
      <c r="AB177"/>
      <c r="AC177"/>
      <c r="AD177"/>
      <c r="AE177"/>
      <c r="AF177"/>
      <c r="AG177"/>
      <c r="AH177"/>
      <c r="AI177"/>
      <c r="AJ177"/>
      <c r="AK177"/>
      <c r="AL177"/>
    </row>
    <row r="178" spans="1:38" s="49" customFormat="1" ht="30" customHeight="1" x14ac:dyDescent="0.2">
      <c r="A178" s="68"/>
      <c r="B178" s="69"/>
      <c r="C178" s="140" t="s">
        <v>505</v>
      </c>
      <c r="D178" s="187">
        <v>21759.22</v>
      </c>
      <c r="E178" s="18" t="s">
        <v>327</v>
      </c>
      <c r="F178" s="438" t="s">
        <v>441</v>
      </c>
      <c r="G178" s="439"/>
      <c r="H178" s="16">
        <v>0</v>
      </c>
      <c r="I178" s="16">
        <v>0</v>
      </c>
      <c r="J178" s="108"/>
      <c r="K178" s="92"/>
      <c r="L178" s="92"/>
      <c r="M178"/>
      <c r="N178"/>
      <c r="O178"/>
      <c r="P178"/>
      <c r="Q178"/>
      <c r="R178"/>
      <c r="S178"/>
      <c r="T178"/>
      <c r="U178"/>
      <c r="V178"/>
      <c r="W178"/>
      <c r="X178"/>
      <c r="Y178"/>
      <c r="Z178"/>
      <c r="AA178"/>
      <c r="AB178"/>
      <c r="AC178"/>
      <c r="AD178"/>
      <c r="AE178"/>
      <c r="AF178"/>
      <c r="AG178"/>
      <c r="AH178"/>
      <c r="AI178"/>
      <c r="AJ178"/>
      <c r="AK178"/>
      <c r="AL178"/>
    </row>
    <row r="179" spans="1:38" s="49" customFormat="1" ht="30" customHeight="1" x14ac:dyDescent="0.2">
      <c r="A179" s="68"/>
      <c r="B179" s="69"/>
      <c r="C179" s="140" t="s">
        <v>454</v>
      </c>
      <c r="D179" s="187">
        <v>2052.86</v>
      </c>
      <c r="E179" s="18" t="s">
        <v>327</v>
      </c>
      <c r="F179" s="438" t="s">
        <v>333</v>
      </c>
      <c r="G179" s="439"/>
      <c r="H179" s="16">
        <v>0</v>
      </c>
      <c r="I179" s="16">
        <v>0</v>
      </c>
      <c r="J179" s="108"/>
      <c r="K179" s="92"/>
      <c r="L179" s="92"/>
      <c r="M179"/>
      <c r="N179"/>
      <c r="O179"/>
      <c r="P179"/>
      <c r="Q179"/>
      <c r="R179"/>
      <c r="S179"/>
      <c r="T179"/>
      <c r="U179"/>
      <c r="V179"/>
      <c r="W179"/>
      <c r="X179"/>
      <c r="Y179"/>
      <c r="Z179"/>
      <c r="AA179"/>
      <c r="AB179"/>
      <c r="AC179"/>
      <c r="AD179"/>
      <c r="AE179"/>
      <c r="AF179"/>
      <c r="AG179"/>
      <c r="AH179"/>
      <c r="AI179"/>
      <c r="AJ179"/>
      <c r="AK179"/>
      <c r="AL179"/>
    </row>
    <row r="180" spans="1:38" s="49" customFormat="1" ht="30" customHeight="1" x14ac:dyDescent="0.2">
      <c r="A180" s="68"/>
      <c r="B180" s="69"/>
      <c r="C180" s="140" t="s">
        <v>454</v>
      </c>
      <c r="D180" s="187">
        <v>5773.68</v>
      </c>
      <c r="E180" s="18" t="s">
        <v>327</v>
      </c>
      <c r="F180" s="438" t="s">
        <v>333</v>
      </c>
      <c r="G180" s="439"/>
      <c r="H180" s="16">
        <v>0</v>
      </c>
      <c r="I180" s="16">
        <v>0</v>
      </c>
      <c r="J180" s="108"/>
      <c r="K180" s="92"/>
      <c r="L180" s="92"/>
      <c r="M180"/>
      <c r="N180"/>
      <c r="O180"/>
      <c r="P180"/>
      <c r="Q180"/>
      <c r="R180"/>
      <c r="S180"/>
      <c r="T180"/>
      <c r="U180"/>
      <c r="V180"/>
      <c r="W180"/>
      <c r="X180"/>
      <c r="Y180"/>
      <c r="Z180"/>
      <c r="AA180"/>
      <c r="AB180"/>
      <c r="AC180"/>
      <c r="AD180"/>
      <c r="AE180"/>
      <c r="AF180"/>
      <c r="AG180"/>
      <c r="AH180"/>
      <c r="AI180"/>
      <c r="AJ180"/>
      <c r="AK180"/>
      <c r="AL180"/>
    </row>
    <row r="181" spans="1:38" s="49" customFormat="1" ht="30" customHeight="1" x14ac:dyDescent="0.2">
      <c r="A181" s="68"/>
      <c r="B181" s="69"/>
      <c r="C181" s="140" t="s">
        <v>454</v>
      </c>
      <c r="D181" s="187">
        <v>46574.35</v>
      </c>
      <c r="E181" s="18" t="s">
        <v>327</v>
      </c>
      <c r="F181" s="438" t="s">
        <v>333</v>
      </c>
      <c r="G181" s="439"/>
      <c r="H181" s="16">
        <v>0</v>
      </c>
      <c r="I181" s="16">
        <v>0</v>
      </c>
      <c r="J181" s="108"/>
      <c r="K181" s="92"/>
      <c r="L181" s="92"/>
      <c r="M181"/>
      <c r="N181"/>
      <c r="O181"/>
      <c r="P181"/>
      <c r="Q181"/>
      <c r="R181"/>
      <c r="S181"/>
      <c r="T181"/>
      <c r="U181"/>
      <c r="V181"/>
      <c r="W181"/>
      <c r="X181"/>
      <c r="Y181"/>
      <c r="Z181"/>
      <c r="AA181"/>
      <c r="AB181"/>
      <c r="AC181"/>
      <c r="AD181"/>
      <c r="AE181"/>
      <c r="AF181"/>
      <c r="AG181"/>
      <c r="AH181"/>
      <c r="AI181"/>
      <c r="AJ181"/>
      <c r="AK181"/>
      <c r="AL181"/>
    </row>
    <row r="182" spans="1:38" s="49" customFormat="1" ht="30" customHeight="1" x14ac:dyDescent="0.2">
      <c r="A182" s="68"/>
      <c r="B182" s="69"/>
      <c r="C182" s="140" t="s">
        <v>506</v>
      </c>
      <c r="D182" s="187">
        <v>30.37</v>
      </c>
      <c r="E182" s="18" t="s">
        <v>345</v>
      </c>
      <c r="F182" s="438" t="s">
        <v>464</v>
      </c>
      <c r="G182" s="439"/>
      <c r="H182" s="16">
        <v>0</v>
      </c>
      <c r="I182" s="16">
        <v>0</v>
      </c>
      <c r="J182" s="108"/>
      <c r="K182" s="92"/>
      <c r="L182" s="92"/>
      <c r="M182"/>
      <c r="N182"/>
      <c r="O182"/>
      <c r="P182"/>
      <c r="Q182"/>
      <c r="R182"/>
      <c r="S182"/>
      <c r="T182"/>
      <c r="U182"/>
      <c r="V182"/>
      <c r="W182"/>
      <c r="X182"/>
      <c r="Y182"/>
      <c r="Z182"/>
      <c r="AA182"/>
      <c r="AB182"/>
      <c r="AC182"/>
      <c r="AD182"/>
      <c r="AE182"/>
      <c r="AF182"/>
      <c r="AG182"/>
      <c r="AH182"/>
      <c r="AI182"/>
      <c r="AJ182"/>
      <c r="AK182"/>
      <c r="AL182"/>
    </row>
    <row r="183" spans="1:38" s="49" customFormat="1" ht="30" customHeight="1" x14ac:dyDescent="0.2">
      <c r="A183" s="68"/>
      <c r="B183" s="69"/>
      <c r="C183" s="140" t="s">
        <v>507</v>
      </c>
      <c r="D183" s="187">
        <v>1587</v>
      </c>
      <c r="E183" s="18" t="s">
        <v>327</v>
      </c>
      <c r="F183" s="438" t="s">
        <v>510</v>
      </c>
      <c r="G183" s="439"/>
      <c r="H183" s="16">
        <v>0</v>
      </c>
      <c r="I183" s="16">
        <v>0</v>
      </c>
      <c r="J183" s="108"/>
      <c r="K183" s="92"/>
      <c r="L183" s="92"/>
      <c r="M183"/>
      <c r="N183"/>
      <c r="O183"/>
      <c r="P183"/>
      <c r="Q183"/>
      <c r="R183"/>
      <c r="S183"/>
      <c r="T183"/>
      <c r="U183"/>
      <c r="V183"/>
      <c r="W183"/>
      <c r="X183"/>
      <c r="Y183"/>
      <c r="Z183"/>
      <c r="AA183"/>
      <c r="AB183"/>
      <c r="AC183"/>
      <c r="AD183"/>
      <c r="AE183"/>
      <c r="AF183"/>
      <c r="AG183"/>
      <c r="AH183"/>
      <c r="AI183"/>
      <c r="AJ183"/>
      <c r="AK183"/>
      <c r="AL183"/>
    </row>
    <row r="184" spans="1:38" s="49" customFormat="1" ht="30" hidden="1" customHeight="1" x14ac:dyDescent="0.2">
      <c r="A184" s="68"/>
      <c r="B184" s="69"/>
      <c r="C184" s="140"/>
      <c r="D184" s="187"/>
      <c r="E184" s="18"/>
      <c r="F184" s="438"/>
      <c r="G184" s="439"/>
      <c r="H184" s="16"/>
      <c r="I184" s="16"/>
      <c r="J184" s="108"/>
      <c r="K184" s="92"/>
      <c r="L184" s="92"/>
      <c r="M184"/>
      <c r="N184"/>
      <c r="O184"/>
      <c r="P184"/>
      <c r="Q184"/>
      <c r="R184"/>
      <c r="S184"/>
      <c r="T184"/>
      <c r="U184"/>
      <c r="V184"/>
      <c r="W184"/>
      <c r="X184"/>
      <c r="Y184"/>
      <c r="Z184"/>
      <c r="AA184"/>
      <c r="AB184"/>
      <c r="AC184"/>
      <c r="AD184"/>
      <c r="AE184"/>
      <c r="AF184"/>
      <c r="AG184"/>
      <c r="AH184"/>
      <c r="AI184"/>
      <c r="AJ184"/>
      <c r="AK184"/>
      <c r="AL184"/>
    </row>
    <row r="185" spans="1:38" s="49" customFormat="1" ht="30" hidden="1" customHeight="1" x14ac:dyDescent="0.2">
      <c r="A185" s="68"/>
      <c r="B185" s="69"/>
      <c r="C185" s="14"/>
      <c r="D185" s="187"/>
      <c r="E185" s="18"/>
      <c r="F185" s="438"/>
      <c r="G185" s="439"/>
      <c r="H185" s="16"/>
      <c r="I185" s="16"/>
      <c r="J185" s="108"/>
      <c r="K185" s="92"/>
      <c r="L185" s="92"/>
      <c r="M185"/>
      <c r="N185"/>
      <c r="O185"/>
      <c r="P185"/>
      <c r="Q185"/>
      <c r="R185"/>
      <c r="S185"/>
      <c r="T185"/>
      <c r="U185"/>
      <c r="V185"/>
      <c r="W185"/>
      <c r="X185"/>
      <c r="Y185"/>
      <c r="Z185"/>
      <c r="AA185"/>
      <c r="AB185"/>
      <c r="AC185"/>
      <c r="AD185"/>
      <c r="AE185"/>
      <c r="AF185"/>
      <c r="AG185"/>
      <c r="AH185"/>
      <c r="AI185"/>
      <c r="AJ185"/>
      <c r="AK185"/>
      <c r="AL185"/>
    </row>
    <row r="186" spans="1:38" s="49" customFormat="1" ht="30" customHeight="1" x14ac:dyDescent="0.2">
      <c r="A186" s="68">
        <v>2.8</v>
      </c>
      <c r="B186" s="69" t="s">
        <v>168</v>
      </c>
      <c r="C186" s="140" t="s">
        <v>511</v>
      </c>
      <c r="D186" s="187">
        <v>10727.98</v>
      </c>
      <c r="E186" s="18" t="s">
        <v>508</v>
      </c>
      <c r="F186" s="438" t="s">
        <v>514</v>
      </c>
      <c r="G186" s="439"/>
      <c r="H186" s="16">
        <v>0</v>
      </c>
      <c r="I186" s="16">
        <v>0</v>
      </c>
      <c r="J186" s="237"/>
      <c r="K186" s="238"/>
      <c r="L186" s="238"/>
      <c r="M186"/>
      <c r="N186"/>
      <c r="O186"/>
      <c r="P186"/>
      <c r="Q186"/>
      <c r="R186"/>
      <c r="S186"/>
      <c r="T186"/>
      <c r="U186"/>
      <c r="V186"/>
      <c r="W186"/>
      <c r="X186"/>
      <c r="Y186"/>
      <c r="Z186"/>
      <c r="AA186"/>
      <c r="AB186"/>
      <c r="AC186"/>
      <c r="AD186"/>
      <c r="AE186"/>
      <c r="AF186"/>
      <c r="AG186"/>
      <c r="AH186"/>
      <c r="AI186"/>
      <c r="AJ186"/>
      <c r="AK186"/>
      <c r="AL186"/>
    </row>
    <row r="187" spans="1:38" s="49" customFormat="1" ht="30" customHeight="1" x14ac:dyDescent="0.2">
      <c r="A187" s="68"/>
      <c r="B187" s="69"/>
      <c r="C187" s="140" t="s">
        <v>512</v>
      </c>
      <c r="D187" s="187">
        <v>57.17</v>
      </c>
      <c r="E187" s="18" t="s">
        <v>428</v>
      </c>
      <c r="F187" s="438" t="s">
        <v>515</v>
      </c>
      <c r="G187" s="439"/>
      <c r="H187" s="16">
        <v>0</v>
      </c>
      <c r="I187" s="16">
        <f>D187</f>
        <v>57.17</v>
      </c>
      <c r="J187" s="108"/>
      <c r="K187" s="92"/>
      <c r="L187" s="92"/>
      <c r="M187"/>
      <c r="N187"/>
      <c r="O187"/>
      <c r="P187"/>
      <c r="Q187"/>
      <c r="R187"/>
      <c r="S187"/>
      <c r="T187"/>
      <c r="U187"/>
      <c r="V187"/>
      <c r="W187"/>
      <c r="X187"/>
      <c r="Y187"/>
      <c r="Z187"/>
      <c r="AA187"/>
      <c r="AB187"/>
      <c r="AC187"/>
      <c r="AD187"/>
      <c r="AE187"/>
      <c r="AF187"/>
      <c r="AG187"/>
      <c r="AH187"/>
      <c r="AI187"/>
      <c r="AJ187"/>
      <c r="AK187"/>
      <c r="AL187"/>
    </row>
    <row r="188" spans="1:38" s="49" customFormat="1" ht="30" customHeight="1" x14ac:dyDescent="0.2">
      <c r="A188" s="68"/>
      <c r="B188" s="69"/>
      <c r="C188" s="140" t="s">
        <v>513</v>
      </c>
      <c r="D188" s="187">
        <v>34.049999999999997</v>
      </c>
      <c r="E188" s="18" t="s">
        <v>428</v>
      </c>
      <c r="F188" s="438" t="s">
        <v>516</v>
      </c>
      <c r="G188" s="439"/>
      <c r="H188" s="16">
        <v>0</v>
      </c>
      <c r="I188" s="16">
        <v>0</v>
      </c>
      <c r="J188" s="108"/>
      <c r="K188" s="92"/>
      <c r="L188" s="92"/>
      <c r="M188"/>
      <c r="N188"/>
      <c r="O188"/>
      <c r="P188"/>
      <c r="Q188"/>
      <c r="R188"/>
      <c r="S188"/>
      <c r="T188"/>
      <c r="U188"/>
      <c r="V188"/>
      <c r="W188"/>
      <c r="X188"/>
      <c r="Y188"/>
      <c r="Z188"/>
      <c r="AA188"/>
      <c r="AB188"/>
      <c r="AC188"/>
      <c r="AD188"/>
      <c r="AE188"/>
      <c r="AF188"/>
      <c r="AG188"/>
      <c r="AH188"/>
      <c r="AI188"/>
      <c r="AJ188"/>
      <c r="AK188"/>
      <c r="AL188"/>
    </row>
    <row r="189" spans="1:38" s="49" customFormat="1" ht="30" customHeight="1" x14ac:dyDescent="0.2">
      <c r="A189" s="68">
        <v>3</v>
      </c>
      <c r="B189" s="69" t="s">
        <v>169</v>
      </c>
      <c r="C189" s="140" t="s">
        <v>517</v>
      </c>
      <c r="D189" s="187">
        <v>1492</v>
      </c>
      <c r="E189" s="18" t="s">
        <v>327</v>
      </c>
      <c r="F189" s="438" t="s">
        <v>527</v>
      </c>
      <c r="G189" s="439"/>
      <c r="H189" s="16">
        <v>0</v>
      </c>
      <c r="I189" s="16">
        <v>1492</v>
      </c>
      <c r="J189" s="237"/>
      <c r="K189" s="238"/>
      <c r="L189" s="238"/>
      <c r="M189"/>
      <c r="N189"/>
      <c r="O189"/>
      <c r="P189"/>
      <c r="Q189"/>
      <c r="R189"/>
      <c r="S189"/>
      <c r="T189"/>
      <c r="U189"/>
      <c r="V189"/>
      <c r="W189"/>
      <c r="X189"/>
      <c r="Y189"/>
      <c r="Z189"/>
      <c r="AA189"/>
      <c r="AB189"/>
      <c r="AC189"/>
      <c r="AD189"/>
      <c r="AE189"/>
      <c r="AF189"/>
      <c r="AG189"/>
      <c r="AH189"/>
      <c r="AI189"/>
      <c r="AJ189"/>
      <c r="AK189"/>
      <c r="AL189"/>
    </row>
    <row r="190" spans="1:38" s="49" customFormat="1" ht="30" customHeight="1" x14ac:dyDescent="0.2">
      <c r="A190" s="68"/>
      <c r="B190" s="69"/>
      <c r="C190" s="140" t="s">
        <v>518</v>
      </c>
      <c r="D190" s="187">
        <v>8</v>
      </c>
      <c r="E190" s="18" t="s">
        <v>345</v>
      </c>
      <c r="F190" s="438" t="s">
        <v>464</v>
      </c>
      <c r="G190" s="439"/>
      <c r="H190" s="16">
        <v>0</v>
      </c>
      <c r="I190" s="16">
        <v>0</v>
      </c>
      <c r="J190" s="108"/>
      <c r="K190" s="92"/>
      <c r="L190" s="92"/>
      <c r="M190"/>
      <c r="N190"/>
      <c r="O190"/>
      <c r="P190"/>
      <c r="Q190"/>
      <c r="R190"/>
      <c r="S190"/>
      <c r="T190"/>
      <c r="U190"/>
      <c r="V190"/>
      <c r="W190"/>
      <c r="X190"/>
      <c r="Y190"/>
      <c r="Z190"/>
      <c r="AA190"/>
      <c r="AB190"/>
      <c r="AC190"/>
      <c r="AD190"/>
      <c r="AE190"/>
      <c r="AF190"/>
      <c r="AG190"/>
      <c r="AH190"/>
      <c r="AI190"/>
      <c r="AJ190"/>
      <c r="AK190"/>
      <c r="AL190"/>
    </row>
    <row r="191" spans="1:38" s="49" customFormat="1" ht="30" customHeight="1" x14ac:dyDescent="0.2">
      <c r="A191" s="68"/>
      <c r="B191" s="69"/>
      <c r="C191" s="140" t="s">
        <v>519</v>
      </c>
      <c r="D191" s="187">
        <v>32354</v>
      </c>
      <c r="E191" s="18" t="s">
        <v>327</v>
      </c>
      <c r="F191" s="438" t="s">
        <v>448</v>
      </c>
      <c r="G191" s="439"/>
      <c r="H191" s="16">
        <v>0</v>
      </c>
      <c r="I191" s="16">
        <v>0</v>
      </c>
      <c r="J191" s="108"/>
      <c r="K191" s="92"/>
      <c r="L191" s="92"/>
      <c r="M191"/>
      <c r="N191"/>
      <c r="O191"/>
      <c r="P191"/>
      <c r="Q191"/>
      <c r="R191"/>
      <c r="S191"/>
      <c r="T191"/>
      <c r="U191"/>
      <c r="V191"/>
      <c r="W191"/>
      <c r="X191"/>
      <c r="Y191"/>
      <c r="Z191"/>
      <c r="AA191"/>
      <c r="AB191"/>
      <c r="AC191"/>
      <c r="AD191"/>
      <c r="AE191"/>
      <c r="AF191"/>
      <c r="AG191"/>
      <c r="AH191"/>
      <c r="AI191"/>
      <c r="AJ191"/>
      <c r="AK191"/>
      <c r="AL191"/>
    </row>
    <row r="192" spans="1:38" s="49" customFormat="1" ht="30" customHeight="1" x14ac:dyDescent="0.2">
      <c r="A192" s="68"/>
      <c r="B192" s="69"/>
      <c r="C192" s="140" t="s">
        <v>520</v>
      </c>
      <c r="D192" s="187">
        <v>40434.480000000003</v>
      </c>
      <c r="E192" s="18" t="s">
        <v>327</v>
      </c>
      <c r="F192" s="438" t="s">
        <v>448</v>
      </c>
      <c r="G192" s="439"/>
      <c r="H192" s="16">
        <v>0</v>
      </c>
      <c r="I192" s="16">
        <v>0</v>
      </c>
      <c r="J192" s="108"/>
      <c r="K192" s="92"/>
      <c r="L192" s="92"/>
      <c r="M192"/>
      <c r="N192"/>
      <c r="O192"/>
      <c r="P192"/>
      <c r="Q192"/>
      <c r="R192"/>
      <c r="S192"/>
      <c r="T192"/>
      <c r="U192"/>
      <c r="V192"/>
      <c r="W192"/>
      <c r="X192"/>
      <c r="Y192"/>
      <c r="Z192"/>
      <c r="AA192"/>
      <c r="AB192"/>
      <c r="AC192"/>
      <c r="AD192"/>
      <c r="AE192"/>
      <c r="AF192"/>
      <c r="AG192"/>
      <c r="AH192"/>
      <c r="AI192"/>
      <c r="AJ192"/>
      <c r="AK192"/>
      <c r="AL192"/>
    </row>
    <row r="193" spans="1:38" s="49" customFormat="1" ht="30" customHeight="1" x14ac:dyDescent="0.2">
      <c r="A193" s="68"/>
      <c r="B193" s="69"/>
      <c r="C193" s="140" t="s">
        <v>521</v>
      </c>
      <c r="D193" s="187">
        <v>4858.5200000000004</v>
      </c>
      <c r="E193" s="18" t="s">
        <v>327</v>
      </c>
      <c r="F193" s="438" t="s">
        <v>448</v>
      </c>
      <c r="G193" s="439"/>
      <c r="H193" s="16">
        <v>0</v>
      </c>
      <c r="I193" s="16">
        <v>0</v>
      </c>
      <c r="J193" s="108"/>
      <c r="K193" s="92"/>
      <c r="L193" s="92"/>
      <c r="M193"/>
      <c r="N193"/>
      <c r="O193"/>
      <c r="P193"/>
      <c r="Q193"/>
      <c r="R193"/>
      <c r="S193"/>
      <c r="T193"/>
      <c r="U193"/>
      <c r="V193"/>
      <c r="W193"/>
      <c r="X193"/>
      <c r="Y193"/>
      <c r="Z193"/>
      <c r="AA193"/>
      <c r="AB193"/>
      <c r="AC193"/>
      <c r="AD193"/>
      <c r="AE193"/>
      <c r="AF193"/>
      <c r="AG193"/>
      <c r="AH193"/>
      <c r="AI193"/>
      <c r="AJ193"/>
      <c r="AK193"/>
      <c r="AL193"/>
    </row>
    <row r="194" spans="1:38" s="49" customFormat="1" ht="30" customHeight="1" x14ac:dyDescent="0.2">
      <c r="A194" s="68"/>
      <c r="B194" s="69"/>
      <c r="C194" s="140" t="s">
        <v>436</v>
      </c>
      <c r="D194" s="187">
        <v>38245.49</v>
      </c>
      <c r="E194" s="18" t="s">
        <v>525</v>
      </c>
      <c r="F194" s="438" t="s">
        <v>464</v>
      </c>
      <c r="G194" s="439"/>
      <c r="H194" s="16">
        <v>0</v>
      </c>
      <c r="I194" s="16">
        <v>0</v>
      </c>
      <c r="J194" s="108"/>
      <c r="K194" s="92"/>
      <c r="L194" s="92"/>
      <c r="M194"/>
      <c r="N194"/>
      <c r="O194"/>
      <c r="P194"/>
      <c r="Q194"/>
      <c r="R194"/>
      <c r="S194"/>
      <c r="T194"/>
      <c r="U194"/>
      <c r="V194"/>
      <c r="W194"/>
      <c r="X194"/>
      <c r="Y194"/>
      <c r="Z194"/>
      <c r="AA194"/>
      <c r="AB194"/>
      <c r="AC194"/>
      <c r="AD194"/>
      <c r="AE194"/>
      <c r="AF194"/>
      <c r="AG194"/>
      <c r="AH194"/>
      <c r="AI194"/>
      <c r="AJ194"/>
      <c r="AK194"/>
      <c r="AL194"/>
    </row>
    <row r="195" spans="1:38" s="49" customFormat="1" ht="30" customHeight="1" x14ac:dyDescent="0.2">
      <c r="A195" s="68"/>
      <c r="B195" s="69"/>
      <c r="C195" s="140" t="s">
        <v>437</v>
      </c>
      <c r="D195" s="187">
        <v>364.5</v>
      </c>
      <c r="E195" s="18" t="s">
        <v>526</v>
      </c>
      <c r="F195" s="438" t="s">
        <v>464</v>
      </c>
      <c r="G195" s="439"/>
      <c r="H195" s="16">
        <v>0</v>
      </c>
      <c r="I195" s="16">
        <v>0</v>
      </c>
      <c r="J195" s="108"/>
      <c r="K195" s="92"/>
      <c r="L195" s="92"/>
      <c r="M195"/>
      <c r="N195"/>
      <c r="O195"/>
      <c r="P195"/>
      <c r="Q195"/>
      <c r="R195"/>
      <c r="S195"/>
      <c r="T195"/>
      <c r="U195"/>
      <c r="V195"/>
      <c r="W195"/>
      <c r="X195"/>
      <c r="Y195"/>
      <c r="Z195"/>
      <c r="AA195"/>
      <c r="AB195"/>
      <c r="AC195"/>
      <c r="AD195"/>
      <c r="AE195"/>
      <c r="AF195"/>
      <c r="AG195"/>
      <c r="AH195"/>
      <c r="AI195"/>
      <c r="AJ195"/>
      <c r="AK195"/>
      <c r="AL195"/>
    </row>
    <row r="196" spans="1:38" s="49" customFormat="1" ht="30" customHeight="1" x14ac:dyDescent="0.2">
      <c r="A196" s="68"/>
      <c r="B196" s="69"/>
      <c r="C196" s="140" t="s">
        <v>522</v>
      </c>
      <c r="D196" s="187">
        <v>17450</v>
      </c>
      <c r="E196" s="18" t="s">
        <v>327</v>
      </c>
      <c r="F196" s="438" t="s">
        <v>440</v>
      </c>
      <c r="G196" s="439"/>
      <c r="H196" s="16">
        <v>0</v>
      </c>
      <c r="I196" s="16">
        <v>17450</v>
      </c>
      <c r="J196" s="108"/>
      <c r="K196" s="92"/>
      <c r="L196" s="92"/>
      <c r="M196"/>
      <c r="N196"/>
      <c r="O196"/>
      <c r="P196"/>
      <c r="Q196"/>
      <c r="R196"/>
      <c r="S196"/>
      <c r="T196"/>
      <c r="U196"/>
      <c r="V196"/>
      <c r="W196"/>
      <c r="X196"/>
      <c r="Y196"/>
      <c r="Z196"/>
      <c r="AA196"/>
      <c r="AB196"/>
      <c r="AC196"/>
      <c r="AD196"/>
      <c r="AE196"/>
      <c r="AF196"/>
      <c r="AG196"/>
      <c r="AH196"/>
      <c r="AI196"/>
      <c r="AJ196"/>
      <c r="AK196"/>
      <c r="AL196"/>
    </row>
    <row r="197" spans="1:38" s="49" customFormat="1" ht="30" customHeight="1" x14ac:dyDescent="0.2">
      <c r="A197" s="68"/>
      <c r="B197" s="69"/>
      <c r="C197" s="140" t="s">
        <v>523</v>
      </c>
      <c r="D197" s="187">
        <v>9822</v>
      </c>
      <c r="E197" s="18" t="s">
        <v>327</v>
      </c>
      <c r="F197" s="438" t="s">
        <v>448</v>
      </c>
      <c r="G197" s="439"/>
      <c r="H197" s="16">
        <v>0</v>
      </c>
      <c r="I197" s="16">
        <v>0</v>
      </c>
      <c r="J197" s="108"/>
      <c r="K197" s="92"/>
      <c r="L197" s="92"/>
      <c r="M197"/>
      <c r="N197"/>
      <c r="O197"/>
      <c r="P197"/>
      <c r="Q197"/>
      <c r="R197"/>
      <c r="S197"/>
      <c r="T197"/>
      <c r="U197"/>
      <c r="V197"/>
      <c r="W197"/>
      <c r="X197"/>
      <c r="Y197"/>
      <c r="Z197"/>
      <c r="AA197"/>
      <c r="AB197"/>
      <c r="AC197"/>
      <c r="AD197"/>
      <c r="AE197"/>
      <c r="AF197"/>
      <c r="AG197"/>
      <c r="AH197"/>
      <c r="AI197"/>
      <c r="AJ197"/>
      <c r="AK197"/>
      <c r="AL197"/>
    </row>
    <row r="198" spans="1:38" s="49" customFormat="1" ht="30.75" customHeight="1" x14ac:dyDescent="0.2">
      <c r="A198" s="68"/>
      <c r="B198" s="69"/>
      <c r="C198" s="140" t="s">
        <v>524</v>
      </c>
      <c r="D198" s="187">
        <v>2049.4</v>
      </c>
      <c r="E198" s="18" t="s">
        <v>327</v>
      </c>
      <c r="F198" s="438" t="s">
        <v>448</v>
      </c>
      <c r="G198" s="439"/>
      <c r="H198" s="16">
        <v>0</v>
      </c>
      <c r="I198" s="16">
        <v>0</v>
      </c>
      <c r="J198" s="108"/>
      <c r="K198" s="92"/>
      <c r="L198" s="92"/>
      <c r="M198"/>
      <c r="N198"/>
      <c r="O198"/>
      <c r="P198"/>
      <c r="Q198"/>
      <c r="R198"/>
      <c r="S198"/>
      <c r="T198"/>
      <c r="U198"/>
      <c r="V198"/>
      <c r="W198"/>
      <c r="X198"/>
      <c r="Y198"/>
      <c r="Z198"/>
      <c r="AA198"/>
      <c r="AB198"/>
      <c r="AC198"/>
      <c r="AD198"/>
      <c r="AE198"/>
      <c r="AF198"/>
      <c r="AG198"/>
      <c r="AH198"/>
      <c r="AI198"/>
      <c r="AJ198"/>
      <c r="AK198"/>
      <c r="AL198"/>
    </row>
    <row r="199" spans="1:38" s="49" customFormat="1" ht="30" customHeight="1" x14ac:dyDescent="0.2">
      <c r="A199" s="68">
        <v>4</v>
      </c>
      <c r="B199" s="69" t="s">
        <v>170</v>
      </c>
      <c r="C199" s="140" t="s">
        <v>528</v>
      </c>
      <c r="D199" s="187">
        <v>185</v>
      </c>
      <c r="E199" s="18" t="s">
        <v>529</v>
      </c>
      <c r="F199" s="438" t="s">
        <v>530</v>
      </c>
      <c r="G199" s="439"/>
      <c r="H199" s="16">
        <v>0</v>
      </c>
      <c r="I199" s="16">
        <v>0</v>
      </c>
      <c r="J199" s="237"/>
      <c r="K199" s="238"/>
      <c r="L199" s="238"/>
      <c r="M199"/>
      <c r="N199"/>
      <c r="O199"/>
      <c r="P199"/>
      <c r="Q199"/>
      <c r="R199"/>
      <c r="S199"/>
      <c r="T199"/>
      <c r="U199"/>
      <c r="V199"/>
      <c r="W199"/>
      <c r="X199"/>
      <c r="Y199"/>
      <c r="Z199"/>
      <c r="AA199"/>
      <c r="AB199"/>
      <c r="AC199"/>
      <c r="AD199"/>
      <c r="AE199"/>
      <c r="AF199"/>
      <c r="AG199"/>
      <c r="AH199"/>
      <c r="AI199"/>
      <c r="AJ199"/>
      <c r="AK199"/>
      <c r="AL199"/>
    </row>
    <row r="200" spans="1:38" s="49" customFormat="1" ht="30" customHeight="1" x14ac:dyDescent="0.2">
      <c r="A200" s="68">
        <v>5</v>
      </c>
      <c r="B200" s="69" t="s">
        <v>171</v>
      </c>
      <c r="C200" s="140" t="s">
        <v>531</v>
      </c>
      <c r="D200" s="187">
        <v>1919.55</v>
      </c>
      <c r="E200" s="18" t="s">
        <v>327</v>
      </c>
      <c r="F200" s="438" t="s">
        <v>333</v>
      </c>
      <c r="G200" s="439"/>
      <c r="H200" s="16">
        <v>0</v>
      </c>
      <c r="I200" s="16">
        <v>0</v>
      </c>
      <c r="J200" s="108"/>
      <c r="K200" s="92"/>
      <c r="L200" s="92"/>
      <c r="M200"/>
      <c r="N200"/>
      <c r="O200"/>
      <c r="P200"/>
      <c r="Q200"/>
      <c r="R200"/>
      <c r="S200"/>
      <c r="T200"/>
      <c r="U200"/>
      <c r="V200"/>
      <c r="W200"/>
      <c r="X200"/>
      <c r="Y200"/>
      <c r="Z200"/>
      <c r="AA200"/>
      <c r="AB200"/>
      <c r="AC200"/>
      <c r="AD200"/>
      <c r="AE200"/>
      <c r="AF200"/>
      <c r="AG200"/>
      <c r="AH200"/>
      <c r="AI200"/>
      <c r="AJ200"/>
      <c r="AK200"/>
      <c r="AL200"/>
    </row>
    <row r="201" spans="1:38" s="49" customFormat="1" ht="30" customHeight="1" x14ac:dyDescent="0.2">
      <c r="A201" s="68"/>
      <c r="B201" s="69"/>
      <c r="C201" s="140" t="s">
        <v>532</v>
      </c>
      <c r="D201" s="187">
        <v>240</v>
      </c>
      <c r="E201" s="18" t="s">
        <v>327</v>
      </c>
      <c r="F201" s="438" t="s">
        <v>333</v>
      </c>
      <c r="G201" s="439"/>
      <c r="H201" s="16">
        <v>0</v>
      </c>
      <c r="I201" s="16">
        <v>0</v>
      </c>
      <c r="J201" s="108"/>
      <c r="K201" s="92"/>
      <c r="L201" s="92"/>
      <c r="M201"/>
      <c r="N201"/>
      <c r="O201"/>
      <c r="P201"/>
      <c r="Q201"/>
      <c r="R201"/>
      <c r="S201"/>
      <c r="T201"/>
      <c r="U201"/>
      <c r="V201"/>
      <c r="W201"/>
      <c r="X201"/>
      <c r="Y201"/>
      <c r="Z201"/>
      <c r="AA201"/>
      <c r="AB201"/>
      <c r="AC201"/>
      <c r="AD201"/>
      <c r="AE201"/>
      <c r="AF201"/>
      <c r="AG201"/>
      <c r="AH201"/>
      <c r="AI201"/>
      <c r="AJ201"/>
      <c r="AK201"/>
      <c r="AL201"/>
    </row>
    <row r="202" spans="1:38" s="49" customFormat="1" ht="30" customHeight="1" x14ac:dyDescent="0.2">
      <c r="A202" s="68"/>
      <c r="B202" s="69"/>
      <c r="C202" s="140" t="s">
        <v>533</v>
      </c>
      <c r="D202" s="187">
        <v>1169</v>
      </c>
      <c r="E202" s="18" t="s">
        <v>327</v>
      </c>
      <c r="F202" s="438" t="s">
        <v>333</v>
      </c>
      <c r="G202" s="439"/>
      <c r="H202" s="16">
        <v>0</v>
      </c>
      <c r="I202" s="16">
        <v>0</v>
      </c>
      <c r="J202" s="108"/>
      <c r="K202" s="92"/>
      <c r="L202" s="92"/>
      <c r="M202"/>
      <c r="N202"/>
      <c r="O202"/>
      <c r="P202"/>
      <c r="Q202"/>
      <c r="R202"/>
      <c r="S202"/>
      <c r="T202"/>
      <c r="U202"/>
      <c r="V202"/>
      <c r="W202"/>
      <c r="X202"/>
      <c r="Y202"/>
      <c r="Z202"/>
      <c r="AA202"/>
      <c r="AB202"/>
      <c r="AC202"/>
      <c r="AD202"/>
      <c r="AE202"/>
      <c r="AF202"/>
      <c r="AG202"/>
      <c r="AH202"/>
      <c r="AI202"/>
      <c r="AJ202"/>
      <c r="AK202"/>
      <c r="AL202"/>
    </row>
    <row r="203" spans="1:38" s="49" customFormat="1" ht="30" customHeight="1" x14ac:dyDescent="0.2">
      <c r="A203" s="68"/>
      <c r="B203" s="69"/>
      <c r="C203" s="140" t="s">
        <v>533</v>
      </c>
      <c r="D203" s="187">
        <v>1132.9000000000001</v>
      </c>
      <c r="E203" s="18" t="s">
        <v>327</v>
      </c>
      <c r="F203" s="438" t="s">
        <v>333</v>
      </c>
      <c r="G203" s="439"/>
      <c r="H203" s="16">
        <v>0</v>
      </c>
      <c r="I203" s="16">
        <v>0</v>
      </c>
      <c r="J203" s="108"/>
      <c r="K203" s="92"/>
      <c r="L203" s="92"/>
      <c r="M203"/>
      <c r="N203"/>
      <c r="O203"/>
      <c r="P203"/>
      <c r="Q203"/>
      <c r="R203"/>
      <c r="S203"/>
      <c r="T203"/>
      <c r="U203"/>
      <c r="V203"/>
      <c r="W203"/>
      <c r="X203"/>
      <c r="Y203"/>
      <c r="Z203"/>
      <c r="AA203"/>
      <c r="AB203"/>
      <c r="AC203"/>
      <c r="AD203"/>
      <c r="AE203"/>
      <c r="AF203"/>
      <c r="AG203"/>
      <c r="AH203"/>
      <c r="AI203"/>
      <c r="AJ203"/>
      <c r="AK203"/>
      <c r="AL203"/>
    </row>
    <row r="204" spans="1:38" s="49" customFormat="1" ht="30" customHeight="1" x14ac:dyDescent="0.2">
      <c r="A204" s="68"/>
      <c r="B204" s="69"/>
      <c r="C204" s="140" t="s">
        <v>534</v>
      </c>
      <c r="D204" s="187">
        <v>129.5</v>
      </c>
      <c r="E204" s="18" t="s">
        <v>327</v>
      </c>
      <c r="F204" s="438" t="s">
        <v>333</v>
      </c>
      <c r="G204" s="439"/>
      <c r="H204" s="16">
        <v>0</v>
      </c>
      <c r="I204" s="16">
        <v>0</v>
      </c>
      <c r="J204" s="108"/>
      <c r="K204" s="92"/>
      <c r="L204" s="92"/>
      <c r="M204"/>
      <c r="N204"/>
      <c r="O204"/>
      <c r="P204"/>
      <c r="Q204"/>
      <c r="R204"/>
      <c r="S204"/>
      <c r="T204"/>
      <c r="U204"/>
      <c r="V204"/>
      <c r="W204"/>
      <c r="X204"/>
      <c r="Y204"/>
      <c r="Z204"/>
      <c r="AA204"/>
      <c r="AB204"/>
      <c r="AC204"/>
      <c r="AD204"/>
      <c r="AE204"/>
      <c r="AF204"/>
      <c r="AG204"/>
      <c r="AH204"/>
      <c r="AI204"/>
      <c r="AJ204"/>
      <c r="AK204"/>
      <c r="AL204"/>
    </row>
    <row r="205" spans="1:38" s="49" customFormat="1" ht="30" customHeight="1" x14ac:dyDescent="0.2">
      <c r="A205" s="68"/>
      <c r="B205" s="69"/>
      <c r="C205" s="140" t="s">
        <v>535</v>
      </c>
      <c r="D205" s="187">
        <v>3584.4</v>
      </c>
      <c r="E205" s="18" t="s">
        <v>327</v>
      </c>
      <c r="F205" s="438" t="s">
        <v>333</v>
      </c>
      <c r="G205" s="439"/>
      <c r="H205" s="16">
        <v>0</v>
      </c>
      <c r="I205" s="16">
        <v>0</v>
      </c>
      <c r="J205" s="108"/>
      <c r="K205" s="92"/>
      <c r="L205" s="92"/>
      <c r="M205"/>
      <c r="N205"/>
      <c r="O205"/>
      <c r="P205"/>
      <c r="Q205"/>
      <c r="R205"/>
      <c r="S205"/>
      <c r="T205"/>
      <c r="U205"/>
      <c r="V205"/>
      <c r="W205"/>
      <c r="X205"/>
      <c r="Y205"/>
      <c r="Z205"/>
      <c r="AA205"/>
      <c r="AB205"/>
      <c r="AC205"/>
      <c r="AD205"/>
      <c r="AE205"/>
      <c r="AF205"/>
      <c r="AG205"/>
      <c r="AH205"/>
      <c r="AI205"/>
      <c r="AJ205"/>
      <c r="AK205"/>
      <c r="AL205"/>
    </row>
    <row r="206" spans="1:38" s="49" customFormat="1" ht="30" customHeight="1" x14ac:dyDescent="0.2">
      <c r="A206" s="68"/>
      <c r="B206" s="69"/>
      <c r="C206" s="140" t="s">
        <v>535</v>
      </c>
      <c r="D206" s="187">
        <v>4802.3999999999996</v>
      </c>
      <c r="E206" s="18" t="s">
        <v>327</v>
      </c>
      <c r="F206" s="438" t="s">
        <v>333</v>
      </c>
      <c r="G206" s="439"/>
      <c r="H206" s="16">
        <v>0</v>
      </c>
      <c r="I206" s="16">
        <v>0</v>
      </c>
      <c r="J206" s="108"/>
      <c r="K206" s="92"/>
      <c r="L206" s="92"/>
      <c r="M206"/>
      <c r="N206"/>
      <c r="O206"/>
      <c r="P206"/>
      <c r="Q206"/>
      <c r="R206"/>
      <c r="S206"/>
      <c r="T206"/>
      <c r="U206"/>
      <c r="V206"/>
      <c r="W206"/>
      <c r="X206"/>
      <c r="Y206"/>
      <c r="Z206"/>
      <c r="AA206"/>
      <c r="AB206"/>
      <c r="AC206"/>
      <c r="AD206"/>
      <c r="AE206"/>
      <c r="AF206"/>
      <c r="AG206"/>
      <c r="AH206"/>
      <c r="AI206"/>
      <c r="AJ206"/>
      <c r="AK206"/>
      <c r="AL206"/>
    </row>
    <row r="207" spans="1:38" s="49" customFormat="1" ht="30" customHeight="1" x14ac:dyDescent="0.2">
      <c r="A207" s="68"/>
      <c r="B207" s="69"/>
      <c r="C207" s="140" t="s">
        <v>536</v>
      </c>
      <c r="D207" s="187">
        <v>20000</v>
      </c>
      <c r="E207" s="18" t="s">
        <v>508</v>
      </c>
      <c r="F207" s="438" t="s">
        <v>527</v>
      </c>
      <c r="G207" s="439"/>
      <c r="H207" s="16">
        <v>0</v>
      </c>
      <c r="I207" s="16">
        <v>20000</v>
      </c>
      <c r="J207" s="108"/>
      <c r="K207" s="92"/>
      <c r="L207" s="92"/>
      <c r="M207"/>
      <c r="N207"/>
      <c r="O207"/>
      <c r="P207"/>
      <c r="Q207"/>
      <c r="R207"/>
      <c r="S207"/>
      <c r="T207"/>
      <c r="U207"/>
      <c r="V207"/>
      <c r="W207"/>
      <c r="X207"/>
      <c r="Y207"/>
      <c r="Z207"/>
      <c r="AA207"/>
      <c r="AB207"/>
      <c r="AC207"/>
      <c r="AD207"/>
      <c r="AE207"/>
      <c r="AF207"/>
      <c r="AG207"/>
      <c r="AH207"/>
      <c r="AI207"/>
      <c r="AJ207"/>
      <c r="AK207"/>
      <c r="AL207"/>
    </row>
    <row r="208" spans="1:38" s="49" customFormat="1" ht="30" customHeight="1" x14ac:dyDescent="0.2">
      <c r="A208" s="68"/>
      <c r="B208" s="69"/>
      <c r="C208" s="140" t="s">
        <v>537</v>
      </c>
      <c r="D208" s="187">
        <v>1005.44</v>
      </c>
      <c r="E208" s="18" t="s">
        <v>508</v>
      </c>
      <c r="F208" s="438" t="s">
        <v>527</v>
      </c>
      <c r="G208" s="439"/>
      <c r="H208" s="16">
        <v>0</v>
      </c>
      <c r="I208" s="16">
        <v>1005.44</v>
      </c>
      <c r="J208" s="108"/>
      <c r="K208" s="92"/>
      <c r="L208" s="92"/>
      <c r="M208"/>
      <c r="N208"/>
      <c r="O208"/>
      <c r="P208"/>
      <c r="Q208"/>
      <c r="R208"/>
      <c r="S208"/>
      <c r="T208"/>
      <c r="U208"/>
      <c r="V208"/>
      <c r="W208"/>
      <c r="X208"/>
      <c r="Y208"/>
      <c r="Z208"/>
      <c r="AA208"/>
      <c r="AB208"/>
      <c r="AC208"/>
      <c r="AD208"/>
      <c r="AE208"/>
      <c r="AF208"/>
      <c r="AG208"/>
      <c r="AH208"/>
      <c r="AI208"/>
      <c r="AJ208"/>
      <c r="AK208"/>
      <c r="AL208"/>
    </row>
    <row r="209" spans="1:38" s="49" customFormat="1" ht="30" customHeight="1" x14ac:dyDescent="0.2">
      <c r="A209" s="68"/>
      <c r="B209" s="69"/>
      <c r="C209" s="140" t="s">
        <v>538</v>
      </c>
      <c r="D209" s="187">
        <v>3.68</v>
      </c>
      <c r="E209" s="18" t="s">
        <v>327</v>
      </c>
      <c r="F209" s="438" t="s">
        <v>333</v>
      </c>
      <c r="G209" s="439"/>
      <c r="H209" s="16">
        <v>0</v>
      </c>
      <c r="I209" s="16">
        <v>0</v>
      </c>
      <c r="J209" s="108"/>
      <c r="K209" s="92"/>
      <c r="L209" s="92"/>
      <c r="M209"/>
      <c r="N209"/>
      <c r="O209"/>
      <c r="P209"/>
      <c r="Q209"/>
      <c r="R209"/>
      <c r="S209"/>
      <c r="T209"/>
      <c r="U209"/>
      <c r="V209"/>
      <c r="W209"/>
      <c r="X209"/>
      <c r="Y209"/>
      <c r="Z209"/>
      <c r="AA209"/>
      <c r="AB209"/>
      <c r="AC209"/>
      <c r="AD209"/>
      <c r="AE209"/>
      <c r="AF209"/>
      <c r="AG209"/>
      <c r="AH209"/>
      <c r="AI209"/>
      <c r="AJ209"/>
      <c r="AK209"/>
      <c r="AL209"/>
    </row>
    <row r="210" spans="1:38" s="49" customFormat="1" ht="30" customHeight="1" x14ac:dyDescent="0.2">
      <c r="A210" s="68"/>
      <c r="B210" s="69"/>
      <c r="C210" s="140" t="s">
        <v>539</v>
      </c>
      <c r="D210" s="187">
        <v>117.06</v>
      </c>
      <c r="E210" s="18" t="s">
        <v>463</v>
      </c>
      <c r="F210" s="438" t="s">
        <v>333</v>
      </c>
      <c r="G210" s="439"/>
      <c r="H210" s="16">
        <v>0</v>
      </c>
      <c r="I210" s="16">
        <v>0</v>
      </c>
      <c r="J210" s="108"/>
      <c r="K210" s="92"/>
      <c r="L210" s="92"/>
      <c r="M210"/>
      <c r="N210"/>
      <c r="O210"/>
      <c r="P210"/>
      <c r="Q210"/>
      <c r="R210"/>
      <c r="S210"/>
      <c r="T210"/>
      <c r="U210"/>
      <c r="V210"/>
      <c r="W210"/>
      <c r="X210"/>
      <c r="Y210"/>
      <c r="Z210"/>
      <c r="AA210"/>
      <c r="AB210"/>
      <c r="AC210"/>
      <c r="AD210"/>
      <c r="AE210"/>
      <c r="AF210"/>
      <c r="AG210"/>
      <c r="AH210"/>
      <c r="AI210"/>
      <c r="AJ210"/>
      <c r="AK210"/>
      <c r="AL210"/>
    </row>
    <row r="211" spans="1:38" s="49" customFormat="1" ht="30" customHeight="1" x14ac:dyDescent="0.2">
      <c r="A211" s="68"/>
      <c r="B211" s="69"/>
      <c r="C211" s="140" t="s">
        <v>540</v>
      </c>
      <c r="D211" s="187">
        <v>30</v>
      </c>
      <c r="E211" s="18" t="s">
        <v>348</v>
      </c>
      <c r="F211" s="438" t="s">
        <v>333</v>
      </c>
      <c r="G211" s="439"/>
      <c r="H211" s="16">
        <v>0</v>
      </c>
      <c r="I211" s="16">
        <v>0</v>
      </c>
      <c r="J211" s="108"/>
      <c r="K211" s="92"/>
      <c r="L211" s="92"/>
      <c r="M211"/>
      <c r="N211"/>
      <c r="O211"/>
      <c r="P211"/>
      <c r="Q211"/>
      <c r="R211"/>
      <c r="S211"/>
      <c r="T211"/>
      <c r="U211"/>
      <c r="V211"/>
      <c r="W211"/>
      <c r="X211"/>
      <c r="Y211"/>
      <c r="Z211"/>
      <c r="AA211"/>
      <c r="AB211"/>
      <c r="AC211"/>
      <c r="AD211"/>
      <c r="AE211"/>
      <c r="AF211"/>
      <c r="AG211"/>
      <c r="AH211"/>
      <c r="AI211"/>
      <c r="AJ211"/>
      <c r="AK211"/>
      <c r="AL211"/>
    </row>
    <row r="212" spans="1:38" s="49" customFormat="1" ht="30" customHeight="1" x14ac:dyDescent="0.2">
      <c r="A212" s="68"/>
      <c r="B212" s="69"/>
      <c r="C212" s="140" t="s">
        <v>541</v>
      </c>
      <c r="D212" s="187">
        <v>112</v>
      </c>
      <c r="E212" s="18" t="s">
        <v>666</v>
      </c>
      <c r="F212" s="438" t="s">
        <v>527</v>
      </c>
      <c r="G212" s="439"/>
      <c r="H212" s="16">
        <v>0</v>
      </c>
      <c r="I212" s="16">
        <v>112</v>
      </c>
      <c r="J212" s="108"/>
      <c r="K212" s="92"/>
      <c r="L212" s="92"/>
      <c r="M212"/>
      <c r="N212"/>
      <c r="O212"/>
      <c r="P212"/>
      <c r="Q212"/>
      <c r="R212"/>
      <c r="S212"/>
      <c r="T212"/>
      <c r="U212"/>
      <c r="V212"/>
      <c r="W212"/>
      <c r="X212"/>
      <c r="Y212"/>
      <c r="Z212"/>
      <c r="AA212"/>
      <c r="AB212"/>
      <c r="AC212"/>
      <c r="AD212"/>
      <c r="AE212"/>
      <c r="AF212"/>
      <c r="AG212"/>
      <c r="AH212"/>
      <c r="AI212"/>
      <c r="AJ212"/>
      <c r="AK212"/>
      <c r="AL212"/>
    </row>
    <row r="213" spans="1:38" s="49" customFormat="1" ht="30" customHeight="1" x14ac:dyDescent="0.2">
      <c r="A213" s="68"/>
      <c r="B213" s="69"/>
      <c r="C213" s="140" t="s">
        <v>541</v>
      </c>
      <c r="D213" s="187">
        <v>11.2</v>
      </c>
      <c r="E213" s="18" t="s">
        <v>666</v>
      </c>
      <c r="F213" s="438" t="s">
        <v>527</v>
      </c>
      <c r="G213" s="439"/>
      <c r="H213" s="16">
        <v>0</v>
      </c>
      <c r="I213" s="16">
        <v>11.2</v>
      </c>
      <c r="J213" s="108"/>
      <c r="K213" s="92"/>
      <c r="L213" s="92"/>
      <c r="M213"/>
      <c r="N213"/>
      <c r="O213"/>
      <c r="P213"/>
      <c r="Q213"/>
      <c r="R213"/>
      <c r="S213"/>
      <c r="T213"/>
      <c r="U213"/>
      <c r="V213"/>
      <c r="W213"/>
      <c r="X213"/>
      <c r="Y213"/>
      <c r="Z213"/>
      <c r="AA213"/>
      <c r="AB213"/>
      <c r="AC213"/>
      <c r="AD213"/>
      <c r="AE213"/>
      <c r="AF213"/>
      <c r="AG213"/>
      <c r="AH213"/>
      <c r="AI213"/>
      <c r="AJ213"/>
      <c r="AK213"/>
      <c r="AL213"/>
    </row>
    <row r="214" spans="1:38" s="49" customFormat="1" ht="30" customHeight="1" x14ac:dyDescent="0.2">
      <c r="A214" s="68"/>
      <c r="B214" s="69"/>
      <c r="C214" s="140" t="s">
        <v>542</v>
      </c>
      <c r="D214" s="187">
        <v>36.200000000000003</v>
      </c>
      <c r="E214" s="18" t="s">
        <v>484</v>
      </c>
      <c r="F214" s="438" t="s">
        <v>333</v>
      </c>
      <c r="G214" s="439"/>
      <c r="H214" s="16">
        <v>0</v>
      </c>
      <c r="I214" s="16">
        <v>0</v>
      </c>
      <c r="J214" s="108"/>
      <c r="K214" s="92"/>
      <c r="L214" s="92"/>
      <c r="M214"/>
      <c r="N214"/>
      <c r="O214"/>
      <c r="P214"/>
      <c r="Q214"/>
      <c r="R214"/>
      <c r="S214"/>
      <c r="T214"/>
      <c r="U214"/>
      <c r="V214"/>
      <c r="W214"/>
      <c r="X214"/>
      <c r="Y214"/>
      <c r="Z214"/>
      <c r="AA214"/>
      <c r="AB214"/>
      <c r="AC214"/>
      <c r="AD214"/>
      <c r="AE214"/>
      <c r="AF214"/>
      <c r="AG214"/>
      <c r="AH214"/>
      <c r="AI214"/>
      <c r="AJ214"/>
      <c r="AK214"/>
      <c r="AL214"/>
    </row>
    <row r="215" spans="1:38" s="49" customFormat="1" ht="30" customHeight="1" x14ac:dyDescent="0.2">
      <c r="A215" s="68"/>
      <c r="B215" s="69"/>
      <c r="C215" s="140" t="s">
        <v>543</v>
      </c>
      <c r="D215" s="187">
        <v>36.119999999999997</v>
      </c>
      <c r="E215" s="18" t="s">
        <v>484</v>
      </c>
      <c r="F215" s="438" t="s">
        <v>333</v>
      </c>
      <c r="G215" s="439"/>
      <c r="H215" s="16">
        <v>0</v>
      </c>
      <c r="I215" s="16">
        <v>0</v>
      </c>
      <c r="J215" s="108"/>
      <c r="K215" s="92"/>
      <c r="L215" s="92"/>
      <c r="M215"/>
      <c r="N215"/>
      <c r="O215"/>
      <c r="P215"/>
      <c r="Q215"/>
      <c r="R215"/>
      <c r="S215"/>
      <c r="T215"/>
      <c r="U215"/>
      <c r="V215"/>
      <c r="W215"/>
      <c r="X215"/>
      <c r="Y215"/>
      <c r="Z215"/>
      <c r="AA215"/>
      <c r="AB215"/>
      <c r="AC215"/>
      <c r="AD215"/>
      <c r="AE215"/>
      <c r="AF215"/>
      <c r="AG215"/>
      <c r="AH215"/>
      <c r="AI215"/>
      <c r="AJ215"/>
      <c r="AK215"/>
      <c r="AL215"/>
    </row>
    <row r="216" spans="1:38" s="49" customFormat="1" ht="30" customHeight="1" x14ac:dyDescent="0.2">
      <c r="A216" s="68"/>
      <c r="B216" s="69"/>
      <c r="C216" s="140" t="s">
        <v>544</v>
      </c>
      <c r="D216" s="187">
        <v>39.200000000000003</v>
      </c>
      <c r="E216" s="18" t="s">
        <v>484</v>
      </c>
      <c r="F216" s="438" t="s">
        <v>333</v>
      </c>
      <c r="G216" s="439"/>
      <c r="H216" s="16">
        <v>0</v>
      </c>
      <c r="I216" s="16">
        <v>0</v>
      </c>
      <c r="J216" s="108"/>
      <c r="K216" s="92"/>
      <c r="L216" s="92"/>
      <c r="M216"/>
      <c r="N216"/>
      <c r="O216"/>
      <c r="P216"/>
      <c r="Q216"/>
      <c r="R216"/>
      <c r="S216"/>
      <c r="T216"/>
      <c r="U216"/>
      <c r="V216"/>
      <c r="W216"/>
      <c r="X216"/>
      <c r="Y216"/>
      <c r="Z216"/>
      <c r="AA216"/>
      <c r="AB216"/>
      <c r="AC216"/>
      <c r="AD216"/>
      <c r="AE216"/>
      <c r="AF216"/>
      <c r="AG216"/>
      <c r="AH216"/>
      <c r="AI216"/>
      <c r="AJ216"/>
      <c r="AK216"/>
      <c r="AL216"/>
    </row>
    <row r="217" spans="1:38" s="49" customFormat="1" ht="30" customHeight="1" x14ac:dyDescent="0.2">
      <c r="A217" s="68"/>
      <c r="B217" s="69"/>
      <c r="C217" s="140" t="s">
        <v>545</v>
      </c>
      <c r="D217" s="187">
        <v>743.81</v>
      </c>
      <c r="E217" s="18" t="s">
        <v>666</v>
      </c>
      <c r="F217" s="438" t="s">
        <v>527</v>
      </c>
      <c r="G217" s="439"/>
      <c r="H217" s="16">
        <v>0</v>
      </c>
      <c r="I217" s="16">
        <v>743.81</v>
      </c>
      <c r="J217" s="108"/>
      <c r="K217" s="92"/>
      <c r="L217" s="92"/>
      <c r="M217"/>
      <c r="N217"/>
      <c r="O217"/>
      <c r="P217"/>
      <c r="Q217"/>
      <c r="R217"/>
      <c r="S217"/>
      <c r="T217"/>
      <c r="U217"/>
      <c r="V217"/>
      <c r="W217"/>
      <c r="X217"/>
      <c r="Y217"/>
      <c r="Z217"/>
      <c r="AA217"/>
      <c r="AB217"/>
      <c r="AC217"/>
      <c r="AD217"/>
      <c r="AE217"/>
      <c r="AF217"/>
      <c r="AG217"/>
      <c r="AH217"/>
      <c r="AI217"/>
      <c r="AJ217"/>
      <c r="AK217"/>
      <c r="AL217"/>
    </row>
    <row r="218" spans="1:38" s="49" customFormat="1" ht="30" customHeight="1" x14ac:dyDescent="0.2">
      <c r="A218" s="68"/>
      <c r="B218" s="69"/>
      <c r="C218" s="140" t="s">
        <v>546</v>
      </c>
      <c r="D218" s="187">
        <v>1639.96</v>
      </c>
      <c r="E218" s="18" t="s">
        <v>666</v>
      </c>
      <c r="F218" s="438" t="s">
        <v>527</v>
      </c>
      <c r="G218" s="439"/>
      <c r="H218" s="16">
        <v>0</v>
      </c>
      <c r="I218" s="16">
        <v>1639.96</v>
      </c>
      <c r="J218" s="108"/>
      <c r="K218" s="92"/>
      <c r="L218" s="92"/>
      <c r="M218"/>
      <c r="N218"/>
      <c r="O218"/>
      <c r="P218"/>
      <c r="Q218"/>
      <c r="R218"/>
      <c r="S218"/>
      <c r="T218"/>
      <c r="U218"/>
      <c r="V218"/>
      <c r="W218"/>
      <c r="X218"/>
      <c r="Y218"/>
      <c r="Z218"/>
      <c r="AA218"/>
      <c r="AB218"/>
      <c r="AC218"/>
      <c r="AD218"/>
      <c r="AE218"/>
      <c r="AF218"/>
      <c r="AG218"/>
      <c r="AH218"/>
      <c r="AI218"/>
      <c r="AJ218"/>
      <c r="AK218"/>
      <c r="AL218"/>
    </row>
    <row r="219" spans="1:38" s="49" customFormat="1" ht="30" customHeight="1" x14ac:dyDescent="0.2">
      <c r="A219" s="68"/>
      <c r="B219" s="69"/>
      <c r="C219" s="140" t="s">
        <v>547</v>
      </c>
      <c r="D219" s="187">
        <v>58.56</v>
      </c>
      <c r="E219" s="18" t="s">
        <v>666</v>
      </c>
      <c r="F219" s="438" t="s">
        <v>527</v>
      </c>
      <c r="G219" s="439"/>
      <c r="H219" s="16">
        <v>0</v>
      </c>
      <c r="I219" s="16">
        <v>58.56</v>
      </c>
      <c r="J219" s="108"/>
      <c r="K219" s="92"/>
      <c r="L219" s="92"/>
      <c r="M219"/>
      <c r="N219"/>
      <c r="O219"/>
      <c r="P219"/>
      <c r="Q219"/>
      <c r="R219"/>
      <c r="S219"/>
      <c r="T219"/>
      <c r="U219"/>
      <c r="V219"/>
      <c r="W219"/>
      <c r="X219"/>
      <c r="Y219"/>
      <c r="Z219"/>
      <c r="AA219"/>
      <c r="AB219"/>
      <c r="AC219"/>
      <c r="AD219"/>
      <c r="AE219"/>
      <c r="AF219"/>
      <c r="AG219"/>
      <c r="AH219"/>
      <c r="AI219"/>
      <c r="AJ219"/>
      <c r="AK219"/>
      <c r="AL219"/>
    </row>
    <row r="220" spans="1:38" s="49" customFormat="1" ht="30" customHeight="1" x14ac:dyDescent="0.2">
      <c r="A220" s="68"/>
      <c r="B220" s="69"/>
      <c r="C220" s="140" t="s">
        <v>548</v>
      </c>
      <c r="D220" s="187">
        <v>51.37</v>
      </c>
      <c r="E220" s="18" t="s">
        <v>666</v>
      </c>
      <c r="F220" s="438" t="s">
        <v>527</v>
      </c>
      <c r="G220" s="439"/>
      <c r="H220" s="16">
        <v>0</v>
      </c>
      <c r="I220" s="16">
        <v>51.37</v>
      </c>
      <c r="J220" s="108"/>
      <c r="K220" s="92"/>
      <c r="L220" s="92"/>
      <c r="M220"/>
      <c r="N220"/>
      <c r="O220"/>
      <c r="P220"/>
      <c r="Q220"/>
      <c r="R220"/>
      <c r="S220"/>
      <c r="T220"/>
      <c r="U220"/>
      <c r="V220"/>
      <c r="W220"/>
      <c r="X220"/>
      <c r="Y220"/>
      <c r="Z220"/>
      <c r="AA220"/>
      <c r="AB220"/>
      <c r="AC220"/>
      <c r="AD220"/>
      <c r="AE220"/>
      <c r="AF220"/>
      <c r="AG220"/>
      <c r="AH220"/>
      <c r="AI220"/>
      <c r="AJ220"/>
      <c r="AK220"/>
      <c r="AL220"/>
    </row>
    <row r="221" spans="1:38" s="49" customFormat="1" ht="30" customHeight="1" x14ac:dyDescent="0.2">
      <c r="A221" s="68"/>
      <c r="B221" s="69"/>
      <c r="C221" s="140" t="s">
        <v>549</v>
      </c>
      <c r="D221" s="187">
        <v>86.63</v>
      </c>
      <c r="E221" s="18" t="s">
        <v>666</v>
      </c>
      <c r="F221" s="438" t="s">
        <v>527</v>
      </c>
      <c r="G221" s="439"/>
      <c r="H221" s="16">
        <v>0</v>
      </c>
      <c r="I221" s="16">
        <v>86.63</v>
      </c>
      <c r="J221" s="108"/>
      <c r="K221" s="92"/>
      <c r="L221" s="92"/>
      <c r="M221"/>
      <c r="N221"/>
      <c r="O221"/>
      <c r="P221"/>
      <c r="Q221"/>
      <c r="R221"/>
      <c r="S221"/>
      <c r="T221"/>
      <c r="U221"/>
      <c r="V221"/>
      <c r="W221"/>
      <c r="X221"/>
      <c r="Y221"/>
      <c r="Z221"/>
      <c r="AA221"/>
      <c r="AB221"/>
      <c r="AC221"/>
      <c r="AD221"/>
      <c r="AE221"/>
      <c r="AF221"/>
      <c r="AG221"/>
      <c r="AH221"/>
      <c r="AI221"/>
      <c r="AJ221"/>
      <c r="AK221"/>
      <c r="AL221"/>
    </row>
    <row r="222" spans="1:38" s="49" customFormat="1" ht="30" customHeight="1" x14ac:dyDescent="0.2">
      <c r="A222" s="68"/>
      <c r="B222" s="69"/>
      <c r="C222" s="140" t="s">
        <v>550</v>
      </c>
      <c r="D222" s="187">
        <v>234.67</v>
      </c>
      <c r="E222" s="18" t="s">
        <v>666</v>
      </c>
      <c r="F222" s="438" t="s">
        <v>527</v>
      </c>
      <c r="G222" s="439"/>
      <c r="H222" s="16">
        <v>0</v>
      </c>
      <c r="I222" s="16">
        <v>234.67</v>
      </c>
      <c r="J222" s="108"/>
      <c r="K222" s="92"/>
      <c r="L222" s="92"/>
      <c r="M222"/>
      <c r="N222"/>
      <c r="O222"/>
      <c r="P222"/>
      <c r="Q222"/>
      <c r="R222"/>
      <c r="S222"/>
      <c r="T222"/>
      <c r="U222"/>
      <c r="V222"/>
      <c r="W222"/>
      <c r="X222"/>
      <c r="Y222"/>
      <c r="Z222"/>
      <c r="AA222"/>
      <c r="AB222"/>
      <c r="AC222"/>
      <c r="AD222"/>
      <c r="AE222"/>
      <c r="AF222"/>
      <c r="AG222"/>
      <c r="AH222"/>
      <c r="AI222"/>
      <c r="AJ222"/>
      <c r="AK222"/>
      <c r="AL222"/>
    </row>
    <row r="223" spans="1:38" s="49" customFormat="1" ht="30" customHeight="1" x14ac:dyDescent="0.2">
      <c r="A223" s="68"/>
      <c r="B223" s="69"/>
      <c r="C223" s="140" t="s">
        <v>551</v>
      </c>
      <c r="D223" s="187">
        <v>332.57</v>
      </c>
      <c r="E223" s="18" t="s">
        <v>666</v>
      </c>
      <c r="F223" s="438" t="s">
        <v>527</v>
      </c>
      <c r="G223" s="439"/>
      <c r="H223" s="16">
        <v>0</v>
      </c>
      <c r="I223" s="16">
        <v>332.57</v>
      </c>
      <c r="J223" s="108"/>
      <c r="K223" s="92"/>
      <c r="L223" s="92"/>
      <c r="M223"/>
      <c r="N223"/>
      <c r="O223"/>
      <c r="P223"/>
      <c r="Q223"/>
      <c r="R223"/>
      <c r="S223"/>
      <c r="T223"/>
      <c r="U223"/>
      <c r="V223"/>
      <c r="W223"/>
      <c r="X223"/>
      <c r="Y223"/>
      <c r="Z223"/>
      <c r="AA223"/>
      <c r="AB223"/>
      <c r="AC223"/>
      <c r="AD223"/>
      <c r="AE223"/>
      <c r="AF223"/>
      <c r="AG223"/>
      <c r="AH223"/>
      <c r="AI223"/>
      <c r="AJ223"/>
      <c r="AK223"/>
      <c r="AL223"/>
    </row>
    <row r="224" spans="1:38" s="49" customFormat="1" ht="30" customHeight="1" x14ac:dyDescent="0.2">
      <c r="A224" s="68"/>
      <c r="B224" s="69"/>
      <c r="C224" s="140" t="s">
        <v>552</v>
      </c>
      <c r="D224" s="187">
        <v>24.18</v>
      </c>
      <c r="E224" s="18" t="s">
        <v>666</v>
      </c>
      <c r="F224" s="438" t="s">
        <v>527</v>
      </c>
      <c r="G224" s="439"/>
      <c r="H224" s="16">
        <v>0</v>
      </c>
      <c r="I224" s="16">
        <v>24.18</v>
      </c>
      <c r="J224" s="108"/>
      <c r="K224" s="92"/>
      <c r="L224" s="92"/>
      <c r="M224"/>
      <c r="N224"/>
      <c r="O224"/>
      <c r="P224"/>
      <c r="Q224"/>
      <c r="R224"/>
      <c r="S224"/>
      <c r="T224"/>
      <c r="U224"/>
      <c r="V224"/>
      <c r="W224"/>
      <c r="X224"/>
      <c r="Y224"/>
      <c r="Z224"/>
      <c r="AA224"/>
      <c r="AB224"/>
      <c r="AC224"/>
      <c r="AD224"/>
      <c r="AE224"/>
      <c r="AF224"/>
      <c r="AG224"/>
      <c r="AH224"/>
      <c r="AI224"/>
      <c r="AJ224"/>
      <c r="AK224"/>
      <c r="AL224"/>
    </row>
    <row r="225" spans="1:38" s="49" customFormat="1" ht="30" customHeight="1" x14ac:dyDescent="0.2">
      <c r="A225" s="68"/>
      <c r="B225" s="69"/>
      <c r="C225" s="140" t="s">
        <v>553</v>
      </c>
      <c r="D225" s="187">
        <v>43.2</v>
      </c>
      <c r="E225" s="18" t="s">
        <v>666</v>
      </c>
      <c r="F225" s="438" t="s">
        <v>527</v>
      </c>
      <c r="G225" s="439"/>
      <c r="H225" s="16">
        <v>0</v>
      </c>
      <c r="I225" s="16">
        <v>43.2</v>
      </c>
      <c r="J225" s="108"/>
      <c r="K225" s="92"/>
      <c r="L225" s="92"/>
      <c r="M225"/>
      <c r="N225"/>
      <c r="O225"/>
      <c r="P225"/>
      <c r="Q225"/>
      <c r="R225"/>
      <c r="S225"/>
      <c r="T225"/>
      <c r="U225"/>
      <c r="V225"/>
      <c r="W225"/>
      <c r="X225"/>
      <c r="Y225"/>
      <c r="Z225"/>
      <c r="AA225"/>
      <c r="AB225"/>
      <c r="AC225"/>
      <c r="AD225"/>
      <c r="AE225"/>
      <c r="AF225"/>
      <c r="AG225"/>
      <c r="AH225"/>
      <c r="AI225"/>
      <c r="AJ225"/>
      <c r="AK225"/>
      <c r="AL225"/>
    </row>
    <row r="226" spans="1:38" s="49" customFormat="1" ht="30" customHeight="1" x14ac:dyDescent="0.2">
      <c r="A226" s="68"/>
      <c r="B226" s="69"/>
      <c r="C226" s="140" t="s">
        <v>554</v>
      </c>
      <c r="D226" s="187">
        <v>10054.030000000001</v>
      </c>
      <c r="E226" s="18" t="s">
        <v>666</v>
      </c>
      <c r="F226" s="438" t="s">
        <v>527</v>
      </c>
      <c r="G226" s="439"/>
      <c r="H226" s="16">
        <v>0</v>
      </c>
      <c r="I226" s="16">
        <v>10054.030000000001</v>
      </c>
      <c r="J226" s="108"/>
      <c r="K226" s="92"/>
      <c r="L226" s="92"/>
      <c r="M226"/>
      <c r="N226"/>
      <c r="O226"/>
      <c r="P226"/>
      <c r="Q226"/>
      <c r="R226"/>
      <c r="S226"/>
      <c r="T226"/>
      <c r="U226"/>
      <c r="V226"/>
      <c r="W226"/>
      <c r="X226"/>
      <c r="Y226"/>
      <c r="Z226"/>
      <c r="AA226"/>
      <c r="AB226"/>
      <c r="AC226"/>
      <c r="AD226"/>
      <c r="AE226"/>
      <c r="AF226"/>
      <c r="AG226"/>
      <c r="AH226"/>
      <c r="AI226"/>
      <c r="AJ226"/>
      <c r="AK226"/>
      <c r="AL226"/>
    </row>
    <row r="227" spans="1:38" s="49" customFormat="1" ht="30" customHeight="1" x14ac:dyDescent="0.2">
      <c r="A227" s="68"/>
      <c r="B227" s="69"/>
      <c r="C227" s="140" t="s">
        <v>555</v>
      </c>
      <c r="D227" s="187">
        <v>440</v>
      </c>
      <c r="E227" s="18" t="s">
        <v>666</v>
      </c>
      <c r="F227" s="438" t="s">
        <v>527</v>
      </c>
      <c r="G227" s="439"/>
      <c r="H227" s="16">
        <v>0</v>
      </c>
      <c r="I227" s="16">
        <v>440</v>
      </c>
      <c r="J227" s="108"/>
      <c r="K227" s="92"/>
      <c r="L227" s="92"/>
      <c r="M227"/>
      <c r="N227"/>
      <c r="O227"/>
      <c r="P227"/>
      <c r="Q227"/>
      <c r="R227"/>
      <c r="S227"/>
      <c r="T227"/>
      <c r="U227"/>
      <c r="V227"/>
      <c r="W227"/>
      <c r="X227"/>
      <c r="Y227"/>
      <c r="Z227"/>
      <c r="AA227"/>
      <c r="AB227"/>
      <c r="AC227"/>
      <c r="AD227"/>
      <c r="AE227"/>
      <c r="AF227"/>
      <c r="AG227"/>
      <c r="AH227"/>
      <c r="AI227"/>
      <c r="AJ227"/>
      <c r="AK227"/>
      <c r="AL227"/>
    </row>
    <row r="228" spans="1:38" s="49" customFormat="1" ht="30" customHeight="1" x14ac:dyDescent="0.2">
      <c r="A228" s="68"/>
      <c r="B228" s="69"/>
      <c r="C228" s="140" t="s">
        <v>556</v>
      </c>
      <c r="D228" s="187">
        <v>20.54</v>
      </c>
      <c r="E228" s="18" t="s">
        <v>666</v>
      </c>
      <c r="F228" s="438" t="s">
        <v>527</v>
      </c>
      <c r="G228" s="439"/>
      <c r="H228" s="16">
        <v>0</v>
      </c>
      <c r="I228" s="16">
        <v>20.54</v>
      </c>
      <c r="J228" s="108"/>
      <c r="K228" s="92"/>
      <c r="L228" s="92"/>
      <c r="M228"/>
      <c r="N228"/>
      <c r="O228"/>
      <c r="P228"/>
      <c r="Q228"/>
      <c r="R228"/>
      <c r="S228"/>
      <c r="T228"/>
      <c r="U228"/>
      <c r="V228"/>
      <c r="W228"/>
      <c r="X228"/>
      <c r="Y228"/>
      <c r="Z228"/>
      <c r="AA228"/>
      <c r="AB228"/>
      <c r="AC228"/>
      <c r="AD228"/>
      <c r="AE228"/>
      <c r="AF228"/>
      <c r="AG228"/>
      <c r="AH228"/>
      <c r="AI228"/>
      <c r="AJ228"/>
      <c r="AK228"/>
      <c r="AL228"/>
    </row>
    <row r="229" spans="1:38" s="49" customFormat="1" ht="30" customHeight="1" x14ac:dyDescent="0.2">
      <c r="A229" s="68"/>
      <c r="B229" s="69"/>
      <c r="C229" s="140" t="s">
        <v>557</v>
      </c>
      <c r="D229" s="187">
        <v>1583.16</v>
      </c>
      <c r="E229" s="18" t="s">
        <v>666</v>
      </c>
      <c r="F229" s="438" t="s">
        <v>527</v>
      </c>
      <c r="G229" s="439"/>
      <c r="H229" s="16">
        <v>0</v>
      </c>
      <c r="I229" s="16">
        <v>1583.16</v>
      </c>
      <c r="J229" s="108"/>
      <c r="K229" s="92"/>
      <c r="L229" s="92"/>
      <c r="M229"/>
      <c r="N229"/>
      <c r="O229"/>
      <c r="P229"/>
      <c r="Q229"/>
      <c r="R229"/>
      <c r="S229"/>
      <c r="T229"/>
      <c r="U229"/>
      <c r="V229"/>
      <c r="W229"/>
      <c r="X229"/>
      <c r="Y229"/>
      <c r="Z229"/>
      <c r="AA229"/>
      <c r="AB229"/>
      <c r="AC229"/>
      <c r="AD229"/>
      <c r="AE229"/>
      <c r="AF229"/>
      <c r="AG229"/>
      <c r="AH229"/>
      <c r="AI229"/>
      <c r="AJ229"/>
      <c r="AK229"/>
      <c r="AL229"/>
    </row>
    <row r="230" spans="1:38" s="49" customFormat="1" ht="30" customHeight="1" x14ac:dyDescent="0.2">
      <c r="A230" s="68"/>
      <c r="B230" s="69"/>
      <c r="C230" s="140" t="s">
        <v>558</v>
      </c>
      <c r="D230" s="187">
        <v>2.4300000000000002</v>
      </c>
      <c r="E230" s="18" t="s">
        <v>666</v>
      </c>
      <c r="F230" s="438" t="s">
        <v>527</v>
      </c>
      <c r="G230" s="439"/>
      <c r="H230" s="16">
        <v>0</v>
      </c>
      <c r="I230" s="16">
        <v>2.4300000000000002</v>
      </c>
      <c r="J230" s="108"/>
      <c r="K230" s="92"/>
      <c r="L230" s="92"/>
      <c r="M230"/>
      <c r="N230"/>
      <c r="O230"/>
      <c r="P230"/>
      <c r="Q230"/>
      <c r="R230"/>
      <c r="S230"/>
      <c r="T230"/>
      <c r="U230"/>
      <c r="V230"/>
      <c r="W230"/>
      <c r="X230"/>
      <c r="Y230"/>
      <c r="Z230"/>
      <c r="AA230"/>
      <c r="AB230"/>
      <c r="AC230"/>
      <c r="AD230"/>
      <c r="AE230"/>
      <c r="AF230"/>
      <c r="AG230"/>
      <c r="AH230"/>
      <c r="AI230"/>
      <c r="AJ230"/>
      <c r="AK230"/>
      <c r="AL230"/>
    </row>
    <row r="231" spans="1:38" s="49" customFormat="1" ht="30" customHeight="1" x14ac:dyDescent="0.2">
      <c r="A231" s="68"/>
      <c r="B231" s="69"/>
      <c r="C231" s="140" t="s">
        <v>559</v>
      </c>
      <c r="D231" s="187">
        <v>46.24</v>
      </c>
      <c r="E231" s="18" t="s">
        <v>666</v>
      </c>
      <c r="F231" s="438" t="s">
        <v>527</v>
      </c>
      <c r="G231" s="439"/>
      <c r="H231" s="16">
        <v>0</v>
      </c>
      <c r="I231" s="16">
        <v>46.24</v>
      </c>
      <c r="J231" s="108"/>
      <c r="K231" s="92"/>
      <c r="L231" s="92"/>
      <c r="M231"/>
      <c r="N231"/>
      <c r="O231"/>
      <c r="P231"/>
      <c r="Q231"/>
      <c r="R231"/>
      <c r="S231"/>
      <c r="T231"/>
      <c r="U231"/>
      <c r="V231"/>
      <c r="W231"/>
      <c r="X231"/>
      <c r="Y231"/>
      <c r="Z231"/>
      <c r="AA231"/>
      <c r="AB231"/>
      <c r="AC231"/>
      <c r="AD231"/>
      <c r="AE231"/>
      <c r="AF231"/>
      <c r="AG231"/>
      <c r="AH231"/>
      <c r="AI231"/>
      <c r="AJ231"/>
      <c r="AK231"/>
      <c r="AL231"/>
    </row>
    <row r="232" spans="1:38" s="49" customFormat="1" ht="30" customHeight="1" x14ac:dyDescent="0.2">
      <c r="A232" s="68"/>
      <c r="B232" s="69"/>
      <c r="C232" s="140" t="s">
        <v>560</v>
      </c>
      <c r="D232" s="187">
        <v>74.099999999999994</v>
      </c>
      <c r="E232" s="18" t="s">
        <v>666</v>
      </c>
      <c r="F232" s="438" t="s">
        <v>527</v>
      </c>
      <c r="G232" s="439"/>
      <c r="H232" s="16">
        <v>0</v>
      </c>
      <c r="I232" s="16">
        <v>74.099999999999994</v>
      </c>
      <c r="J232" s="108"/>
      <c r="K232" s="92"/>
      <c r="L232" s="92"/>
      <c r="M232"/>
      <c r="N232"/>
      <c r="O232"/>
      <c r="P232"/>
      <c r="Q232"/>
      <c r="R232"/>
      <c r="S232"/>
      <c r="T232"/>
      <c r="U232"/>
      <c r="V232"/>
      <c r="W232"/>
      <c r="X232"/>
      <c r="Y232"/>
      <c r="Z232"/>
      <c r="AA232"/>
      <c r="AB232"/>
      <c r="AC232"/>
      <c r="AD232"/>
      <c r="AE232"/>
      <c r="AF232"/>
      <c r="AG232"/>
      <c r="AH232"/>
      <c r="AI232"/>
      <c r="AJ232"/>
      <c r="AK232"/>
      <c r="AL232"/>
    </row>
    <row r="233" spans="1:38" s="49" customFormat="1" ht="30" customHeight="1" x14ac:dyDescent="0.2">
      <c r="A233" s="68"/>
      <c r="B233" s="69"/>
      <c r="C233" s="140" t="s">
        <v>560</v>
      </c>
      <c r="D233" s="187">
        <v>375.9</v>
      </c>
      <c r="E233" s="18" t="s">
        <v>666</v>
      </c>
      <c r="F233" s="438" t="s">
        <v>527</v>
      </c>
      <c r="G233" s="439"/>
      <c r="H233" s="16">
        <v>0</v>
      </c>
      <c r="I233" s="16">
        <v>375.9</v>
      </c>
      <c r="J233" s="108"/>
      <c r="K233" s="92"/>
      <c r="L233" s="92"/>
      <c r="M233"/>
      <c r="N233"/>
      <c r="O233"/>
      <c r="P233"/>
      <c r="Q233"/>
      <c r="R233"/>
      <c r="S233"/>
      <c r="T233"/>
      <c r="U233"/>
      <c r="V233"/>
      <c r="W233"/>
      <c r="X233"/>
      <c r="Y233"/>
      <c r="Z233"/>
      <c r="AA233"/>
      <c r="AB233"/>
      <c r="AC233"/>
      <c r="AD233"/>
      <c r="AE233"/>
      <c r="AF233"/>
      <c r="AG233"/>
      <c r="AH233"/>
      <c r="AI233"/>
      <c r="AJ233"/>
      <c r="AK233"/>
      <c r="AL233"/>
    </row>
    <row r="234" spans="1:38" s="49" customFormat="1" ht="30" customHeight="1" x14ac:dyDescent="0.2">
      <c r="A234" s="68"/>
      <c r="B234" s="69"/>
      <c r="C234" s="140" t="s">
        <v>561</v>
      </c>
      <c r="D234" s="187">
        <v>902.7</v>
      </c>
      <c r="E234" s="18" t="s">
        <v>666</v>
      </c>
      <c r="F234" s="438" t="s">
        <v>527</v>
      </c>
      <c r="G234" s="439"/>
      <c r="H234" s="16">
        <v>0</v>
      </c>
      <c r="I234" s="16">
        <v>902.7</v>
      </c>
      <c r="J234" s="108"/>
      <c r="K234" s="92"/>
      <c r="L234" s="92"/>
      <c r="M234"/>
      <c r="N234"/>
      <c r="O234"/>
      <c r="P234"/>
      <c r="Q234"/>
      <c r="R234"/>
      <c r="S234"/>
      <c r="T234"/>
      <c r="U234"/>
      <c r="V234"/>
      <c r="W234"/>
      <c r="X234"/>
      <c r="Y234"/>
      <c r="Z234"/>
      <c r="AA234"/>
      <c r="AB234"/>
      <c r="AC234"/>
      <c r="AD234"/>
      <c r="AE234"/>
      <c r="AF234"/>
      <c r="AG234"/>
      <c r="AH234"/>
      <c r="AI234"/>
      <c r="AJ234"/>
      <c r="AK234"/>
      <c r="AL234"/>
    </row>
    <row r="235" spans="1:38" s="49" customFormat="1" ht="30" customHeight="1" x14ac:dyDescent="0.2">
      <c r="A235" s="68"/>
      <c r="B235" s="69"/>
      <c r="C235" s="140" t="s">
        <v>562</v>
      </c>
      <c r="D235" s="187">
        <v>3857.48</v>
      </c>
      <c r="E235" s="18" t="s">
        <v>666</v>
      </c>
      <c r="F235" s="438" t="s">
        <v>527</v>
      </c>
      <c r="G235" s="439"/>
      <c r="H235" s="16">
        <v>0</v>
      </c>
      <c r="I235" s="16">
        <v>3857.48</v>
      </c>
      <c r="J235" s="108"/>
      <c r="K235" s="92"/>
      <c r="L235" s="92"/>
      <c r="M235"/>
      <c r="N235"/>
      <c r="O235"/>
      <c r="P235"/>
      <c r="Q235"/>
      <c r="R235"/>
      <c r="S235"/>
      <c r="T235"/>
      <c r="U235"/>
      <c r="V235"/>
      <c r="W235"/>
      <c r="X235"/>
      <c r="Y235"/>
      <c r="Z235"/>
      <c r="AA235"/>
      <c r="AB235"/>
      <c r="AC235"/>
      <c r="AD235"/>
      <c r="AE235"/>
      <c r="AF235"/>
      <c r="AG235"/>
      <c r="AH235"/>
      <c r="AI235"/>
      <c r="AJ235"/>
      <c r="AK235"/>
      <c r="AL235"/>
    </row>
    <row r="236" spans="1:38" s="49" customFormat="1" ht="30" customHeight="1" x14ac:dyDescent="0.2">
      <c r="A236" s="68"/>
      <c r="B236" s="69"/>
      <c r="C236" s="140" t="s">
        <v>563</v>
      </c>
      <c r="D236" s="187">
        <v>16.72</v>
      </c>
      <c r="E236" s="18" t="s">
        <v>666</v>
      </c>
      <c r="F236" s="438" t="s">
        <v>527</v>
      </c>
      <c r="G236" s="439"/>
      <c r="H236" s="16">
        <v>0</v>
      </c>
      <c r="I236" s="16">
        <v>16.72</v>
      </c>
      <c r="J236" s="108"/>
      <c r="K236" s="92"/>
      <c r="L236" s="92"/>
      <c r="M236"/>
      <c r="N236"/>
      <c r="O236"/>
      <c r="P236"/>
      <c r="Q236"/>
      <c r="R236"/>
      <c r="S236"/>
      <c r="T236"/>
      <c r="U236"/>
      <c r="V236"/>
      <c r="W236"/>
      <c r="X236"/>
      <c r="Y236"/>
      <c r="Z236"/>
      <c r="AA236"/>
      <c r="AB236"/>
      <c r="AC236"/>
      <c r="AD236"/>
      <c r="AE236"/>
      <c r="AF236"/>
      <c r="AG236"/>
      <c r="AH236"/>
      <c r="AI236"/>
      <c r="AJ236"/>
      <c r="AK236"/>
      <c r="AL236"/>
    </row>
    <row r="237" spans="1:38" s="49" customFormat="1" ht="30" customHeight="1" x14ac:dyDescent="0.2">
      <c r="A237" s="68"/>
      <c r="B237" s="69"/>
      <c r="C237" s="140" t="s">
        <v>564</v>
      </c>
      <c r="D237" s="187">
        <v>800</v>
      </c>
      <c r="E237" s="18" t="s">
        <v>484</v>
      </c>
      <c r="F237" s="438" t="s">
        <v>333</v>
      </c>
      <c r="G237" s="439"/>
      <c r="H237" s="16">
        <v>0</v>
      </c>
      <c r="I237" s="16">
        <v>0</v>
      </c>
      <c r="J237" s="108"/>
      <c r="K237" s="92"/>
      <c r="L237" s="92"/>
      <c r="M237"/>
      <c r="N237"/>
      <c r="O237"/>
      <c r="P237"/>
      <c r="Q237"/>
      <c r="R237"/>
      <c r="S237"/>
      <c r="T237"/>
      <c r="U237"/>
      <c r="V237"/>
      <c r="W237"/>
      <c r="X237"/>
      <c r="Y237"/>
      <c r="Z237"/>
      <c r="AA237"/>
      <c r="AB237"/>
      <c r="AC237"/>
      <c r="AD237"/>
      <c r="AE237"/>
      <c r="AF237"/>
      <c r="AG237"/>
      <c r="AH237"/>
      <c r="AI237"/>
      <c r="AJ237"/>
      <c r="AK237"/>
      <c r="AL237"/>
    </row>
    <row r="238" spans="1:38" s="49" customFormat="1" ht="30" customHeight="1" x14ac:dyDescent="0.2">
      <c r="A238" s="68"/>
      <c r="B238" s="69"/>
      <c r="C238" s="140" t="s">
        <v>565</v>
      </c>
      <c r="D238" s="187">
        <v>0.65400000000000003</v>
      </c>
      <c r="E238" s="18" t="s">
        <v>484</v>
      </c>
      <c r="F238" s="438" t="s">
        <v>333</v>
      </c>
      <c r="G238" s="439"/>
      <c r="H238" s="16">
        <v>0</v>
      </c>
      <c r="I238" s="16">
        <v>0</v>
      </c>
      <c r="J238" s="108"/>
      <c r="K238" s="92"/>
      <c r="L238" s="92"/>
      <c r="M238"/>
      <c r="N238"/>
      <c r="O238"/>
      <c r="P238"/>
      <c r="Q238"/>
      <c r="R238"/>
      <c r="S238"/>
      <c r="T238"/>
      <c r="U238"/>
      <c r="V238"/>
      <c r="W238"/>
      <c r="X238"/>
      <c r="Y238"/>
      <c r="Z238"/>
      <c r="AA238"/>
      <c r="AB238"/>
      <c r="AC238"/>
      <c r="AD238"/>
      <c r="AE238"/>
      <c r="AF238"/>
      <c r="AG238"/>
      <c r="AH238"/>
      <c r="AI238"/>
      <c r="AJ238"/>
      <c r="AK238"/>
      <c r="AL238"/>
    </row>
    <row r="239" spans="1:38" s="49" customFormat="1" ht="30" customHeight="1" x14ac:dyDescent="0.2">
      <c r="A239" s="68"/>
      <c r="B239" s="69"/>
      <c r="C239" s="140" t="s">
        <v>566</v>
      </c>
      <c r="D239" s="187">
        <v>146.69999999999999</v>
      </c>
      <c r="E239" s="18" t="s">
        <v>484</v>
      </c>
      <c r="F239" s="438" t="s">
        <v>333</v>
      </c>
      <c r="G239" s="439"/>
      <c r="H239" s="16">
        <v>0</v>
      </c>
      <c r="I239" s="16">
        <v>0</v>
      </c>
      <c r="J239" s="108"/>
      <c r="K239" s="92"/>
      <c r="L239" s="92"/>
      <c r="M239"/>
      <c r="N239"/>
      <c r="O239"/>
      <c r="P239"/>
      <c r="Q239"/>
      <c r="R239"/>
      <c r="S239"/>
      <c r="T239"/>
      <c r="U239"/>
      <c r="V239"/>
      <c r="W239"/>
      <c r="X239"/>
      <c r="Y239"/>
      <c r="Z239"/>
      <c r="AA239"/>
      <c r="AB239"/>
      <c r="AC239"/>
      <c r="AD239"/>
      <c r="AE239"/>
      <c r="AF239"/>
      <c r="AG239"/>
      <c r="AH239"/>
      <c r="AI239"/>
      <c r="AJ239"/>
      <c r="AK239"/>
      <c r="AL239"/>
    </row>
    <row r="240" spans="1:38" s="49" customFormat="1" ht="30" customHeight="1" x14ac:dyDescent="0.2">
      <c r="A240" s="68"/>
      <c r="B240" s="69"/>
      <c r="C240" s="140" t="s">
        <v>567</v>
      </c>
      <c r="D240" s="187">
        <v>260.68</v>
      </c>
      <c r="E240" s="18" t="s">
        <v>484</v>
      </c>
      <c r="F240" s="438" t="s">
        <v>333</v>
      </c>
      <c r="G240" s="439"/>
      <c r="H240" s="16">
        <v>0</v>
      </c>
      <c r="I240" s="16">
        <v>0</v>
      </c>
      <c r="J240" s="108"/>
      <c r="K240" s="92"/>
      <c r="L240" s="92"/>
      <c r="M240"/>
      <c r="N240"/>
      <c r="O240"/>
      <c r="P240"/>
      <c r="Q240"/>
      <c r="R240"/>
      <c r="S240"/>
      <c r="T240"/>
      <c r="U240"/>
      <c r="V240"/>
      <c r="W240"/>
      <c r="X240"/>
      <c r="Y240"/>
      <c r="Z240"/>
      <c r="AA240"/>
      <c r="AB240"/>
      <c r="AC240"/>
      <c r="AD240"/>
      <c r="AE240"/>
      <c r="AF240"/>
      <c r="AG240"/>
      <c r="AH240"/>
      <c r="AI240"/>
      <c r="AJ240"/>
      <c r="AK240"/>
      <c r="AL240"/>
    </row>
    <row r="241" spans="1:38" s="49" customFormat="1" ht="30" customHeight="1" x14ac:dyDescent="0.2">
      <c r="A241" s="68"/>
      <c r="B241" s="69"/>
      <c r="C241" s="140" t="s">
        <v>568</v>
      </c>
      <c r="D241" s="187">
        <v>58.39</v>
      </c>
      <c r="E241" s="18" t="s">
        <v>484</v>
      </c>
      <c r="F241" s="438" t="s">
        <v>333</v>
      </c>
      <c r="G241" s="439"/>
      <c r="H241" s="16">
        <v>0</v>
      </c>
      <c r="I241" s="16">
        <v>0</v>
      </c>
      <c r="J241" s="108"/>
      <c r="K241" s="92"/>
      <c r="L241" s="92"/>
      <c r="M241"/>
      <c r="N241"/>
      <c r="O241"/>
      <c r="P241"/>
      <c r="Q241"/>
      <c r="R241"/>
      <c r="S241"/>
      <c r="T241"/>
      <c r="U241"/>
      <c r="V241"/>
      <c r="W241"/>
      <c r="X241"/>
      <c r="Y241"/>
      <c r="Z241"/>
      <c r="AA241"/>
      <c r="AB241"/>
      <c r="AC241"/>
      <c r="AD241"/>
      <c r="AE241"/>
      <c r="AF241"/>
      <c r="AG241"/>
      <c r="AH241"/>
      <c r="AI241"/>
      <c r="AJ241"/>
      <c r="AK241"/>
      <c r="AL241"/>
    </row>
    <row r="242" spans="1:38" s="49" customFormat="1" ht="30" customHeight="1" x14ac:dyDescent="0.2">
      <c r="A242" s="68"/>
      <c r="B242" s="69"/>
      <c r="C242" s="140" t="s">
        <v>569</v>
      </c>
      <c r="D242" s="187">
        <v>500</v>
      </c>
      <c r="E242" s="18" t="s">
        <v>525</v>
      </c>
      <c r="F242" s="438" t="s">
        <v>527</v>
      </c>
      <c r="G242" s="439"/>
      <c r="H242" s="16">
        <v>0</v>
      </c>
      <c r="I242" s="16">
        <v>500</v>
      </c>
      <c r="J242" s="108"/>
      <c r="K242" s="92"/>
      <c r="L242" s="92"/>
      <c r="M242"/>
      <c r="N242"/>
      <c r="O242"/>
      <c r="P242"/>
      <c r="Q242"/>
      <c r="R242"/>
      <c r="S242"/>
      <c r="T242"/>
      <c r="U242"/>
      <c r="V242"/>
      <c r="W242"/>
      <c r="X242"/>
      <c r="Y242"/>
      <c r="Z242"/>
      <c r="AA242"/>
      <c r="AB242"/>
      <c r="AC242"/>
      <c r="AD242"/>
      <c r="AE242"/>
      <c r="AF242"/>
      <c r="AG242"/>
      <c r="AH242"/>
      <c r="AI242"/>
      <c r="AJ242"/>
      <c r="AK242"/>
      <c r="AL242"/>
    </row>
    <row r="243" spans="1:38" s="49" customFormat="1" ht="30" customHeight="1" x14ac:dyDescent="0.2">
      <c r="A243" s="68"/>
      <c r="B243" s="69"/>
      <c r="C243" s="140" t="s">
        <v>569</v>
      </c>
      <c r="D243" s="187">
        <v>70</v>
      </c>
      <c r="E243" s="18" t="s">
        <v>525</v>
      </c>
      <c r="F243" s="438" t="s">
        <v>527</v>
      </c>
      <c r="G243" s="439"/>
      <c r="H243" s="16">
        <v>0</v>
      </c>
      <c r="I243" s="16">
        <v>70</v>
      </c>
      <c r="J243" s="108"/>
      <c r="K243" s="92"/>
      <c r="L243" s="92"/>
      <c r="M243"/>
      <c r="N243"/>
      <c r="O243"/>
      <c r="P243"/>
      <c r="Q243"/>
      <c r="R243"/>
      <c r="S243"/>
      <c r="T243"/>
      <c r="U243"/>
      <c r="V243"/>
      <c r="W243"/>
      <c r="X243"/>
      <c r="Y243"/>
      <c r="Z243"/>
      <c r="AA243"/>
      <c r="AB243"/>
      <c r="AC243"/>
      <c r="AD243"/>
      <c r="AE243"/>
      <c r="AF243"/>
      <c r="AG243"/>
      <c r="AH243"/>
      <c r="AI243"/>
      <c r="AJ243"/>
      <c r="AK243"/>
      <c r="AL243"/>
    </row>
    <row r="244" spans="1:38" s="49" customFormat="1" ht="30" customHeight="1" x14ac:dyDescent="0.2">
      <c r="A244" s="68"/>
      <c r="B244" s="69"/>
      <c r="C244" s="140" t="s">
        <v>569</v>
      </c>
      <c r="D244" s="187">
        <v>80</v>
      </c>
      <c r="E244" s="18" t="s">
        <v>525</v>
      </c>
      <c r="F244" s="438" t="s">
        <v>527</v>
      </c>
      <c r="G244" s="439"/>
      <c r="H244" s="16">
        <v>0</v>
      </c>
      <c r="I244" s="16">
        <v>80</v>
      </c>
      <c r="J244" s="108"/>
      <c r="K244" s="92"/>
      <c r="L244" s="92"/>
      <c r="M244"/>
      <c r="N244"/>
      <c r="O244"/>
      <c r="P244"/>
      <c r="Q244"/>
      <c r="R244"/>
      <c r="S244"/>
      <c r="T244"/>
      <c r="U244"/>
      <c r="V244"/>
      <c r="W244"/>
      <c r="X244"/>
      <c r="Y244"/>
      <c r="Z244"/>
      <c r="AA244"/>
      <c r="AB244"/>
      <c r="AC244"/>
      <c r="AD244"/>
      <c r="AE244"/>
      <c r="AF244"/>
      <c r="AG244"/>
      <c r="AH244"/>
      <c r="AI244"/>
      <c r="AJ244"/>
      <c r="AK244"/>
      <c r="AL244"/>
    </row>
    <row r="245" spans="1:38" s="49" customFormat="1" ht="30" customHeight="1" x14ac:dyDescent="0.2">
      <c r="A245" s="68"/>
      <c r="B245" s="69"/>
      <c r="C245" s="140" t="s">
        <v>570</v>
      </c>
      <c r="D245" s="187">
        <v>25</v>
      </c>
      <c r="E245" s="18" t="s">
        <v>525</v>
      </c>
      <c r="F245" s="438" t="s">
        <v>527</v>
      </c>
      <c r="G245" s="439"/>
      <c r="H245" s="16">
        <v>0</v>
      </c>
      <c r="I245" s="16">
        <v>25</v>
      </c>
      <c r="J245" s="108"/>
      <c r="K245" s="92"/>
      <c r="L245" s="92"/>
      <c r="M245"/>
      <c r="N245"/>
      <c r="O245"/>
      <c r="P245"/>
      <c r="Q245"/>
      <c r="R245"/>
      <c r="S245"/>
      <c r="T245"/>
      <c r="U245"/>
      <c r="V245"/>
      <c r="W245"/>
      <c r="X245"/>
      <c r="Y245"/>
      <c r="Z245"/>
      <c r="AA245"/>
      <c r="AB245"/>
      <c r="AC245"/>
      <c r="AD245"/>
      <c r="AE245"/>
      <c r="AF245"/>
      <c r="AG245"/>
      <c r="AH245"/>
      <c r="AI245"/>
      <c r="AJ245"/>
      <c r="AK245"/>
      <c r="AL245"/>
    </row>
    <row r="246" spans="1:38" s="49" customFormat="1" ht="30" customHeight="1" x14ac:dyDescent="0.2">
      <c r="A246" s="68"/>
      <c r="B246" s="69"/>
      <c r="C246" s="140" t="s">
        <v>571</v>
      </c>
      <c r="D246" s="187">
        <v>1037.4000000000001</v>
      </c>
      <c r="E246" s="18" t="s">
        <v>525</v>
      </c>
      <c r="F246" s="438" t="s">
        <v>527</v>
      </c>
      <c r="G246" s="439"/>
      <c r="H246" s="16">
        <v>0</v>
      </c>
      <c r="I246" s="16">
        <v>1037.4000000000001</v>
      </c>
      <c r="J246" s="108"/>
      <c r="K246" s="92"/>
      <c r="L246" s="92"/>
      <c r="M246"/>
      <c r="N246"/>
      <c r="O246"/>
      <c r="P246"/>
      <c r="Q246"/>
      <c r="R246"/>
      <c r="S246"/>
      <c r="T246"/>
      <c r="U246"/>
      <c r="V246"/>
      <c r="W246"/>
      <c r="X246"/>
      <c r="Y246"/>
      <c r="Z246"/>
      <c r="AA246"/>
      <c r="AB246"/>
      <c r="AC246"/>
      <c r="AD246"/>
      <c r="AE246"/>
      <c r="AF246"/>
      <c r="AG246"/>
      <c r="AH246"/>
      <c r="AI246"/>
      <c r="AJ246"/>
      <c r="AK246"/>
      <c r="AL246"/>
    </row>
    <row r="247" spans="1:38" s="49" customFormat="1" ht="30" customHeight="1" x14ac:dyDescent="0.2">
      <c r="A247" s="68"/>
      <c r="B247" s="69"/>
      <c r="C247" s="140" t="s">
        <v>572</v>
      </c>
      <c r="D247" s="187">
        <v>1229.2</v>
      </c>
      <c r="E247" s="18" t="s">
        <v>525</v>
      </c>
      <c r="F247" s="438" t="s">
        <v>527</v>
      </c>
      <c r="G247" s="439"/>
      <c r="H247" s="16">
        <v>0</v>
      </c>
      <c r="I247" s="16">
        <v>1229.2</v>
      </c>
      <c r="J247" s="108"/>
      <c r="K247" s="92"/>
      <c r="L247" s="92"/>
      <c r="M247"/>
      <c r="N247"/>
      <c r="O247"/>
      <c r="P247"/>
      <c r="Q247"/>
      <c r="R247"/>
      <c r="S247"/>
      <c r="T247"/>
      <c r="U247"/>
      <c r="V247"/>
      <c r="W247"/>
      <c r="X247"/>
      <c r="Y247"/>
      <c r="Z247"/>
      <c r="AA247"/>
      <c r="AB247"/>
      <c r="AC247"/>
      <c r="AD247"/>
      <c r="AE247"/>
      <c r="AF247"/>
      <c r="AG247"/>
      <c r="AH247"/>
      <c r="AI247"/>
      <c r="AJ247"/>
      <c r="AK247"/>
      <c r="AL247"/>
    </row>
    <row r="248" spans="1:38" s="49" customFormat="1" ht="30" customHeight="1" x14ac:dyDescent="0.2">
      <c r="A248" s="68"/>
      <c r="B248" s="69"/>
      <c r="C248" s="140" t="s">
        <v>573</v>
      </c>
      <c r="D248" s="187">
        <v>8132</v>
      </c>
      <c r="E248" s="18" t="s">
        <v>525</v>
      </c>
      <c r="F248" s="438" t="s">
        <v>527</v>
      </c>
      <c r="G248" s="439"/>
      <c r="H248" s="16">
        <v>0</v>
      </c>
      <c r="I248" s="16">
        <v>8132</v>
      </c>
      <c r="J248" s="108"/>
      <c r="K248" s="92"/>
      <c r="L248" s="92"/>
      <c r="M248"/>
      <c r="N248"/>
      <c r="O248"/>
      <c r="P248"/>
      <c r="Q248"/>
      <c r="R248"/>
      <c r="S248"/>
      <c r="T248"/>
      <c r="U248"/>
      <c r="V248"/>
      <c r="W248"/>
      <c r="X248"/>
      <c r="Y248"/>
      <c r="Z248"/>
      <c r="AA248"/>
      <c r="AB248"/>
      <c r="AC248"/>
      <c r="AD248"/>
      <c r="AE248"/>
      <c r="AF248"/>
      <c r="AG248"/>
      <c r="AH248"/>
      <c r="AI248"/>
      <c r="AJ248"/>
      <c r="AK248"/>
      <c r="AL248"/>
    </row>
    <row r="249" spans="1:38" s="49" customFormat="1" ht="30" customHeight="1" x14ac:dyDescent="0.2">
      <c r="A249" s="68"/>
      <c r="B249" s="69"/>
      <c r="C249" s="140" t="s">
        <v>574</v>
      </c>
      <c r="D249" s="187">
        <v>548</v>
      </c>
      <c r="E249" s="18" t="s">
        <v>525</v>
      </c>
      <c r="F249" s="438" t="s">
        <v>527</v>
      </c>
      <c r="G249" s="439"/>
      <c r="H249" s="16">
        <v>0</v>
      </c>
      <c r="I249" s="16">
        <v>548</v>
      </c>
      <c r="J249" s="108"/>
      <c r="K249" s="92"/>
      <c r="L249" s="92"/>
      <c r="M249"/>
      <c r="N249"/>
      <c r="O249"/>
      <c r="P249"/>
      <c r="Q249"/>
      <c r="R249"/>
      <c r="S249"/>
      <c r="T249"/>
      <c r="U249"/>
      <c r="V249"/>
      <c r="W249"/>
      <c r="X249"/>
      <c r="Y249"/>
      <c r="Z249"/>
      <c r="AA249"/>
      <c r="AB249"/>
      <c r="AC249"/>
      <c r="AD249"/>
      <c r="AE249"/>
      <c r="AF249"/>
      <c r="AG249"/>
      <c r="AH249"/>
      <c r="AI249"/>
      <c r="AJ249"/>
      <c r="AK249"/>
      <c r="AL249"/>
    </row>
    <row r="250" spans="1:38" s="49" customFormat="1" ht="30" customHeight="1" x14ac:dyDescent="0.2">
      <c r="A250" s="68"/>
      <c r="B250" s="69"/>
      <c r="C250" s="140" t="s">
        <v>575</v>
      </c>
      <c r="D250" s="187">
        <v>737.7</v>
      </c>
      <c r="E250" s="18" t="s">
        <v>525</v>
      </c>
      <c r="F250" s="438" t="s">
        <v>527</v>
      </c>
      <c r="G250" s="439"/>
      <c r="H250" s="16">
        <v>0</v>
      </c>
      <c r="I250" s="16">
        <v>737.7</v>
      </c>
      <c r="J250" s="108"/>
      <c r="K250" s="92"/>
      <c r="L250" s="92"/>
      <c r="M250"/>
      <c r="N250"/>
      <c r="O250"/>
      <c r="P250"/>
      <c r="Q250"/>
      <c r="R250"/>
      <c r="S250"/>
      <c r="T250"/>
      <c r="U250"/>
      <c r="V250"/>
      <c r="W250"/>
      <c r="X250"/>
      <c r="Y250"/>
      <c r="Z250"/>
      <c r="AA250"/>
      <c r="AB250"/>
      <c r="AC250"/>
      <c r="AD250"/>
      <c r="AE250"/>
      <c r="AF250"/>
      <c r="AG250"/>
      <c r="AH250"/>
      <c r="AI250"/>
      <c r="AJ250"/>
      <c r="AK250"/>
      <c r="AL250"/>
    </row>
    <row r="251" spans="1:38" s="49" customFormat="1" ht="30" customHeight="1" x14ac:dyDescent="0.2">
      <c r="A251" s="68"/>
      <c r="B251" s="69"/>
      <c r="C251" s="140" t="s">
        <v>576</v>
      </c>
      <c r="D251" s="187">
        <v>33</v>
      </c>
      <c r="E251" s="18" t="s">
        <v>525</v>
      </c>
      <c r="F251" s="438" t="s">
        <v>527</v>
      </c>
      <c r="G251" s="439"/>
      <c r="H251" s="16">
        <v>0</v>
      </c>
      <c r="I251" s="16">
        <v>33</v>
      </c>
      <c r="J251" s="108"/>
      <c r="K251" s="92"/>
      <c r="L251" s="92"/>
      <c r="M251"/>
      <c r="N251"/>
      <c r="O251"/>
      <c r="P251"/>
      <c r="Q251"/>
      <c r="R251"/>
      <c r="S251"/>
      <c r="T251"/>
      <c r="U251"/>
      <c r="V251"/>
      <c r="W251"/>
      <c r="X251"/>
      <c r="Y251"/>
      <c r="Z251"/>
      <c r="AA251"/>
      <c r="AB251"/>
      <c r="AC251"/>
      <c r="AD251"/>
      <c r="AE251"/>
      <c r="AF251"/>
      <c r="AG251"/>
      <c r="AH251"/>
      <c r="AI251"/>
      <c r="AJ251"/>
      <c r="AK251"/>
      <c r="AL251"/>
    </row>
    <row r="252" spans="1:38" s="49" customFormat="1" ht="30" customHeight="1" x14ac:dyDescent="0.2">
      <c r="A252" s="68"/>
      <c r="B252" s="69"/>
      <c r="C252" s="140" t="s">
        <v>577</v>
      </c>
      <c r="D252" s="187">
        <v>3024</v>
      </c>
      <c r="E252" s="18" t="s">
        <v>525</v>
      </c>
      <c r="F252" s="438" t="s">
        <v>527</v>
      </c>
      <c r="G252" s="439"/>
      <c r="H252" s="16">
        <v>0</v>
      </c>
      <c r="I252" s="16">
        <v>3024</v>
      </c>
      <c r="J252" s="108"/>
      <c r="K252" s="92"/>
      <c r="L252" s="92"/>
      <c r="M252"/>
      <c r="N252"/>
      <c r="O252"/>
      <c r="P252"/>
      <c r="Q252"/>
      <c r="R252"/>
      <c r="S252"/>
      <c r="T252"/>
      <c r="U252"/>
      <c r="V252"/>
      <c r="W252"/>
      <c r="X252"/>
      <c r="Y252"/>
      <c r="Z252"/>
      <c r="AA252"/>
      <c r="AB252"/>
      <c r="AC252"/>
      <c r="AD252"/>
      <c r="AE252"/>
      <c r="AF252"/>
      <c r="AG252"/>
      <c r="AH252"/>
      <c r="AI252"/>
      <c r="AJ252"/>
      <c r="AK252"/>
      <c r="AL252"/>
    </row>
    <row r="253" spans="1:38" s="49" customFormat="1" ht="30" customHeight="1" x14ac:dyDescent="0.2">
      <c r="A253" s="68"/>
      <c r="B253" s="69"/>
      <c r="C253" s="140" t="s">
        <v>578</v>
      </c>
      <c r="D253" s="187">
        <v>402.05</v>
      </c>
      <c r="E253" s="18" t="s">
        <v>666</v>
      </c>
      <c r="F253" s="438" t="s">
        <v>450</v>
      </c>
      <c r="G253" s="439"/>
      <c r="H253" s="16">
        <v>0</v>
      </c>
      <c r="I253" s="16">
        <v>402.05</v>
      </c>
      <c r="J253" s="108"/>
      <c r="K253" s="92"/>
      <c r="L253" s="92"/>
      <c r="M253"/>
      <c r="N253"/>
      <c r="O253"/>
      <c r="P253"/>
      <c r="Q253"/>
      <c r="R253"/>
      <c r="S253"/>
      <c r="T253"/>
      <c r="U253"/>
      <c r="V253"/>
      <c r="W253"/>
      <c r="X253"/>
      <c r="Y253"/>
      <c r="Z253"/>
      <c r="AA253"/>
      <c r="AB253"/>
      <c r="AC253"/>
      <c r="AD253"/>
      <c r="AE253"/>
      <c r="AF253"/>
      <c r="AG253"/>
      <c r="AH253"/>
      <c r="AI253"/>
      <c r="AJ253"/>
      <c r="AK253"/>
      <c r="AL253"/>
    </row>
    <row r="254" spans="1:38" s="49" customFormat="1" ht="30" customHeight="1" x14ac:dyDescent="0.2">
      <c r="A254" s="68"/>
      <c r="B254" s="69"/>
      <c r="C254" s="140" t="s">
        <v>579</v>
      </c>
      <c r="D254" s="187">
        <v>42.9</v>
      </c>
      <c r="E254" s="18" t="s">
        <v>666</v>
      </c>
      <c r="F254" s="438" t="s">
        <v>450</v>
      </c>
      <c r="G254" s="439"/>
      <c r="H254" s="16">
        <v>0</v>
      </c>
      <c r="I254" s="16">
        <v>42.9</v>
      </c>
      <c r="J254" s="108"/>
      <c r="K254" s="92"/>
      <c r="L254" s="92"/>
      <c r="M254"/>
      <c r="N254"/>
      <c r="O254"/>
      <c r="P254"/>
      <c r="Q254"/>
      <c r="R254"/>
      <c r="S254"/>
      <c r="T254"/>
      <c r="U254"/>
      <c r="V254"/>
      <c r="W254"/>
      <c r="X254"/>
      <c r="Y254"/>
      <c r="Z254"/>
      <c r="AA254"/>
      <c r="AB254"/>
      <c r="AC254"/>
      <c r="AD254"/>
      <c r="AE254"/>
      <c r="AF254"/>
      <c r="AG254"/>
      <c r="AH254"/>
      <c r="AI254"/>
      <c r="AJ254"/>
      <c r="AK254"/>
      <c r="AL254"/>
    </row>
    <row r="255" spans="1:38" s="49" customFormat="1" ht="30" customHeight="1" x14ac:dyDescent="0.2">
      <c r="A255" s="68"/>
      <c r="B255" s="69"/>
      <c r="C255" s="140" t="s">
        <v>580</v>
      </c>
      <c r="D255" s="187">
        <v>429.74</v>
      </c>
      <c r="E255" s="18" t="s">
        <v>666</v>
      </c>
      <c r="F255" s="438" t="s">
        <v>450</v>
      </c>
      <c r="G255" s="439"/>
      <c r="H255" s="16">
        <v>0</v>
      </c>
      <c r="I255" s="16">
        <v>429.74</v>
      </c>
      <c r="J255" s="108"/>
      <c r="K255" s="92"/>
      <c r="L255" s="92"/>
      <c r="M255"/>
      <c r="N255"/>
      <c r="O255"/>
      <c r="P255"/>
      <c r="Q255"/>
      <c r="R255"/>
      <c r="S255"/>
      <c r="T255"/>
      <c r="U255"/>
      <c r="V255"/>
      <c r="W255"/>
      <c r="X255"/>
      <c r="Y255"/>
      <c r="Z255"/>
      <c r="AA255"/>
      <c r="AB255"/>
      <c r="AC255"/>
      <c r="AD255"/>
      <c r="AE255"/>
      <c r="AF255"/>
      <c r="AG255"/>
      <c r="AH255"/>
      <c r="AI255"/>
      <c r="AJ255"/>
      <c r="AK255"/>
      <c r="AL255"/>
    </row>
    <row r="256" spans="1:38" s="49" customFormat="1" ht="30" customHeight="1" x14ac:dyDescent="0.2">
      <c r="A256" s="68"/>
      <c r="B256" s="69"/>
      <c r="C256" s="140" t="s">
        <v>581</v>
      </c>
      <c r="D256" s="187">
        <v>2821</v>
      </c>
      <c r="E256" s="18" t="s">
        <v>666</v>
      </c>
      <c r="F256" s="438" t="s">
        <v>450</v>
      </c>
      <c r="G256" s="439"/>
      <c r="H256" s="16">
        <v>0</v>
      </c>
      <c r="I256" s="16">
        <v>2821</v>
      </c>
      <c r="J256" s="108"/>
      <c r="K256" s="92"/>
      <c r="L256" s="92"/>
      <c r="M256"/>
      <c r="N256"/>
      <c r="O256"/>
      <c r="P256"/>
      <c r="Q256"/>
      <c r="R256"/>
      <c r="S256"/>
      <c r="T256"/>
      <c r="U256"/>
      <c r="V256"/>
      <c r="W256"/>
      <c r="X256"/>
      <c r="Y256"/>
      <c r="Z256"/>
      <c r="AA256"/>
      <c r="AB256"/>
      <c r="AC256"/>
      <c r="AD256"/>
      <c r="AE256"/>
      <c r="AF256"/>
      <c r="AG256"/>
      <c r="AH256"/>
      <c r="AI256"/>
      <c r="AJ256"/>
      <c r="AK256"/>
      <c r="AL256"/>
    </row>
    <row r="257" spans="1:38" s="49" customFormat="1" ht="30" customHeight="1" x14ac:dyDescent="0.2">
      <c r="A257" s="68"/>
      <c r="B257" s="69"/>
      <c r="C257" s="140" t="s">
        <v>582</v>
      </c>
      <c r="D257" s="187">
        <v>12109.5</v>
      </c>
      <c r="E257" s="18" t="s">
        <v>666</v>
      </c>
      <c r="F257" s="438" t="s">
        <v>450</v>
      </c>
      <c r="G257" s="439"/>
      <c r="H257" s="16">
        <v>0</v>
      </c>
      <c r="I257" s="16">
        <v>12109.5</v>
      </c>
      <c r="J257" s="108"/>
      <c r="K257" s="92"/>
      <c r="L257" s="92"/>
      <c r="M257"/>
      <c r="N257"/>
      <c r="O257"/>
      <c r="P257"/>
      <c r="Q257"/>
      <c r="R257"/>
      <c r="S257"/>
      <c r="T257"/>
      <c r="U257"/>
      <c r="V257"/>
      <c r="W257"/>
      <c r="X257"/>
      <c r="Y257"/>
      <c r="Z257"/>
      <c r="AA257"/>
      <c r="AB257"/>
      <c r="AC257"/>
      <c r="AD257"/>
      <c r="AE257"/>
      <c r="AF257"/>
      <c r="AG257"/>
      <c r="AH257"/>
      <c r="AI257"/>
      <c r="AJ257"/>
      <c r="AK257"/>
      <c r="AL257"/>
    </row>
    <row r="258" spans="1:38" s="49" customFormat="1" ht="30" customHeight="1" x14ac:dyDescent="0.2">
      <c r="A258" s="68"/>
      <c r="B258" s="69"/>
      <c r="C258" s="140" t="s">
        <v>583</v>
      </c>
      <c r="D258" s="187">
        <v>64.599999999999994</v>
      </c>
      <c r="E258" s="18" t="s">
        <v>667</v>
      </c>
      <c r="F258" s="438" t="s">
        <v>333</v>
      </c>
      <c r="G258" s="439"/>
      <c r="H258" s="16">
        <v>0</v>
      </c>
      <c r="I258" s="16">
        <v>0</v>
      </c>
      <c r="J258" s="108"/>
      <c r="K258" s="92"/>
      <c r="L258" s="92"/>
      <c r="M258"/>
      <c r="N258"/>
      <c r="O258"/>
      <c r="P258"/>
      <c r="Q258"/>
      <c r="R258"/>
      <c r="S258"/>
      <c r="T258"/>
      <c r="U258"/>
      <c r="V258"/>
      <c r="W258"/>
      <c r="X258"/>
      <c r="Y258"/>
      <c r="Z258"/>
      <c r="AA258"/>
      <c r="AB258"/>
      <c r="AC258"/>
      <c r="AD258"/>
      <c r="AE258"/>
      <c r="AF258"/>
      <c r="AG258"/>
      <c r="AH258"/>
      <c r="AI258"/>
      <c r="AJ258"/>
      <c r="AK258"/>
      <c r="AL258"/>
    </row>
    <row r="259" spans="1:38" s="49" customFormat="1" ht="30" customHeight="1" x14ac:dyDescent="0.2">
      <c r="A259" s="68"/>
      <c r="B259" s="69"/>
      <c r="C259" s="140" t="s">
        <v>584</v>
      </c>
      <c r="D259" s="187">
        <v>104.07</v>
      </c>
      <c r="E259" s="18" t="s">
        <v>667</v>
      </c>
      <c r="F259" s="438" t="s">
        <v>333</v>
      </c>
      <c r="G259" s="439"/>
      <c r="H259" s="16">
        <v>0</v>
      </c>
      <c r="I259" s="16">
        <v>0</v>
      </c>
      <c r="J259" s="108"/>
      <c r="K259" s="92"/>
      <c r="L259" s="92"/>
      <c r="M259"/>
      <c r="N259"/>
      <c r="O259"/>
      <c r="P259"/>
      <c r="Q259"/>
      <c r="R259"/>
      <c r="S259"/>
      <c r="T259"/>
      <c r="U259"/>
      <c r="V259"/>
      <c r="W259"/>
      <c r="X259"/>
      <c r="Y259"/>
      <c r="Z259"/>
      <c r="AA259"/>
      <c r="AB259"/>
      <c r="AC259"/>
      <c r="AD259"/>
      <c r="AE259"/>
      <c r="AF259"/>
      <c r="AG259"/>
      <c r="AH259"/>
      <c r="AI259"/>
      <c r="AJ259"/>
      <c r="AK259"/>
      <c r="AL259"/>
    </row>
    <row r="260" spans="1:38" s="49" customFormat="1" ht="30" customHeight="1" x14ac:dyDescent="0.2">
      <c r="A260" s="68"/>
      <c r="B260" s="69"/>
      <c r="C260" s="140" t="s">
        <v>585</v>
      </c>
      <c r="D260" s="187">
        <v>3590.9</v>
      </c>
      <c r="E260" s="18" t="s">
        <v>667</v>
      </c>
      <c r="F260" s="438" t="s">
        <v>333</v>
      </c>
      <c r="G260" s="439"/>
      <c r="H260" s="16">
        <v>0</v>
      </c>
      <c r="I260" s="16">
        <v>0</v>
      </c>
      <c r="J260" s="108"/>
      <c r="K260" s="92"/>
      <c r="L260" s="92"/>
      <c r="M260"/>
      <c r="N260"/>
      <c r="O260"/>
      <c r="P260"/>
      <c r="Q260"/>
      <c r="R260"/>
      <c r="S260"/>
      <c r="T260"/>
      <c r="U260"/>
      <c r="V260"/>
      <c r="W260"/>
      <c r="X260"/>
      <c r="Y260"/>
      <c r="Z260"/>
      <c r="AA260"/>
      <c r="AB260"/>
      <c r="AC260"/>
      <c r="AD260"/>
      <c r="AE260"/>
      <c r="AF260"/>
      <c r="AG260"/>
      <c r="AH260"/>
      <c r="AI260"/>
      <c r="AJ260"/>
      <c r="AK260"/>
      <c r="AL260"/>
    </row>
    <row r="261" spans="1:38" s="49" customFormat="1" ht="30" customHeight="1" x14ac:dyDescent="0.2">
      <c r="A261" s="68"/>
      <c r="B261" s="69"/>
      <c r="C261" s="140" t="s">
        <v>586</v>
      </c>
      <c r="D261" s="187">
        <v>2384.92</v>
      </c>
      <c r="E261" s="18" t="s">
        <v>667</v>
      </c>
      <c r="F261" s="438" t="s">
        <v>333</v>
      </c>
      <c r="G261" s="439"/>
      <c r="H261" s="16">
        <v>0</v>
      </c>
      <c r="I261" s="16">
        <v>0</v>
      </c>
      <c r="J261" s="108"/>
      <c r="K261" s="92"/>
      <c r="L261" s="92"/>
      <c r="M261"/>
      <c r="N261"/>
      <c r="O261"/>
      <c r="P261"/>
      <c r="Q261"/>
      <c r="R261"/>
      <c r="S261"/>
      <c r="T261"/>
      <c r="U261"/>
      <c r="V261"/>
      <c r="W261"/>
      <c r="X261"/>
      <c r="Y261"/>
      <c r="Z261"/>
      <c r="AA261"/>
      <c r="AB261"/>
      <c r="AC261"/>
      <c r="AD261"/>
      <c r="AE261"/>
      <c r="AF261"/>
      <c r="AG261"/>
      <c r="AH261"/>
      <c r="AI261"/>
      <c r="AJ261"/>
      <c r="AK261"/>
      <c r="AL261"/>
    </row>
    <row r="262" spans="1:38" s="49" customFormat="1" ht="30" customHeight="1" x14ac:dyDescent="0.2">
      <c r="A262" s="68"/>
      <c r="B262" s="69"/>
      <c r="C262" s="140" t="s">
        <v>587</v>
      </c>
      <c r="D262" s="187">
        <v>1741.56</v>
      </c>
      <c r="E262" s="18" t="s">
        <v>667</v>
      </c>
      <c r="F262" s="438" t="s">
        <v>333</v>
      </c>
      <c r="G262" s="439"/>
      <c r="H262" s="16">
        <v>0</v>
      </c>
      <c r="I262" s="16">
        <v>0</v>
      </c>
      <c r="J262" s="108"/>
      <c r="K262" s="92"/>
      <c r="L262" s="92"/>
      <c r="M262"/>
      <c r="N262"/>
      <c r="O262"/>
      <c r="P262"/>
      <c r="Q262"/>
      <c r="R262"/>
      <c r="S262"/>
      <c r="T262"/>
      <c r="U262"/>
      <c r="V262"/>
      <c r="W262"/>
      <c r="X262"/>
      <c r="Y262"/>
      <c r="Z262"/>
      <c r="AA262"/>
      <c r="AB262"/>
      <c r="AC262"/>
      <c r="AD262"/>
      <c r="AE262"/>
      <c r="AF262"/>
      <c r="AG262"/>
      <c r="AH262"/>
      <c r="AI262"/>
      <c r="AJ262"/>
      <c r="AK262"/>
      <c r="AL262"/>
    </row>
    <row r="263" spans="1:38" s="49" customFormat="1" ht="30" customHeight="1" x14ac:dyDescent="0.2">
      <c r="A263" s="68"/>
      <c r="B263" s="69"/>
      <c r="C263" s="140" t="s">
        <v>588</v>
      </c>
      <c r="D263" s="187">
        <v>644.96</v>
      </c>
      <c r="E263" s="18" t="s">
        <v>667</v>
      </c>
      <c r="F263" s="438" t="s">
        <v>333</v>
      </c>
      <c r="G263" s="439"/>
      <c r="H263" s="16">
        <v>0</v>
      </c>
      <c r="I263" s="16">
        <v>0</v>
      </c>
      <c r="J263" s="108"/>
      <c r="K263" s="92"/>
      <c r="L263" s="92"/>
      <c r="M263"/>
      <c r="N263"/>
      <c r="O263"/>
      <c r="P263"/>
      <c r="Q263"/>
      <c r="R263"/>
      <c r="S263"/>
      <c r="T263"/>
      <c r="U263"/>
      <c r="V263"/>
      <c r="W263"/>
      <c r="X263"/>
      <c r="Y263"/>
      <c r="Z263"/>
      <c r="AA263"/>
      <c r="AB263"/>
      <c r="AC263"/>
      <c r="AD263"/>
      <c r="AE263"/>
      <c r="AF263"/>
      <c r="AG263"/>
      <c r="AH263"/>
      <c r="AI263"/>
      <c r="AJ263"/>
      <c r="AK263"/>
      <c r="AL263"/>
    </row>
    <row r="264" spans="1:38" s="49" customFormat="1" ht="30" customHeight="1" x14ac:dyDescent="0.2">
      <c r="A264" s="68"/>
      <c r="B264" s="69"/>
      <c r="C264" s="140" t="s">
        <v>589</v>
      </c>
      <c r="D264" s="187">
        <v>243.2</v>
      </c>
      <c r="E264" s="18" t="s">
        <v>667</v>
      </c>
      <c r="F264" s="438" t="s">
        <v>333</v>
      </c>
      <c r="G264" s="439"/>
      <c r="H264" s="16">
        <v>0</v>
      </c>
      <c r="I264" s="16">
        <v>0</v>
      </c>
      <c r="J264" s="108"/>
      <c r="K264" s="92"/>
      <c r="L264" s="92"/>
      <c r="M264"/>
      <c r="N264"/>
      <c r="O264"/>
      <c r="P264"/>
      <c r="Q264"/>
      <c r="R264"/>
      <c r="S264"/>
      <c r="T264"/>
      <c r="U264"/>
      <c r="V264"/>
      <c r="W264"/>
      <c r="X264"/>
      <c r="Y264"/>
      <c r="Z264"/>
      <c r="AA264"/>
      <c r="AB264"/>
      <c r="AC264"/>
      <c r="AD264"/>
      <c r="AE264"/>
      <c r="AF264"/>
      <c r="AG264"/>
      <c r="AH264"/>
      <c r="AI264"/>
      <c r="AJ264"/>
      <c r="AK264"/>
      <c r="AL264"/>
    </row>
    <row r="265" spans="1:38" s="49" customFormat="1" ht="30" customHeight="1" x14ac:dyDescent="0.2">
      <c r="A265" s="68"/>
      <c r="B265" s="69"/>
      <c r="C265" s="140" t="s">
        <v>590</v>
      </c>
      <c r="D265" s="187">
        <v>924.32</v>
      </c>
      <c r="E265" s="18" t="s">
        <v>668</v>
      </c>
      <c r="F265" s="438" t="s">
        <v>527</v>
      </c>
      <c r="G265" s="439"/>
      <c r="H265" s="16">
        <v>0</v>
      </c>
      <c r="I265" s="16">
        <v>924.32</v>
      </c>
      <c r="J265" s="108"/>
      <c r="K265" s="92"/>
      <c r="L265" s="92"/>
      <c r="M265"/>
      <c r="N265"/>
      <c r="O265"/>
      <c r="P265"/>
      <c r="Q265"/>
      <c r="R265"/>
      <c r="S265"/>
      <c r="T265"/>
      <c r="U265"/>
      <c r="V265"/>
      <c r="W265"/>
      <c r="X265"/>
      <c r="Y265"/>
      <c r="Z265"/>
      <c r="AA265"/>
      <c r="AB265"/>
      <c r="AC265"/>
      <c r="AD265"/>
      <c r="AE265"/>
      <c r="AF265"/>
      <c r="AG265"/>
      <c r="AH265"/>
      <c r="AI265"/>
      <c r="AJ265"/>
      <c r="AK265"/>
      <c r="AL265"/>
    </row>
    <row r="266" spans="1:38" s="49" customFormat="1" ht="30" customHeight="1" x14ac:dyDescent="0.2">
      <c r="A266" s="68"/>
      <c r="B266" s="69"/>
      <c r="C266" s="140" t="s">
        <v>591</v>
      </c>
      <c r="D266" s="187">
        <v>10.72</v>
      </c>
      <c r="E266" s="18" t="s">
        <v>669</v>
      </c>
      <c r="F266" s="438" t="s">
        <v>527</v>
      </c>
      <c r="G266" s="439"/>
      <c r="H266" s="16">
        <v>0</v>
      </c>
      <c r="I266" s="16">
        <v>10.72</v>
      </c>
      <c r="J266" s="108"/>
      <c r="K266" s="92"/>
      <c r="L266" s="92"/>
      <c r="M266"/>
      <c r="N266"/>
      <c r="O266"/>
      <c r="P266"/>
      <c r="Q266"/>
      <c r="R266"/>
      <c r="S266"/>
      <c r="T266"/>
      <c r="U266"/>
      <c r="V266"/>
      <c r="W266"/>
      <c r="X266"/>
      <c r="Y266"/>
      <c r="Z266"/>
      <c r="AA266"/>
      <c r="AB266"/>
      <c r="AC266"/>
      <c r="AD266"/>
      <c r="AE266"/>
      <c r="AF266"/>
      <c r="AG266"/>
      <c r="AH266"/>
      <c r="AI266"/>
      <c r="AJ266"/>
      <c r="AK266"/>
      <c r="AL266"/>
    </row>
    <row r="267" spans="1:38" s="49" customFormat="1" ht="30" customHeight="1" x14ac:dyDescent="0.2">
      <c r="A267" s="68"/>
      <c r="B267" s="69"/>
      <c r="C267" s="140" t="s">
        <v>592</v>
      </c>
      <c r="D267" s="187">
        <v>292</v>
      </c>
      <c r="E267" s="18" t="s">
        <v>669</v>
      </c>
      <c r="F267" s="438" t="s">
        <v>527</v>
      </c>
      <c r="G267" s="439"/>
      <c r="H267" s="16">
        <v>0</v>
      </c>
      <c r="I267" s="16">
        <v>292</v>
      </c>
      <c r="J267" s="108"/>
      <c r="K267" s="92"/>
      <c r="L267" s="92"/>
      <c r="M267"/>
      <c r="N267"/>
      <c r="O267"/>
      <c r="P267"/>
      <c r="Q267"/>
      <c r="R267"/>
      <c r="S267"/>
      <c r="T267"/>
      <c r="U267"/>
      <c r="V267"/>
      <c r="W267"/>
      <c r="X267"/>
      <c r="Y267"/>
      <c r="Z267"/>
      <c r="AA267"/>
      <c r="AB267"/>
      <c r="AC267"/>
      <c r="AD267"/>
      <c r="AE267"/>
      <c r="AF267"/>
      <c r="AG267"/>
      <c r="AH267"/>
      <c r="AI267"/>
      <c r="AJ267"/>
      <c r="AK267"/>
      <c r="AL267"/>
    </row>
    <row r="268" spans="1:38" s="49" customFormat="1" ht="30" customHeight="1" x14ac:dyDescent="0.2">
      <c r="A268" s="68"/>
      <c r="B268" s="69"/>
      <c r="C268" s="140" t="s">
        <v>593</v>
      </c>
      <c r="D268" s="187">
        <v>51.95</v>
      </c>
      <c r="E268" s="18" t="s">
        <v>669</v>
      </c>
      <c r="F268" s="438" t="s">
        <v>527</v>
      </c>
      <c r="G268" s="439"/>
      <c r="H268" s="16">
        <v>0</v>
      </c>
      <c r="I268" s="16">
        <v>51.95</v>
      </c>
      <c r="J268" s="108"/>
      <c r="K268" s="92"/>
      <c r="L268" s="92"/>
      <c r="M268"/>
      <c r="N268"/>
      <c r="O268"/>
      <c r="P268"/>
      <c r="Q268"/>
      <c r="R268"/>
      <c r="S268"/>
      <c r="T268"/>
      <c r="U268"/>
      <c r="V268"/>
      <c r="W268"/>
      <c r="X268"/>
      <c r="Y268"/>
      <c r="Z268"/>
      <c r="AA268"/>
      <c r="AB268"/>
      <c r="AC268"/>
      <c r="AD268"/>
      <c r="AE268"/>
      <c r="AF268"/>
      <c r="AG268"/>
      <c r="AH268"/>
      <c r="AI268"/>
      <c r="AJ268"/>
      <c r="AK268"/>
      <c r="AL268"/>
    </row>
    <row r="269" spans="1:38" s="49" customFormat="1" ht="30" customHeight="1" x14ac:dyDescent="0.2">
      <c r="A269" s="68"/>
      <c r="B269" s="69"/>
      <c r="C269" s="140" t="s">
        <v>594</v>
      </c>
      <c r="D269" s="187">
        <v>2273.36</v>
      </c>
      <c r="E269" s="18" t="s">
        <v>668</v>
      </c>
      <c r="F269" s="438" t="s">
        <v>527</v>
      </c>
      <c r="G269" s="439"/>
      <c r="H269" s="16">
        <v>0</v>
      </c>
      <c r="I269" s="16">
        <v>2273.36</v>
      </c>
      <c r="J269" s="108"/>
      <c r="K269" s="92"/>
      <c r="L269" s="92"/>
      <c r="M269"/>
      <c r="N269"/>
      <c r="O269"/>
      <c r="P269"/>
      <c r="Q269"/>
      <c r="R269"/>
      <c r="S269"/>
      <c r="T269"/>
      <c r="U269"/>
      <c r="V269"/>
      <c r="W269"/>
      <c r="X269"/>
      <c r="Y269"/>
      <c r="Z269"/>
      <c r="AA269"/>
      <c r="AB269"/>
      <c r="AC269"/>
      <c r="AD269"/>
      <c r="AE269"/>
      <c r="AF269"/>
      <c r="AG269"/>
      <c r="AH269"/>
      <c r="AI269"/>
      <c r="AJ269"/>
      <c r="AK269"/>
      <c r="AL269"/>
    </row>
    <row r="270" spans="1:38" s="49" customFormat="1" ht="30" customHeight="1" x14ac:dyDescent="0.2">
      <c r="A270" s="68"/>
      <c r="B270" s="69"/>
      <c r="C270" s="140" t="s">
        <v>595</v>
      </c>
      <c r="D270" s="187">
        <v>101.76</v>
      </c>
      <c r="E270" s="18" t="s">
        <v>669</v>
      </c>
      <c r="F270" s="438" t="s">
        <v>527</v>
      </c>
      <c r="G270" s="439"/>
      <c r="H270" s="16">
        <v>0</v>
      </c>
      <c r="I270" s="16">
        <v>101.76</v>
      </c>
      <c r="J270" s="108"/>
      <c r="K270" s="92"/>
      <c r="L270" s="92"/>
      <c r="M270"/>
      <c r="N270"/>
      <c r="O270"/>
      <c r="P270"/>
      <c r="Q270"/>
      <c r="R270"/>
      <c r="S270"/>
      <c r="T270"/>
      <c r="U270"/>
      <c r="V270"/>
      <c r="W270"/>
      <c r="X270"/>
      <c r="Y270"/>
      <c r="Z270"/>
      <c r="AA270"/>
      <c r="AB270"/>
      <c r="AC270"/>
      <c r="AD270"/>
      <c r="AE270"/>
      <c r="AF270"/>
      <c r="AG270"/>
      <c r="AH270"/>
      <c r="AI270"/>
      <c r="AJ270"/>
      <c r="AK270"/>
      <c r="AL270"/>
    </row>
    <row r="271" spans="1:38" s="49" customFormat="1" ht="30" customHeight="1" x14ac:dyDescent="0.2">
      <c r="A271" s="68"/>
      <c r="B271" s="69"/>
      <c r="C271" s="140" t="s">
        <v>596</v>
      </c>
      <c r="D271" s="187">
        <v>297.17</v>
      </c>
      <c r="E271" s="18" t="s">
        <v>669</v>
      </c>
      <c r="F271" s="438" t="s">
        <v>527</v>
      </c>
      <c r="G271" s="439"/>
      <c r="H271" s="16">
        <v>0</v>
      </c>
      <c r="I271" s="16">
        <v>297.17</v>
      </c>
      <c r="J271" s="108"/>
      <c r="K271" s="92"/>
      <c r="L271" s="92"/>
      <c r="M271"/>
      <c r="N271"/>
      <c r="O271"/>
      <c r="P271"/>
      <c r="Q271"/>
      <c r="R271"/>
      <c r="S271"/>
      <c r="T271"/>
      <c r="U271"/>
      <c r="V271"/>
      <c r="W271"/>
      <c r="X271"/>
      <c r="Y271"/>
      <c r="Z271"/>
      <c r="AA271"/>
      <c r="AB271"/>
      <c r="AC271"/>
      <c r="AD271"/>
      <c r="AE271"/>
      <c r="AF271"/>
      <c r="AG271"/>
      <c r="AH271"/>
      <c r="AI271"/>
      <c r="AJ271"/>
      <c r="AK271"/>
      <c r="AL271"/>
    </row>
    <row r="272" spans="1:38" s="49" customFormat="1" ht="30" customHeight="1" x14ac:dyDescent="0.2">
      <c r="A272" s="68"/>
      <c r="B272" s="69"/>
      <c r="C272" s="140" t="s">
        <v>597</v>
      </c>
      <c r="D272" s="187">
        <v>7494.38</v>
      </c>
      <c r="E272" s="18" t="s">
        <v>327</v>
      </c>
      <c r="F272" s="438" t="s">
        <v>450</v>
      </c>
      <c r="G272" s="439"/>
      <c r="H272" s="16">
        <v>0</v>
      </c>
      <c r="I272" s="16">
        <v>7494.38</v>
      </c>
      <c r="J272" s="108"/>
      <c r="K272" s="92"/>
      <c r="L272" s="92"/>
      <c r="M272"/>
      <c r="N272"/>
      <c r="O272"/>
      <c r="P272"/>
      <c r="Q272"/>
      <c r="R272"/>
      <c r="S272"/>
      <c r="T272"/>
      <c r="U272"/>
      <c r="V272"/>
      <c r="W272"/>
      <c r="X272"/>
      <c r="Y272"/>
      <c r="Z272"/>
      <c r="AA272"/>
      <c r="AB272"/>
      <c r="AC272"/>
      <c r="AD272"/>
      <c r="AE272"/>
      <c r="AF272"/>
      <c r="AG272"/>
      <c r="AH272"/>
      <c r="AI272"/>
      <c r="AJ272"/>
      <c r="AK272"/>
      <c r="AL272"/>
    </row>
    <row r="273" spans="1:38" s="49" customFormat="1" ht="30" customHeight="1" x14ac:dyDescent="0.2">
      <c r="A273" s="68"/>
      <c r="B273" s="69"/>
      <c r="C273" s="140" t="s">
        <v>598</v>
      </c>
      <c r="D273" s="187">
        <v>159.30000000000001</v>
      </c>
      <c r="E273" s="18" t="s">
        <v>669</v>
      </c>
      <c r="F273" s="438" t="s">
        <v>527</v>
      </c>
      <c r="G273" s="439"/>
      <c r="H273" s="16">
        <v>0</v>
      </c>
      <c r="I273" s="16">
        <v>159.30000000000001</v>
      </c>
      <c r="J273" s="108"/>
      <c r="K273" s="92"/>
      <c r="L273" s="92"/>
      <c r="M273"/>
      <c r="N273"/>
      <c r="O273"/>
      <c r="P273"/>
      <c r="Q273"/>
      <c r="R273"/>
      <c r="S273"/>
      <c r="T273"/>
      <c r="U273"/>
      <c r="V273"/>
      <c r="W273"/>
      <c r="X273"/>
      <c r="Y273"/>
      <c r="Z273"/>
      <c r="AA273"/>
      <c r="AB273"/>
      <c r="AC273"/>
      <c r="AD273"/>
      <c r="AE273"/>
      <c r="AF273"/>
      <c r="AG273"/>
      <c r="AH273"/>
      <c r="AI273"/>
      <c r="AJ273"/>
      <c r="AK273"/>
      <c r="AL273"/>
    </row>
    <row r="274" spans="1:38" s="49" customFormat="1" ht="30" customHeight="1" x14ac:dyDescent="0.2">
      <c r="A274" s="68"/>
      <c r="B274" s="69"/>
      <c r="C274" s="140" t="s">
        <v>599</v>
      </c>
      <c r="D274" s="187">
        <v>453.46</v>
      </c>
      <c r="E274" s="18" t="s">
        <v>669</v>
      </c>
      <c r="F274" s="438" t="s">
        <v>527</v>
      </c>
      <c r="G274" s="439"/>
      <c r="H274" s="16">
        <v>0</v>
      </c>
      <c r="I274" s="16">
        <v>453.46</v>
      </c>
      <c r="J274" s="108"/>
      <c r="K274" s="92"/>
      <c r="L274" s="92"/>
      <c r="M274"/>
      <c r="N274"/>
      <c r="O274"/>
      <c r="P274"/>
      <c r="Q274"/>
      <c r="R274"/>
      <c r="S274"/>
      <c r="T274"/>
      <c r="U274"/>
      <c r="V274"/>
      <c r="W274"/>
      <c r="X274"/>
      <c r="Y274"/>
      <c r="Z274"/>
      <c r="AA274"/>
      <c r="AB274"/>
      <c r="AC274"/>
      <c r="AD274"/>
      <c r="AE274"/>
      <c r="AF274"/>
      <c r="AG274"/>
      <c r="AH274"/>
      <c r="AI274"/>
      <c r="AJ274"/>
      <c r="AK274"/>
      <c r="AL274"/>
    </row>
    <row r="275" spans="1:38" s="49" customFormat="1" ht="30" customHeight="1" x14ac:dyDescent="0.2">
      <c r="A275" s="68"/>
      <c r="B275" s="69"/>
      <c r="C275" s="140" t="s">
        <v>600</v>
      </c>
      <c r="D275" s="187">
        <v>18.399999999999999</v>
      </c>
      <c r="E275" s="18" t="s">
        <v>669</v>
      </c>
      <c r="F275" s="438" t="s">
        <v>527</v>
      </c>
      <c r="G275" s="439"/>
      <c r="H275" s="16">
        <v>0</v>
      </c>
      <c r="I275" s="16">
        <v>18.399999999999999</v>
      </c>
      <c r="J275" s="108"/>
      <c r="K275" s="92"/>
      <c r="L275" s="92"/>
      <c r="M275"/>
      <c r="N275"/>
      <c r="O275"/>
      <c r="P275"/>
      <c r="Q275"/>
      <c r="R275"/>
      <c r="S275"/>
      <c r="T275"/>
      <c r="U275"/>
      <c r="V275"/>
      <c r="W275"/>
      <c r="X275"/>
      <c r="Y275"/>
      <c r="Z275"/>
      <c r="AA275"/>
      <c r="AB275"/>
      <c r="AC275"/>
      <c r="AD275"/>
      <c r="AE275"/>
      <c r="AF275"/>
      <c r="AG275"/>
      <c r="AH275"/>
      <c r="AI275"/>
      <c r="AJ275"/>
      <c r="AK275"/>
      <c r="AL275"/>
    </row>
    <row r="276" spans="1:38" s="49" customFormat="1" ht="30" customHeight="1" x14ac:dyDescent="0.2">
      <c r="A276" s="68"/>
      <c r="B276" s="69"/>
      <c r="C276" s="140" t="s">
        <v>601</v>
      </c>
      <c r="D276" s="187">
        <v>7.5</v>
      </c>
      <c r="E276" s="18" t="s">
        <v>669</v>
      </c>
      <c r="F276" s="438" t="s">
        <v>527</v>
      </c>
      <c r="G276" s="439"/>
      <c r="H276" s="16">
        <v>0</v>
      </c>
      <c r="I276" s="16">
        <v>7.5</v>
      </c>
      <c r="J276" s="108"/>
      <c r="K276" s="92"/>
      <c r="L276" s="92"/>
      <c r="M276"/>
      <c r="N276"/>
      <c r="O276"/>
      <c r="P276"/>
      <c r="Q276"/>
      <c r="R276"/>
      <c r="S276"/>
      <c r="T276"/>
      <c r="U276"/>
      <c r="V276"/>
      <c r="W276"/>
      <c r="X276"/>
      <c r="Y276"/>
      <c r="Z276"/>
      <c r="AA276"/>
      <c r="AB276"/>
      <c r="AC276"/>
      <c r="AD276"/>
      <c r="AE276"/>
      <c r="AF276"/>
      <c r="AG276"/>
      <c r="AH276"/>
      <c r="AI276"/>
      <c r="AJ276"/>
      <c r="AK276"/>
      <c r="AL276"/>
    </row>
    <row r="277" spans="1:38" s="49" customFormat="1" ht="30" customHeight="1" x14ac:dyDescent="0.2">
      <c r="A277" s="68"/>
      <c r="B277" s="69"/>
      <c r="C277" s="140" t="s">
        <v>602</v>
      </c>
      <c r="D277" s="187">
        <v>864.15</v>
      </c>
      <c r="E277" s="18" t="s">
        <v>669</v>
      </c>
      <c r="F277" s="438" t="s">
        <v>527</v>
      </c>
      <c r="G277" s="439"/>
      <c r="H277" s="16">
        <v>0</v>
      </c>
      <c r="I277" s="16">
        <v>864.15</v>
      </c>
      <c r="J277" s="108"/>
      <c r="K277" s="92"/>
      <c r="L277" s="92"/>
      <c r="M277"/>
      <c r="N277"/>
      <c r="O277"/>
      <c r="P277"/>
      <c r="Q277"/>
      <c r="R277"/>
      <c r="S277"/>
      <c r="T277"/>
      <c r="U277"/>
      <c r="V277"/>
      <c r="W277"/>
      <c r="X277"/>
      <c r="Y277"/>
      <c r="Z277"/>
      <c r="AA277"/>
      <c r="AB277"/>
      <c r="AC277"/>
      <c r="AD277"/>
      <c r="AE277"/>
      <c r="AF277"/>
      <c r="AG277"/>
      <c r="AH277"/>
      <c r="AI277"/>
      <c r="AJ277"/>
      <c r="AK277"/>
      <c r="AL277"/>
    </row>
    <row r="278" spans="1:38" s="49" customFormat="1" ht="30" customHeight="1" x14ac:dyDescent="0.2">
      <c r="A278" s="68"/>
      <c r="B278" s="69"/>
      <c r="C278" s="140" t="s">
        <v>603</v>
      </c>
      <c r="D278" s="187">
        <v>10.050000000000001</v>
      </c>
      <c r="E278" s="18" t="s">
        <v>669</v>
      </c>
      <c r="F278" s="438" t="s">
        <v>527</v>
      </c>
      <c r="G278" s="439"/>
      <c r="H278" s="16">
        <v>0</v>
      </c>
      <c r="I278" s="16">
        <v>10.050000000000001</v>
      </c>
      <c r="J278" s="108"/>
      <c r="K278" s="92"/>
      <c r="L278" s="92"/>
      <c r="M278"/>
      <c r="N278"/>
      <c r="O278"/>
      <c r="P278"/>
      <c r="Q278"/>
      <c r="R278"/>
      <c r="S278"/>
      <c r="T278"/>
      <c r="U278"/>
      <c r="V278"/>
      <c r="W278"/>
      <c r="X278"/>
      <c r="Y278"/>
      <c r="Z278"/>
      <c r="AA278"/>
      <c r="AB278"/>
      <c r="AC278"/>
      <c r="AD278"/>
      <c r="AE278"/>
      <c r="AF278"/>
      <c r="AG278"/>
      <c r="AH278"/>
      <c r="AI278"/>
      <c r="AJ278"/>
      <c r="AK278"/>
      <c r="AL278"/>
    </row>
    <row r="279" spans="1:38" s="49" customFormat="1" ht="30" customHeight="1" x14ac:dyDescent="0.2">
      <c r="A279" s="68"/>
      <c r="B279" s="69"/>
      <c r="C279" s="140" t="s">
        <v>604</v>
      </c>
      <c r="D279" s="187">
        <v>0.6</v>
      </c>
      <c r="E279" s="18" t="s">
        <v>669</v>
      </c>
      <c r="F279" s="438" t="s">
        <v>527</v>
      </c>
      <c r="G279" s="439"/>
      <c r="H279" s="16">
        <v>0</v>
      </c>
      <c r="I279" s="16">
        <v>0.6</v>
      </c>
      <c r="J279" s="108"/>
      <c r="K279" s="92"/>
      <c r="L279" s="92"/>
      <c r="M279"/>
      <c r="N279"/>
      <c r="O279"/>
      <c r="P279"/>
      <c r="Q279"/>
      <c r="R279"/>
      <c r="S279"/>
      <c r="T279"/>
      <c r="U279"/>
      <c r="V279"/>
      <c r="W279"/>
      <c r="X279"/>
      <c r="Y279"/>
      <c r="Z279"/>
      <c r="AA279"/>
      <c r="AB279"/>
      <c r="AC279"/>
      <c r="AD279"/>
      <c r="AE279"/>
      <c r="AF279"/>
      <c r="AG279"/>
      <c r="AH279"/>
      <c r="AI279"/>
      <c r="AJ279"/>
      <c r="AK279"/>
      <c r="AL279"/>
    </row>
    <row r="280" spans="1:38" s="49" customFormat="1" ht="30" customHeight="1" x14ac:dyDescent="0.2">
      <c r="A280" s="68"/>
      <c r="B280" s="69"/>
      <c r="C280" s="140" t="s">
        <v>605</v>
      </c>
      <c r="D280" s="187">
        <v>118.4</v>
      </c>
      <c r="E280" s="18" t="s">
        <v>669</v>
      </c>
      <c r="F280" s="438" t="s">
        <v>527</v>
      </c>
      <c r="G280" s="439"/>
      <c r="H280" s="16">
        <v>0</v>
      </c>
      <c r="I280" s="16">
        <v>118.4</v>
      </c>
      <c r="J280" s="108"/>
      <c r="K280" s="92"/>
      <c r="L280" s="92"/>
      <c r="M280"/>
      <c r="N280"/>
      <c r="O280"/>
      <c r="P280"/>
      <c r="Q280"/>
      <c r="R280"/>
      <c r="S280"/>
      <c r="T280"/>
      <c r="U280"/>
      <c r="V280"/>
      <c r="W280"/>
      <c r="X280"/>
      <c r="Y280"/>
      <c r="Z280"/>
      <c r="AA280"/>
      <c r="AB280"/>
      <c r="AC280"/>
      <c r="AD280"/>
      <c r="AE280"/>
      <c r="AF280"/>
      <c r="AG280"/>
      <c r="AH280"/>
      <c r="AI280"/>
      <c r="AJ280"/>
      <c r="AK280"/>
      <c r="AL280"/>
    </row>
    <row r="281" spans="1:38" s="49" customFormat="1" ht="30" customHeight="1" x14ac:dyDescent="0.2">
      <c r="A281" s="68"/>
      <c r="B281" s="69"/>
      <c r="C281" s="140" t="s">
        <v>606</v>
      </c>
      <c r="D281" s="187">
        <v>2.1</v>
      </c>
      <c r="E281" s="18" t="s">
        <v>345</v>
      </c>
      <c r="F281" s="438" t="s">
        <v>333</v>
      </c>
      <c r="G281" s="439"/>
      <c r="H281" s="16">
        <v>0</v>
      </c>
      <c r="I281" s="16">
        <v>0</v>
      </c>
      <c r="J281" s="108"/>
      <c r="K281" s="92"/>
      <c r="L281" s="92"/>
      <c r="M281"/>
      <c r="N281"/>
      <c r="O281"/>
      <c r="P281"/>
      <c r="Q281"/>
      <c r="R281"/>
      <c r="S281"/>
      <c r="T281"/>
      <c r="U281"/>
      <c r="V281"/>
      <c r="W281"/>
      <c r="X281"/>
      <c r="Y281"/>
      <c r="Z281"/>
      <c r="AA281"/>
      <c r="AB281"/>
      <c r="AC281"/>
      <c r="AD281"/>
      <c r="AE281"/>
      <c r="AF281"/>
      <c r="AG281"/>
      <c r="AH281"/>
      <c r="AI281"/>
      <c r="AJ281"/>
      <c r="AK281"/>
      <c r="AL281"/>
    </row>
    <row r="282" spans="1:38" s="49" customFormat="1" ht="30" customHeight="1" x14ac:dyDescent="0.2">
      <c r="A282" s="68"/>
      <c r="B282" s="69"/>
      <c r="C282" s="140" t="s">
        <v>607</v>
      </c>
      <c r="D282" s="187">
        <v>485.95</v>
      </c>
      <c r="E282" s="18" t="s">
        <v>327</v>
      </c>
      <c r="F282" s="438" t="s">
        <v>450</v>
      </c>
      <c r="G282" s="439"/>
      <c r="H282" s="16">
        <v>0</v>
      </c>
      <c r="I282" s="16">
        <v>485.95</v>
      </c>
      <c r="J282" s="108"/>
      <c r="K282" s="92"/>
      <c r="L282" s="92"/>
      <c r="M282"/>
      <c r="N282"/>
      <c r="O282"/>
      <c r="P282"/>
      <c r="Q282"/>
      <c r="R282"/>
      <c r="S282"/>
      <c r="T282"/>
      <c r="U282"/>
      <c r="V282"/>
      <c r="W282"/>
      <c r="X282"/>
      <c r="Y282"/>
      <c r="Z282"/>
      <c r="AA282"/>
      <c r="AB282"/>
      <c r="AC282"/>
      <c r="AD282"/>
      <c r="AE282"/>
      <c r="AF282"/>
      <c r="AG282"/>
      <c r="AH282"/>
      <c r="AI282"/>
      <c r="AJ282"/>
      <c r="AK282"/>
      <c r="AL282"/>
    </row>
    <row r="283" spans="1:38" s="49" customFormat="1" ht="30" customHeight="1" x14ac:dyDescent="0.2">
      <c r="A283" s="68"/>
      <c r="B283" s="69"/>
      <c r="C283" s="140" t="s">
        <v>608</v>
      </c>
      <c r="D283" s="187">
        <v>50.88</v>
      </c>
      <c r="E283" s="18" t="s">
        <v>345</v>
      </c>
      <c r="F283" s="438" t="s">
        <v>333</v>
      </c>
      <c r="G283" s="439"/>
      <c r="H283" s="16">
        <v>0</v>
      </c>
      <c r="I283" s="16">
        <v>0</v>
      </c>
      <c r="J283" s="108"/>
      <c r="K283" s="92"/>
      <c r="L283" s="92"/>
      <c r="M283"/>
      <c r="N283"/>
      <c r="O283"/>
      <c r="P283"/>
      <c r="Q283"/>
      <c r="R283"/>
      <c r="S283"/>
      <c r="T283"/>
      <c r="U283"/>
      <c r="V283"/>
      <c r="W283"/>
      <c r="X283"/>
      <c r="Y283"/>
      <c r="Z283"/>
      <c r="AA283"/>
      <c r="AB283"/>
      <c r="AC283"/>
      <c r="AD283"/>
      <c r="AE283"/>
      <c r="AF283"/>
      <c r="AG283"/>
      <c r="AH283"/>
      <c r="AI283"/>
      <c r="AJ283"/>
      <c r="AK283"/>
      <c r="AL283"/>
    </row>
    <row r="284" spans="1:38" s="49" customFormat="1" ht="30" customHeight="1" x14ac:dyDescent="0.2">
      <c r="A284" s="68"/>
      <c r="B284" s="69"/>
      <c r="C284" s="140" t="s">
        <v>609</v>
      </c>
      <c r="D284" s="187">
        <v>26.89</v>
      </c>
      <c r="E284" s="18" t="s">
        <v>345</v>
      </c>
      <c r="F284" s="438" t="s">
        <v>333</v>
      </c>
      <c r="G284" s="439"/>
      <c r="H284" s="16">
        <v>0</v>
      </c>
      <c r="I284" s="16">
        <v>0</v>
      </c>
      <c r="J284" s="108"/>
      <c r="K284" s="92"/>
      <c r="L284" s="92"/>
      <c r="M284"/>
      <c r="N284"/>
      <c r="O284"/>
      <c r="P284"/>
      <c r="Q284"/>
      <c r="R284"/>
      <c r="S284"/>
      <c r="T284"/>
      <c r="U284"/>
      <c r="V284"/>
      <c r="W284"/>
      <c r="X284"/>
      <c r="Y284"/>
      <c r="Z284"/>
      <c r="AA284"/>
      <c r="AB284"/>
      <c r="AC284"/>
      <c r="AD284"/>
      <c r="AE284"/>
      <c r="AF284"/>
      <c r="AG284"/>
      <c r="AH284"/>
      <c r="AI284"/>
      <c r="AJ284"/>
      <c r="AK284"/>
      <c r="AL284"/>
    </row>
    <row r="285" spans="1:38" s="49" customFormat="1" ht="30" customHeight="1" x14ac:dyDescent="0.2">
      <c r="A285" s="68"/>
      <c r="B285" s="69"/>
      <c r="C285" s="140" t="s">
        <v>610</v>
      </c>
      <c r="D285" s="187">
        <v>9.1999999999999993</v>
      </c>
      <c r="E285" s="18" t="s">
        <v>345</v>
      </c>
      <c r="F285" s="438" t="s">
        <v>333</v>
      </c>
      <c r="G285" s="439"/>
      <c r="H285" s="16">
        <v>0</v>
      </c>
      <c r="I285" s="16">
        <v>0</v>
      </c>
      <c r="J285" s="108"/>
      <c r="K285" s="92"/>
      <c r="L285" s="92"/>
      <c r="M285"/>
      <c r="N285"/>
      <c r="O285"/>
      <c r="P285"/>
      <c r="Q285"/>
      <c r="R285"/>
      <c r="S285"/>
      <c r="T285"/>
      <c r="U285"/>
      <c r="V285"/>
      <c r="W285"/>
      <c r="X285"/>
      <c r="Y285"/>
      <c r="Z285"/>
      <c r="AA285"/>
      <c r="AB285"/>
      <c r="AC285"/>
      <c r="AD285"/>
      <c r="AE285"/>
      <c r="AF285"/>
      <c r="AG285"/>
      <c r="AH285"/>
      <c r="AI285"/>
      <c r="AJ285"/>
      <c r="AK285"/>
      <c r="AL285"/>
    </row>
    <row r="286" spans="1:38" s="49" customFormat="1" ht="30" customHeight="1" x14ac:dyDescent="0.2">
      <c r="A286" s="68"/>
      <c r="B286" s="69"/>
      <c r="C286" s="140" t="s">
        <v>611</v>
      </c>
      <c r="D286" s="187">
        <v>13.86</v>
      </c>
      <c r="E286" s="18" t="s">
        <v>669</v>
      </c>
      <c r="F286" s="438" t="s">
        <v>527</v>
      </c>
      <c r="G286" s="439"/>
      <c r="H286" s="16">
        <v>0</v>
      </c>
      <c r="I286" s="16">
        <v>13.86</v>
      </c>
      <c r="J286" s="108"/>
      <c r="K286" s="92"/>
      <c r="L286" s="92"/>
      <c r="M286"/>
      <c r="N286"/>
      <c r="O286"/>
      <c r="P286"/>
      <c r="Q286"/>
      <c r="R286"/>
      <c r="S286"/>
      <c r="T286"/>
      <c r="U286"/>
      <c r="V286"/>
      <c r="W286"/>
      <c r="X286"/>
      <c r="Y286"/>
      <c r="Z286"/>
      <c r="AA286"/>
      <c r="AB286"/>
      <c r="AC286"/>
      <c r="AD286"/>
      <c r="AE286"/>
      <c r="AF286"/>
      <c r="AG286"/>
      <c r="AH286"/>
      <c r="AI286"/>
      <c r="AJ286"/>
      <c r="AK286"/>
      <c r="AL286"/>
    </row>
    <row r="287" spans="1:38" s="49" customFormat="1" ht="30" customHeight="1" x14ac:dyDescent="0.2">
      <c r="A287" s="68"/>
      <c r="B287" s="69"/>
      <c r="C287" s="140" t="s">
        <v>612</v>
      </c>
      <c r="D287" s="187">
        <v>19.28</v>
      </c>
      <c r="E287" s="18" t="s">
        <v>669</v>
      </c>
      <c r="F287" s="438" t="s">
        <v>527</v>
      </c>
      <c r="G287" s="439"/>
      <c r="H287" s="16">
        <v>0</v>
      </c>
      <c r="I287" s="16">
        <v>19.28</v>
      </c>
      <c r="J287" s="108"/>
      <c r="K287" s="92"/>
      <c r="L287" s="92"/>
      <c r="M287"/>
      <c r="N287"/>
      <c r="O287"/>
      <c r="P287"/>
      <c r="Q287"/>
      <c r="R287"/>
      <c r="S287"/>
      <c r="T287"/>
      <c r="U287"/>
      <c r="V287"/>
      <c r="W287"/>
      <c r="X287"/>
      <c r="Y287"/>
      <c r="Z287"/>
      <c r="AA287"/>
      <c r="AB287"/>
      <c r="AC287"/>
      <c r="AD287"/>
      <c r="AE287"/>
      <c r="AF287"/>
      <c r="AG287"/>
      <c r="AH287"/>
      <c r="AI287"/>
      <c r="AJ287"/>
      <c r="AK287"/>
      <c r="AL287"/>
    </row>
    <row r="288" spans="1:38" s="49" customFormat="1" ht="30" customHeight="1" x14ac:dyDescent="0.2">
      <c r="A288" s="68"/>
      <c r="B288" s="69"/>
      <c r="C288" s="140" t="s">
        <v>613</v>
      </c>
      <c r="D288" s="187">
        <v>7.79</v>
      </c>
      <c r="E288" s="18" t="s">
        <v>669</v>
      </c>
      <c r="F288" s="438" t="s">
        <v>527</v>
      </c>
      <c r="G288" s="439"/>
      <c r="H288" s="16">
        <v>0</v>
      </c>
      <c r="I288" s="16">
        <v>7.79</v>
      </c>
      <c r="J288" s="108"/>
      <c r="K288" s="92"/>
      <c r="L288" s="92"/>
      <c r="M288"/>
      <c r="N288"/>
      <c r="O288"/>
      <c r="P288"/>
      <c r="Q288"/>
      <c r="R288"/>
      <c r="S288"/>
      <c r="T288"/>
      <c r="U288"/>
      <c r="V288"/>
      <c r="W288"/>
      <c r="X288"/>
      <c r="Y288"/>
      <c r="Z288"/>
      <c r="AA288"/>
      <c r="AB288"/>
      <c r="AC288"/>
      <c r="AD288"/>
      <c r="AE288"/>
      <c r="AF288"/>
      <c r="AG288"/>
      <c r="AH288"/>
      <c r="AI288"/>
      <c r="AJ288"/>
      <c r="AK288"/>
      <c r="AL288"/>
    </row>
    <row r="289" spans="1:38" s="49" customFormat="1" ht="30" customHeight="1" x14ac:dyDescent="0.2">
      <c r="A289" s="68"/>
      <c r="B289" s="69"/>
      <c r="C289" s="140" t="s">
        <v>518</v>
      </c>
      <c r="D289" s="187">
        <v>1223.92</v>
      </c>
      <c r="E289" s="18" t="s">
        <v>345</v>
      </c>
      <c r="F289" s="438" t="s">
        <v>464</v>
      </c>
      <c r="G289" s="439"/>
      <c r="H289" s="16">
        <v>0</v>
      </c>
      <c r="I289" s="16">
        <v>0</v>
      </c>
      <c r="J289" s="108"/>
      <c r="K289" s="92"/>
      <c r="L289" s="92"/>
      <c r="M289"/>
      <c r="N289"/>
      <c r="O289"/>
      <c r="P289"/>
      <c r="Q289"/>
      <c r="R289"/>
      <c r="S289"/>
      <c r="T289"/>
      <c r="U289"/>
      <c r="V289"/>
      <c r="W289"/>
      <c r="X289"/>
      <c r="Y289"/>
      <c r="Z289"/>
      <c r="AA289"/>
      <c r="AB289"/>
      <c r="AC289"/>
      <c r="AD289"/>
      <c r="AE289"/>
      <c r="AF289"/>
      <c r="AG289"/>
      <c r="AH289"/>
      <c r="AI289"/>
      <c r="AJ289"/>
      <c r="AK289"/>
      <c r="AL289"/>
    </row>
    <row r="290" spans="1:38" s="49" customFormat="1" ht="30" customHeight="1" x14ac:dyDescent="0.2">
      <c r="A290" s="68"/>
      <c r="B290" s="69"/>
      <c r="C290" s="140" t="s">
        <v>614</v>
      </c>
      <c r="D290" s="187">
        <v>13.94</v>
      </c>
      <c r="E290" s="18" t="s">
        <v>669</v>
      </c>
      <c r="F290" s="438" t="s">
        <v>527</v>
      </c>
      <c r="G290" s="439"/>
      <c r="H290" s="16">
        <v>0</v>
      </c>
      <c r="I290" s="16">
        <v>13.94</v>
      </c>
      <c r="J290" s="108"/>
      <c r="K290" s="92"/>
      <c r="L290" s="92"/>
      <c r="M290"/>
      <c r="N290"/>
      <c r="O290"/>
      <c r="P290"/>
      <c r="Q290"/>
      <c r="R290"/>
      <c r="S290"/>
      <c r="T290"/>
      <c r="U290"/>
      <c r="V290"/>
      <c r="W290"/>
      <c r="X290"/>
      <c r="Y290"/>
      <c r="Z290"/>
      <c r="AA290"/>
      <c r="AB290"/>
      <c r="AC290"/>
      <c r="AD290"/>
      <c r="AE290"/>
      <c r="AF290"/>
      <c r="AG290"/>
      <c r="AH290"/>
      <c r="AI290"/>
      <c r="AJ290"/>
      <c r="AK290"/>
      <c r="AL290"/>
    </row>
    <row r="291" spans="1:38" s="49" customFormat="1" ht="30" customHeight="1" x14ac:dyDescent="0.2">
      <c r="A291" s="68"/>
      <c r="B291" s="69"/>
      <c r="C291" s="140" t="s">
        <v>615</v>
      </c>
      <c r="D291" s="187">
        <v>192.61</v>
      </c>
      <c r="E291" s="18" t="s">
        <v>669</v>
      </c>
      <c r="F291" s="438" t="s">
        <v>527</v>
      </c>
      <c r="G291" s="439"/>
      <c r="H291" s="16">
        <v>0</v>
      </c>
      <c r="I291" s="16">
        <v>192.61</v>
      </c>
      <c r="J291" s="108"/>
      <c r="K291" s="92"/>
      <c r="L291" s="92"/>
      <c r="M291"/>
      <c r="N291"/>
      <c r="O291"/>
      <c r="P291"/>
      <c r="Q291"/>
      <c r="R291"/>
      <c r="S291"/>
      <c r="T291"/>
      <c r="U291"/>
      <c r="V291"/>
      <c r="W291"/>
      <c r="X291"/>
      <c r="Y291"/>
      <c r="Z291"/>
      <c r="AA291"/>
      <c r="AB291"/>
      <c r="AC291"/>
      <c r="AD291"/>
      <c r="AE291"/>
      <c r="AF291"/>
      <c r="AG291"/>
      <c r="AH291"/>
      <c r="AI291"/>
      <c r="AJ291"/>
      <c r="AK291"/>
      <c r="AL291"/>
    </row>
    <row r="292" spans="1:38" s="49" customFormat="1" ht="30" customHeight="1" x14ac:dyDescent="0.2">
      <c r="A292" s="68"/>
      <c r="B292" s="69"/>
      <c r="C292" s="140" t="s">
        <v>616</v>
      </c>
      <c r="D292" s="187">
        <v>1303.06</v>
      </c>
      <c r="E292" s="18" t="s">
        <v>669</v>
      </c>
      <c r="F292" s="438" t="s">
        <v>527</v>
      </c>
      <c r="G292" s="439"/>
      <c r="H292" s="16">
        <v>0</v>
      </c>
      <c r="I292" s="16">
        <v>1303.06</v>
      </c>
      <c r="J292" s="108"/>
      <c r="K292" s="92"/>
      <c r="L292" s="92"/>
      <c r="M292"/>
      <c r="N292"/>
      <c r="O292"/>
      <c r="P292"/>
      <c r="Q292"/>
      <c r="R292"/>
      <c r="S292"/>
      <c r="T292"/>
      <c r="U292"/>
      <c r="V292"/>
      <c r="W292"/>
      <c r="X292"/>
      <c r="Y292"/>
      <c r="Z292"/>
      <c r="AA292"/>
      <c r="AB292"/>
      <c r="AC292"/>
      <c r="AD292"/>
      <c r="AE292"/>
      <c r="AF292"/>
      <c r="AG292"/>
      <c r="AH292"/>
      <c r="AI292"/>
      <c r="AJ292"/>
      <c r="AK292"/>
      <c r="AL292"/>
    </row>
    <row r="293" spans="1:38" s="49" customFormat="1" ht="30" customHeight="1" x14ac:dyDescent="0.2">
      <c r="A293" s="68"/>
      <c r="B293" s="69"/>
      <c r="C293" s="140" t="s">
        <v>617</v>
      </c>
      <c r="D293" s="187">
        <v>14.52</v>
      </c>
      <c r="E293" s="18" t="s">
        <v>669</v>
      </c>
      <c r="F293" s="438" t="s">
        <v>527</v>
      </c>
      <c r="G293" s="439"/>
      <c r="H293" s="16">
        <v>0</v>
      </c>
      <c r="I293" s="16">
        <v>14.52</v>
      </c>
      <c r="J293" s="108"/>
      <c r="K293" s="92"/>
      <c r="L293" s="92"/>
      <c r="M293"/>
      <c r="N293"/>
      <c r="O293"/>
      <c r="P293"/>
      <c r="Q293"/>
      <c r="R293"/>
      <c r="S293"/>
      <c r="T293"/>
      <c r="U293"/>
      <c r="V293"/>
      <c r="W293"/>
      <c r="X293"/>
      <c r="Y293"/>
      <c r="Z293"/>
      <c r="AA293"/>
      <c r="AB293"/>
      <c r="AC293"/>
      <c r="AD293"/>
      <c r="AE293"/>
      <c r="AF293"/>
      <c r="AG293"/>
      <c r="AH293"/>
      <c r="AI293"/>
      <c r="AJ293"/>
      <c r="AK293"/>
      <c r="AL293"/>
    </row>
    <row r="294" spans="1:38" s="49" customFormat="1" ht="30" customHeight="1" x14ac:dyDescent="0.2">
      <c r="A294" s="68"/>
      <c r="B294" s="69"/>
      <c r="C294" s="140" t="s">
        <v>618</v>
      </c>
      <c r="D294" s="187">
        <v>10.39</v>
      </c>
      <c r="E294" s="18" t="s">
        <v>669</v>
      </c>
      <c r="F294" s="438" t="s">
        <v>527</v>
      </c>
      <c r="G294" s="439"/>
      <c r="H294" s="16">
        <v>0</v>
      </c>
      <c r="I294" s="16">
        <v>10.39</v>
      </c>
      <c r="J294" s="108"/>
      <c r="K294" s="92"/>
      <c r="L294" s="92"/>
      <c r="M294"/>
      <c r="N294"/>
      <c r="O294"/>
      <c r="P294"/>
      <c r="Q294"/>
      <c r="R294"/>
      <c r="S294"/>
      <c r="T294"/>
      <c r="U294"/>
      <c r="V294"/>
      <c r="W294"/>
      <c r="X294"/>
      <c r="Y294"/>
      <c r="Z294"/>
      <c r="AA294"/>
      <c r="AB294"/>
      <c r="AC294"/>
      <c r="AD294"/>
      <c r="AE294"/>
      <c r="AF294"/>
      <c r="AG294"/>
      <c r="AH294"/>
      <c r="AI294"/>
      <c r="AJ294"/>
      <c r="AK294"/>
      <c r="AL294"/>
    </row>
    <row r="295" spans="1:38" s="49" customFormat="1" ht="30" customHeight="1" x14ac:dyDescent="0.2">
      <c r="A295" s="68"/>
      <c r="B295" s="69"/>
      <c r="C295" s="140" t="s">
        <v>619</v>
      </c>
      <c r="D295" s="187">
        <v>25.18</v>
      </c>
      <c r="E295" s="18" t="s">
        <v>669</v>
      </c>
      <c r="F295" s="438" t="s">
        <v>527</v>
      </c>
      <c r="G295" s="439"/>
      <c r="H295" s="16">
        <v>0</v>
      </c>
      <c r="I295" s="16">
        <v>25.18</v>
      </c>
      <c r="J295" s="108"/>
      <c r="K295" s="92"/>
      <c r="L295" s="92"/>
      <c r="M295"/>
      <c r="N295"/>
      <c r="O295"/>
      <c r="P295"/>
      <c r="Q295"/>
      <c r="R295"/>
      <c r="S295"/>
      <c r="T295"/>
      <c r="U295"/>
      <c r="V295"/>
      <c r="W295"/>
      <c r="X295"/>
      <c r="Y295"/>
      <c r="Z295"/>
      <c r="AA295"/>
      <c r="AB295"/>
      <c r="AC295"/>
      <c r="AD295"/>
      <c r="AE295"/>
      <c r="AF295"/>
      <c r="AG295"/>
      <c r="AH295"/>
      <c r="AI295"/>
      <c r="AJ295"/>
      <c r="AK295"/>
      <c r="AL295"/>
    </row>
    <row r="296" spans="1:38" s="49" customFormat="1" ht="30" customHeight="1" x14ac:dyDescent="0.2">
      <c r="A296" s="68"/>
      <c r="B296" s="69"/>
      <c r="C296" s="140" t="s">
        <v>620</v>
      </c>
      <c r="D296" s="187">
        <v>16.96</v>
      </c>
      <c r="E296" s="18" t="s">
        <v>669</v>
      </c>
      <c r="F296" s="438" t="s">
        <v>527</v>
      </c>
      <c r="G296" s="439"/>
      <c r="H296" s="16">
        <v>0</v>
      </c>
      <c r="I296" s="16">
        <v>16.96</v>
      </c>
      <c r="J296" s="108"/>
      <c r="K296" s="92"/>
      <c r="L296" s="92"/>
      <c r="M296"/>
      <c r="N296"/>
      <c r="O296"/>
      <c r="P296"/>
      <c r="Q296"/>
      <c r="R296"/>
      <c r="S296"/>
      <c r="T296"/>
      <c r="U296"/>
      <c r="V296"/>
      <c r="W296"/>
      <c r="X296"/>
      <c r="Y296"/>
      <c r="Z296"/>
      <c r="AA296"/>
      <c r="AB296"/>
      <c r="AC296"/>
      <c r="AD296"/>
      <c r="AE296"/>
      <c r="AF296"/>
      <c r="AG296"/>
      <c r="AH296"/>
      <c r="AI296"/>
      <c r="AJ296"/>
      <c r="AK296"/>
      <c r="AL296"/>
    </row>
    <row r="297" spans="1:38" s="49" customFormat="1" ht="30" customHeight="1" x14ac:dyDescent="0.2">
      <c r="A297" s="68"/>
      <c r="B297" s="69"/>
      <c r="C297" s="140" t="s">
        <v>621</v>
      </c>
      <c r="D297" s="187">
        <v>2233.3200000000002</v>
      </c>
      <c r="E297" s="18" t="s">
        <v>345</v>
      </c>
      <c r="F297" s="438" t="s">
        <v>333</v>
      </c>
      <c r="G297" s="439"/>
      <c r="H297" s="16">
        <v>0</v>
      </c>
      <c r="I297" s="16">
        <v>0</v>
      </c>
      <c r="J297" s="108"/>
      <c r="K297" s="92"/>
      <c r="L297" s="92"/>
      <c r="M297"/>
      <c r="N297"/>
      <c r="O297"/>
      <c r="P297"/>
      <c r="Q297"/>
      <c r="R297"/>
      <c r="S297"/>
      <c r="T297"/>
      <c r="U297"/>
      <c r="V297"/>
      <c r="W297"/>
      <c r="X297"/>
      <c r="Y297"/>
      <c r="Z297"/>
      <c r="AA297"/>
      <c r="AB297"/>
      <c r="AC297"/>
      <c r="AD297"/>
      <c r="AE297"/>
      <c r="AF297"/>
      <c r="AG297"/>
      <c r="AH297"/>
      <c r="AI297"/>
      <c r="AJ297"/>
      <c r="AK297"/>
      <c r="AL297"/>
    </row>
    <row r="298" spans="1:38" s="49" customFormat="1" ht="30" customHeight="1" x14ac:dyDescent="0.2">
      <c r="A298" s="68"/>
      <c r="B298" s="69"/>
      <c r="C298" s="140" t="s">
        <v>622</v>
      </c>
      <c r="D298" s="187">
        <v>91.2</v>
      </c>
      <c r="E298" s="18" t="s">
        <v>345</v>
      </c>
      <c r="F298" s="438" t="s">
        <v>333</v>
      </c>
      <c r="G298" s="439"/>
      <c r="H298" s="16">
        <v>0</v>
      </c>
      <c r="I298" s="16">
        <v>0</v>
      </c>
      <c r="J298" s="108"/>
      <c r="K298" s="92"/>
      <c r="L298" s="92"/>
      <c r="M298"/>
      <c r="N298"/>
      <c r="O298"/>
      <c r="P298"/>
      <c r="Q298"/>
      <c r="R298"/>
      <c r="S298"/>
      <c r="T298"/>
      <c r="U298"/>
      <c r="V298"/>
      <c r="W298"/>
      <c r="X298"/>
      <c r="Y298"/>
      <c r="Z298"/>
      <c r="AA298"/>
      <c r="AB298"/>
      <c r="AC298"/>
      <c r="AD298"/>
      <c r="AE298"/>
      <c r="AF298"/>
      <c r="AG298"/>
      <c r="AH298"/>
      <c r="AI298"/>
      <c r="AJ298"/>
      <c r="AK298"/>
      <c r="AL298"/>
    </row>
    <row r="299" spans="1:38" s="49" customFormat="1" ht="30" customHeight="1" x14ac:dyDescent="0.2">
      <c r="A299" s="68"/>
      <c r="B299" s="69"/>
      <c r="C299" s="140" t="s">
        <v>623</v>
      </c>
      <c r="D299" s="187">
        <v>40.5</v>
      </c>
      <c r="E299" s="18" t="s">
        <v>345</v>
      </c>
      <c r="F299" s="438" t="s">
        <v>333</v>
      </c>
      <c r="G299" s="439"/>
      <c r="H299" s="16">
        <v>0</v>
      </c>
      <c r="I299" s="16">
        <v>0</v>
      </c>
      <c r="J299" s="108"/>
      <c r="K299" s="92"/>
      <c r="L299" s="92"/>
      <c r="M299"/>
      <c r="N299"/>
      <c r="O299"/>
      <c r="P299"/>
      <c r="Q299"/>
      <c r="R299"/>
      <c r="S299"/>
      <c r="T299"/>
      <c r="U299"/>
      <c r="V299"/>
      <c r="W299"/>
      <c r="X299"/>
      <c r="Y299"/>
      <c r="Z299"/>
      <c r="AA299"/>
      <c r="AB299"/>
      <c r="AC299"/>
      <c r="AD299"/>
      <c r="AE299"/>
      <c r="AF299"/>
      <c r="AG299"/>
      <c r="AH299"/>
      <c r="AI299"/>
      <c r="AJ299"/>
      <c r="AK299"/>
      <c r="AL299"/>
    </row>
    <row r="300" spans="1:38" s="49" customFormat="1" ht="30" customHeight="1" x14ac:dyDescent="0.2">
      <c r="A300" s="68"/>
      <c r="B300" s="69"/>
      <c r="C300" s="140" t="s">
        <v>624</v>
      </c>
      <c r="D300" s="187">
        <v>18.5</v>
      </c>
      <c r="E300" s="18" t="s">
        <v>345</v>
      </c>
      <c r="F300" s="438" t="s">
        <v>333</v>
      </c>
      <c r="G300" s="439"/>
      <c r="H300" s="16">
        <v>0</v>
      </c>
      <c r="I300" s="16">
        <v>0</v>
      </c>
      <c r="J300" s="108"/>
      <c r="K300" s="92"/>
      <c r="L300" s="92"/>
      <c r="M300"/>
      <c r="N300"/>
      <c r="O300"/>
      <c r="P300"/>
      <c r="Q300"/>
      <c r="R300"/>
      <c r="S300"/>
      <c r="T300"/>
      <c r="U300"/>
      <c r="V300"/>
      <c r="W300"/>
      <c r="X300"/>
      <c r="Y300"/>
      <c r="Z300"/>
      <c r="AA300"/>
      <c r="AB300"/>
      <c r="AC300"/>
      <c r="AD300"/>
      <c r="AE300"/>
      <c r="AF300"/>
      <c r="AG300"/>
      <c r="AH300"/>
      <c r="AI300"/>
      <c r="AJ300"/>
      <c r="AK300"/>
      <c r="AL300"/>
    </row>
    <row r="301" spans="1:38" s="49" customFormat="1" ht="30" customHeight="1" x14ac:dyDescent="0.2">
      <c r="A301" s="68"/>
      <c r="B301" s="69"/>
      <c r="C301" s="140" t="s">
        <v>625</v>
      </c>
      <c r="D301" s="187">
        <v>154.84</v>
      </c>
      <c r="E301" s="18" t="s">
        <v>345</v>
      </c>
      <c r="F301" s="438" t="s">
        <v>333</v>
      </c>
      <c r="G301" s="439"/>
      <c r="H301" s="16">
        <v>0</v>
      </c>
      <c r="I301" s="16">
        <v>0</v>
      </c>
      <c r="J301" s="108"/>
      <c r="K301" s="92"/>
      <c r="L301" s="92"/>
      <c r="M301"/>
      <c r="N301"/>
      <c r="O301"/>
      <c r="P301"/>
      <c r="Q301"/>
      <c r="R301"/>
      <c r="S301"/>
      <c r="T301"/>
      <c r="U301"/>
      <c r="V301"/>
      <c r="W301"/>
      <c r="X301"/>
      <c r="Y301"/>
      <c r="Z301"/>
      <c r="AA301"/>
      <c r="AB301"/>
      <c r="AC301"/>
      <c r="AD301"/>
      <c r="AE301"/>
      <c r="AF301"/>
      <c r="AG301"/>
      <c r="AH301"/>
      <c r="AI301"/>
      <c r="AJ301"/>
      <c r="AK301"/>
      <c r="AL301"/>
    </row>
    <row r="302" spans="1:38" s="49" customFormat="1" ht="30" customHeight="1" x14ac:dyDescent="0.2">
      <c r="A302" s="68"/>
      <c r="B302" s="69"/>
      <c r="C302" s="140" t="s">
        <v>626</v>
      </c>
      <c r="D302" s="187">
        <v>167.26</v>
      </c>
      <c r="E302" s="18" t="s">
        <v>327</v>
      </c>
      <c r="F302" s="438" t="s">
        <v>450</v>
      </c>
      <c r="G302" s="439"/>
      <c r="H302" s="16">
        <v>0</v>
      </c>
      <c r="I302" s="16">
        <v>167.26</v>
      </c>
      <c r="J302" s="108"/>
      <c r="K302" s="92"/>
      <c r="L302" s="92"/>
      <c r="M302"/>
      <c r="N302"/>
      <c r="O302"/>
      <c r="P302"/>
      <c r="Q302"/>
      <c r="R302"/>
      <c r="S302"/>
      <c r="T302"/>
      <c r="U302"/>
      <c r="V302"/>
      <c r="W302"/>
      <c r="X302"/>
      <c r="Y302"/>
      <c r="Z302"/>
      <c r="AA302"/>
      <c r="AB302"/>
      <c r="AC302"/>
      <c r="AD302"/>
      <c r="AE302"/>
      <c r="AF302"/>
      <c r="AG302"/>
      <c r="AH302"/>
      <c r="AI302"/>
      <c r="AJ302"/>
      <c r="AK302"/>
      <c r="AL302"/>
    </row>
    <row r="303" spans="1:38" s="49" customFormat="1" ht="30" customHeight="1" x14ac:dyDescent="0.2">
      <c r="A303" s="68"/>
      <c r="B303" s="69"/>
      <c r="C303" s="140" t="s">
        <v>627</v>
      </c>
      <c r="D303" s="187">
        <v>1331.5</v>
      </c>
      <c r="E303" s="18" t="s">
        <v>345</v>
      </c>
      <c r="F303" s="438" t="s">
        <v>333</v>
      </c>
      <c r="G303" s="439"/>
      <c r="H303" s="16">
        <v>0</v>
      </c>
      <c r="I303" s="16">
        <v>0</v>
      </c>
      <c r="J303" s="108"/>
      <c r="K303" s="92"/>
      <c r="L303" s="92"/>
      <c r="M303"/>
      <c r="N303"/>
      <c r="O303"/>
      <c r="P303"/>
      <c r="Q303"/>
      <c r="R303"/>
      <c r="S303"/>
      <c r="T303"/>
      <c r="U303"/>
      <c r="V303"/>
      <c r="W303"/>
      <c r="X303"/>
      <c r="Y303"/>
      <c r="Z303"/>
      <c r="AA303"/>
      <c r="AB303"/>
      <c r="AC303"/>
      <c r="AD303"/>
      <c r="AE303"/>
      <c r="AF303"/>
      <c r="AG303"/>
      <c r="AH303"/>
      <c r="AI303"/>
      <c r="AJ303"/>
      <c r="AK303"/>
      <c r="AL303"/>
    </row>
    <row r="304" spans="1:38" s="49" customFormat="1" ht="30" customHeight="1" x14ac:dyDescent="0.2">
      <c r="A304" s="68"/>
      <c r="B304" s="69"/>
      <c r="C304" s="140" t="s">
        <v>628</v>
      </c>
      <c r="D304" s="187">
        <v>49.74</v>
      </c>
      <c r="E304" s="18" t="s">
        <v>345</v>
      </c>
      <c r="F304" s="438" t="s">
        <v>333</v>
      </c>
      <c r="G304" s="439"/>
      <c r="H304" s="16">
        <v>0</v>
      </c>
      <c r="I304" s="16">
        <v>0</v>
      </c>
      <c r="J304" s="108"/>
      <c r="K304" s="92"/>
      <c r="L304" s="92"/>
      <c r="M304"/>
      <c r="N304"/>
      <c r="O304"/>
      <c r="P304"/>
      <c r="Q304"/>
      <c r="R304"/>
      <c r="S304"/>
      <c r="T304"/>
      <c r="U304"/>
      <c r="V304"/>
      <c r="W304"/>
      <c r="X304"/>
      <c r="Y304"/>
      <c r="Z304"/>
      <c r="AA304"/>
      <c r="AB304"/>
      <c r="AC304"/>
      <c r="AD304"/>
      <c r="AE304"/>
      <c r="AF304"/>
      <c r="AG304"/>
      <c r="AH304"/>
      <c r="AI304"/>
      <c r="AJ304"/>
      <c r="AK304"/>
      <c r="AL304"/>
    </row>
    <row r="305" spans="1:38" s="49" customFormat="1" ht="30" customHeight="1" x14ac:dyDescent="0.2">
      <c r="A305" s="68"/>
      <c r="B305" s="69"/>
      <c r="C305" s="140" t="s">
        <v>629</v>
      </c>
      <c r="D305" s="187">
        <v>7915.8</v>
      </c>
      <c r="E305" s="18" t="s">
        <v>345</v>
      </c>
      <c r="F305" s="438" t="s">
        <v>333</v>
      </c>
      <c r="G305" s="439"/>
      <c r="H305" s="16">
        <v>0</v>
      </c>
      <c r="I305" s="16">
        <v>0</v>
      </c>
      <c r="J305" s="108"/>
      <c r="K305" s="92"/>
      <c r="L305" s="92"/>
      <c r="M305"/>
      <c r="N305"/>
      <c r="O305"/>
      <c r="P305"/>
      <c r="Q305"/>
      <c r="R305"/>
      <c r="S305"/>
      <c r="T305"/>
      <c r="U305"/>
      <c r="V305"/>
      <c r="W305"/>
      <c r="X305"/>
      <c r="Y305"/>
      <c r="Z305"/>
      <c r="AA305"/>
      <c r="AB305"/>
      <c r="AC305"/>
      <c r="AD305"/>
      <c r="AE305"/>
      <c r="AF305"/>
      <c r="AG305"/>
      <c r="AH305"/>
      <c r="AI305"/>
      <c r="AJ305"/>
      <c r="AK305"/>
      <c r="AL305"/>
    </row>
    <row r="306" spans="1:38" s="49" customFormat="1" ht="30" customHeight="1" x14ac:dyDescent="0.2">
      <c r="A306" s="68"/>
      <c r="B306" s="69"/>
      <c r="C306" s="140" t="s">
        <v>630</v>
      </c>
      <c r="D306" s="187">
        <v>4215.21</v>
      </c>
      <c r="E306" s="18" t="s">
        <v>345</v>
      </c>
      <c r="F306" s="438" t="s">
        <v>333</v>
      </c>
      <c r="G306" s="439"/>
      <c r="H306" s="16">
        <v>0</v>
      </c>
      <c r="I306" s="16">
        <v>0</v>
      </c>
      <c r="J306" s="108"/>
      <c r="K306" s="92"/>
      <c r="L306" s="92"/>
      <c r="M306"/>
      <c r="N306"/>
      <c r="O306"/>
      <c r="P306"/>
      <c r="Q306"/>
      <c r="R306"/>
      <c r="S306"/>
      <c r="T306"/>
      <c r="U306"/>
      <c r="V306"/>
      <c r="W306"/>
      <c r="X306"/>
      <c r="Y306"/>
      <c r="Z306"/>
      <c r="AA306"/>
      <c r="AB306"/>
      <c r="AC306"/>
      <c r="AD306"/>
      <c r="AE306"/>
      <c r="AF306"/>
      <c r="AG306"/>
      <c r="AH306"/>
      <c r="AI306"/>
      <c r="AJ306"/>
      <c r="AK306"/>
      <c r="AL306"/>
    </row>
    <row r="307" spans="1:38" s="49" customFormat="1" ht="30" customHeight="1" x14ac:dyDescent="0.2">
      <c r="A307" s="68"/>
      <c r="B307" s="69"/>
      <c r="C307" s="140" t="s">
        <v>631</v>
      </c>
      <c r="D307" s="187">
        <v>6912</v>
      </c>
      <c r="E307" s="18" t="s">
        <v>345</v>
      </c>
      <c r="F307" s="438" t="s">
        <v>333</v>
      </c>
      <c r="G307" s="439"/>
      <c r="H307" s="16">
        <v>0</v>
      </c>
      <c r="I307" s="16">
        <v>0</v>
      </c>
      <c r="J307" s="108"/>
      <c r="K307" s="92"/>
      <c r="L307" s="92"/>
      <c r="M307"/>
      <c r="N307"/>
      <c r="O307"/>
      <c r="P307"/>
      <c r="Q307"/>
      <c r="R307"/>
      <c r="S307"/>
      <c r="T307"/>
      <c r="U307"/>
      <c r="V307"/>
      <c r="W307"/>
      <c r="X307"/>
      <c r="Y307"/>
      <c r="Z307"/>
      <c r="AA307"/>
      <c r="AB307"/>
      <c r="AC307"/>
      <c r="AD307"/>
      <c r="AE307"/>
      <c r="AF307"/>
      <c r="AG307"/>
      <c r="AH307"/>
      <c r="AI307"/>
      <c r="AJ307"/>
      <c r="AK307"/>
      <c r="AL307"/>
    </row>
    <row r="308" spans="1:38" s="49" customFormat="1" ht="30" customHeight="1" x14ac:dyDescent="0.2">
      <c r="A308" s="68"/>
      <c r="B308" s="69"/>
      <c r="C308" s="140" t="s">
        <v>632</v>
      </c>
      <c r="D308" s="187">
        <v>5357.2</v>
      </c>
      <c r="E308" s="18" t="s">
        <v>345</v>
      </c>
      <c r="F308" s="438" t="s">
        <v>333</v>
      </c>
      <c r="G308" s="439"/>
      <c r="H308" s="16">
        <v>0</v>
      </c>
      <c r="I308" s="16">
        <v>0</v>
      </c>
      <c r="J308" s="108"/>
      <c r="K308" s="92"/>
      <c r="L308" s="92"/>
      <c r="M308"/>
      <c r="N308"/>
      <c r="O308"/>
      <c r="P308"/>
      <c r="Q308"/>
      <c r="R308"/>
      <c r="S308"/>
      <c r="T308"/>
      <c r="U308"/>
      <c r="V308"/>
      <c r="W308"/>
      <c r="X308"/>
      <c r="Y308"/>
      <c r="Z308"/>
      <c r="AA308"/>
      <c r="AB308"/>
      <c r="AC308"/>
      <c r="AD308"/>
      <c r="AE308"/>
      <c r="AF308"/>
      <c r="AG308"/>
      <c r="AH308"/>
      <c r="AI308"/>
      <c r="AJ308"/>
      <c r="AK308"/>
      <c r="AL308"/>
    </row>
    <row r="309" spans="1:38" s="49" customFormat="1" ht="30" customHeight="1" x14ac:dyDescent="0.2">
      <c r="A309" s="68"/>
      <c r="B309" s="69"/>
      <c r="C309" s="140" t="s">
        <v>632</v>
      </c>
      <c r="D309" s="187">
        <v>90.8</v>
      </c>
      <c r="E309" s="18" t="s">
        <v>345</v>
      </c>
      <c r="F309" s="438" t="s">
        <v>333</v>
      </c>
      <c r="G309" s="439"/>
      <c r="H309" s="16">
        <v>0</v>
      </c>
      <c r="I309" s="16">
        <v>0</v>
      </c>
      <c r="J309" s="108"/>
      <c r="K309" s="92"/>
      <c r="L309" s="92"/>
      <c r="M309"/>
      <c r="N309"/>
      <c r="O309"/>
      <c r="P309"/>
      <c r="Q309"/>
      <c r="R309"/>
      <c r="S309"/>
      <c r="T309"/>
      <c r="U309"/>
      <c r="V309"/>
      <c r="W309"/>
      <c r="X309"/>
      <c r="Y309"/>
      <c r="Z309"/>
      <c r="AA309"/>
      <c r="AB309"/>
      <c r="AC309"/>
      <c r="AD309"/>
      <c r="AE309"/>
      <c r="AF309"/>
      <c r="AG309"/>
      <c r="AH309"/>
      <c r="AI309"/>
      <c r="AJ309"/>
      <c r="AK309"/>
      <c r="AL309"/>
    </row>
    <row r="310" spans="1:38" s="49" customFormat="1" ht="30" customHeight="1" x14ac:dyDescent="0.2">
      <c r="A310" s="68"/>
      <c r="B310" s="69"/>
      <c r="C310" s="140" t="s">
        <v>633</v>
      </c>
      <c r="D310" s="187">
        <v>769.76</v>
      </c>
      <c r="E310" s="18" t="s">
        <v>345</v>
      </c>
      <c r="F310" s="438" t="s">
        <v>333</v>
      </c>
      <c r="G310" s="439"/>
      <c r="H310" s="16">
        <v>0</v>
      </c>
      <c r="I310" s="16">
        <v>0</v>
      </c>
      <c r="J310" s="108"/>
      <c r="K310" s="92"/>
      <c r="L310" s="92"/>
      <c r="M310"/>
      <c r="N310"/>
      <c r="O310"/>
      <c r="P310"/>
      <c r="Q310"/>
      <c r="R310"/>
      <c r="S310"/>
      <c r="T310"/>
      <c r="U310"/>
      <c r="V310"/>
      <c r="W310"/>
      <c r="X310"/>
      <c r="Y310"/>
      <c r="Z310"/>
      <c r="AA310"/>
      <c r="AB310"/>
      <c r="AC310"/>
      <c r="AD310"/>
      <c r="AE310"/>
      <c r="AF310"/>
      <c r="AG310"/>
      <c r="AH310"/>
      <c r="AI310"/>
      <c r="AJ310"/>
      <c r="AK310"/>
      <c r="AL310"/>
    </row>
    <row r="311" spans="1:38" s="49" customFormat="1" ht="30" customHeight="1" x14ac:dyDescent="0.2">
      <c r="A311" s="68"/>
      <c r="B311" s="69"/>
      <c r="C311" s="140" t="s">
        <v>634</v>
      </c>
      <c r="D311" s="187">
        <v>562.1</v>
      </c>
      <c r="E311" s="18" t="s">
        <v>345</v>
      </c>
      <c r="F311" s="438" t="s">
        <v>333</v>
      </c>
      <c r="G311" s="439"/>
      <c r="H311" s="16">
        <v>0</v>
      </c>
      <c r="I311" s="16">
        <v>0</v>
      </c>
      <c r="J311" s="108"/>
      <c r="K311" s="92"/>
      <c r="L311" s="92"/>
      <c r="M311"/>
      <c r="N311"/>
      <c r="O311"/>
      <c r="P311"/>
      <c r="Q311"/>
      <c r="R311"/>
      <c r="S311"/>
      <c r="T311"/>
      <c r="U311"/>
      <c r="V311"/>
      <c r="W311"/>
      <c r="X311"/>
      <c r="Y311"/>
      <c r="Z311"/>
      <c r="AA311"/>
      <c r="AB311"/>
      <c r="AC311"/>
      <c r="AD311"/>
      <c r="AE311"/>
      <c r="AF311"/>
      <c r="AG311"/>
      <c r="AH311"/>
      <c r="AI311"/>
      <c r="AJ311"/>
      <c r="AK311"/>
      <c r="AL311"/>
    </row>
    <row r="312" spans="1:38" s="49" customFormat="1" ht="30" customHeight="1" x14ac:dyDescent="0.2">
      <c r="A312" s="68"/>
      <c r="B312" s="69"/>
      <c r="C312" s="140" t="s">
        <v>635</v>
      </c>
      <c r="D312" s="187">
        <v>410.11</v>
      </c>
      <c r="E312" s="18" t="s">
        <v>345</v>
      </c>
      <c r="F312" s="438" t="s">
        <v>333</v>
      </c>
      <c r="G312" s="439"/>
      <c r="H312" s="16">
        <v>0</v>
      </c>
      <c r="I312" s="16">
        <v>0</v>
      </c>
      <c r="J312" s="108"/>
      <c r="K312" s="92"/>
      <c r="L312" s="92"/>
      <c r="M312"/>
      <c r="N312"/>
      <c r="O312"/>
      <c r="P312"/>
      <c r="Q312"/>
      <c r="R312"/>
      <c r="S312"/>
      <c r="T312"/>
      <c r="U312"/>
      <c r="V312"/>
      <c r="W312"/>
      <c r="X312"/>
      <c r="Y312"/>
      <c r="Z312"/>
      <c r="AA312"/>
      <c r="AB312"/>
      <c r="AC312"/>
      <c r="AD312"/>
      <c r="AE312"/>
      <c r="AF312"/>
      <c r="AG312"/>
      <c r="AH312"/>
      <c r="AI312"/>
      <c r="AJ312"/>
      <c r="AK312"/>
      <c r="AL312"/>
    </row>
    <row r="313" spans="1:38" s="49" customFormat="1" ht="30" customHeight="1" x14ac:dyDescent="0.2">
      <c r="A313" s="68"/>
      <c r="B313" s="69"/>
      <c r="C313" s="140" t="s">
        <v>636</v>
      </c>
      <c r="D313" s="187">
        <v>2560.88</v>
      </c>
      <c r="E313" s="18" t="s">
        <v>345</v>
      </c>
      <c r="F313" s="438" t="s">
        <v>333</v>
      </c>
      <c r="G313" s="439"/>
      <c r="H313" s="16">
        <v>0</v>
      </c>
      <c r="I313" s="16">
        <v>0</v>
      </c>
      <c r="J313" s="108"/>
      <c r="K313" s="92"/>
      <c r="L313" s="92"/>
      <c r="M313"/>
      <c r="N313"/>
      <c r="O313"/>
      <c r="P313"/>
      <c r="Q313"/>
      <c r="R313"/>
      <c r="S313"/>
      <c r="T313"/>
      <c r="U313"/>
      <c r="V313"/>
      <c r="W313"/>
      <c r="X313"/>
      <c r="Y313"/>
      <c r="Z313"/>
      <c r="AA313"/>
      <c r="AB313"/>
      <c r="AC313"/>
      <c r="AD313"/>
      <c r="AE313"/>
      <c r="AF313"/>
      <c r="AG313"/>
      <c r="AH313"/>
      <c r="AI313"/>
      <c r="AJ313"/>
      <c r="AK313"/>
      <c r="AL313"/>
    </row>
    <row r="314" spans="1:38" s="49" customFormat="1" ht="30" customHeight="1" x14ac:dyDescent="0.2">
      <c r="A314" s="68"/>
      <c r="B314" s="69"/>
      <c r="C314" s="140" t="s">
        <v>637</v>
      </c>
      <c r="D314" s="187">
        <v>290.64</v>
      </c>
      <c r="E314" s="18" t="s">
        <v>345</v>
      </c>
      <c r="F314" s="438" t="s">
        <v>333</v>
      </c>
      <c r="G314" s="439"/>
      <c r="H314" s="16">
        <v>0</v>
      </c>
      <c r="I314" s="16">
        <v>0</v>
      </c>
      <c r="J314" s="108"/>
      <c r="K314" s="92"/>
      <c r="L314" s="92"/>
      <c r="M314"/>
      <c r="N314"/>
      <c r="O314"/>
      <c r="P314"/>
      <c r="Q314"/>
      <c r="R314"/>
      <c r="S314"/>
      <c r="T314"/>
      <c r="U314"/>
      <c r="V314"/>
      <c r="W314"/>
      <c r="X314"/>
      <c r="Y314"/>
      <c r="Z314"/>
      <c r="AA314"/>
      <c r="AB314"/>
      <c r="AC314"/>
      <c r="AD314"/>
      <c r="AE314"/>
      <c r="AF314"/>
      <c r="AG314"/>
      <c r="AH314"/>
      <c r="AI314"/>
      <c r="AJ314"/>
      <c r="AK314"/>
      <c r="AL314"/>
    </row>
    <row r="315" spans="1:38" s="49" customFormat="1" ht="30" customHeight="1" x14ac:dyDescent="0.2">
      <c r="A315" s="68"/>
      <c r="B315" s="69"/>
      <c r="C315" s="140" t="s">
        <v>638</v>
      </c>
      <c r="D315" s="187">
        <v>630.63</v>
      </c>
      <c r="E315" s="18" t="s">
        <v>345</v>
      </c>
      <c r="F315" s="438" t="s">
        <v>333</v>
      </c>
      <c r="G315" s="439"/>
      <c r="H315" s="16">
        <v>0</v>
      </c>
      <c r="I315" s="16">
        <v>0</v>
      </c>
      <c r="J315" s="108"/>
      <c r="K315" s="92"/>
      <c r="L315" s="92"/>
      <c r="M315"/>
      <c r="N315"/>
      <c r="O315"/>
      <c r="P315"/>
      <c r="Q315"/>
      <c r="R315"/>
      <c r="S315"/>
      <c r="T315"/>
      <c r="U315"/>
      <c r="V315"/>
      <c r="W315"/>
      <c r="X315"/>
      <c r="Y315"/>
      <c r="Z315"/>
      <c r="AA315"/>
      <c r="AB315"/>
      <c r="AC315"/>
      <c r="AD315"/>
      <c r="AE315"/>
      <c r="AF315"/>
      <c r="AG315"/>
      <c r="AH315"/>
      <c r="AI315"/>
      <c r="AJ315"/>
      <c r="AK315"/>
      <c r="AL315"/>
    </row>
    <row r="316" spans="1:38" s="49" customFormat="1" ht="30" customHeight="1" x14ac:dyDescent="0.2">
      <c r="A316" s="68"/>
      <c r="B316" s="69"/>
      <c r="C316" s="140" t="s">
        <v>639</v>
      </c>
      <c r="D316" s="187">
        <v>27.58</v>
      </c>
      <c r="E316" s="18" t="s">
        <v>345</v>
      </c>
      <c r="F316" s="438" t="s">
        <v>333</v>
      </c>
      <c r="G316" s="439"/>
      <c r="H316" s="16">
        <v>0</v>
      </c>
      <c r="I316" s="16">
        <v>0</v>
      </c>
      <c r="J316" s="108"/>
      <c r="K316" s="92"/>
      <c r="L316" s="92"/>
      <c r="M316"/>
      <c r="N316"/>
      <c r="O316"/>
      <c r="P316"/>
      <c r="Q316"/>
      <c r="R316"/>
      <c r="S316"/>
      <c r="T316"/>
      <c r="U316"/>
      <c r="V316"/>
      <c r="W316"/>
      <c r="X316"/>
      <c r="Y316"/>
      <c r="Z316"/>
      <c r="AA316"/>
      <c r="AB316"/>
      <c r="AC316"/>
      <c r="AD316"/>
      <c r="AE316"/>
      <c r="AF316"/>
      <c r="AG316"/>
      <c r="AH316"/>
      <c r="AI316"/>
      <c r="AJ316"/>
      <c r="AK316"/>
      <c r="AL316"/>
    </row>
    <row r="317" spans="1:38" s="49" customFormat="1" ht="30" customHeight="1" x14ac:dyDescent="0.2">
      <c r="A317" s="68"/>
      <c r="B317" s="69"/>
      <c r="C317" s="140" t="s">
        <v>639</v>
      </c>
      <c r="D317" s="187">
        <v>43.1</v>
      </c>
      <c r="E317" s="18" t="s">
        <v>345</v>
      </c>
      <c r="F317" s="438" t="s">
        <v>333</v>
      </c>
      <c r="G317" s="439"/>
      <c r="H317" s="16">
        <v>0</v>
      </c>
      <c r="I317" s="16">
        <v>0</v>
      </c>
      <c r="J317" s="108"/>
      <c r="K317" s="92"/>
      <c r="L317" s="92"/>
      <c r="M317"/>
      <c r="N317"/>
      <c r="O317"/>
      <c r="P317"/>
      <c r="Q317"/>
      <c r="R317"/>
      <c r="S317"/>
      <c r="T317"/>
      <c r="U317"/>
      <c r="V317"/>
      <c r="W317"/>
      <c r="X317"/>
      <c r="Y317"/>
      <c r="Z317"/>
      <c r="AA317"/>
      <c r="AB317"/>
      <c r="AC317"/>
      <c r="AD317"/>
      <c r="AE317"/>
      <c r="AF317"/>
      <c r="AG317"/>
      <c r="AH317"/>
      <c r="AI317"/>
      <c r="AJ317"/>
      <c r="AK317"/>
      <c r="AL317"/>
    </row>
    <row r="318" spans="1:38" s="49" customFormat="1" ht="30" customHeight="1" x14ac:dyDescent="0.2">
      <c r="A318" s="68"/>
      <c r="B318" s="69"/>
      <c r="C318" s="140" t="s">
        <v>640</v>
      </c>
      <c r="D318" s="187">
        <v>623.55999999999995</v>
      </c>
      <c r="E318" s="18" t="s">
        <v>345</v>
      </c>
      <c r="F318" s="438" t="s">
        <v>333</v>
      </c>
      <c r="G318" s="439"/>
      <c r="H318" s="16">
        <v>0</v>
      </c>
      <c r="I318" s="16">
        <v>0</v>
      </c>
      <c r="J318" s="108"/>
      <c r="K318" s="92"/>
      <c r="L318" s="92"/>
      <c r="M318"/>
      <c r="N318"/>
      <c r="O318"/>
      <c r="P318"/>
      <c r="Q318"/>
      <c r="R318"/>
      <c r="S318"/>
      <c r="T318"/>
      <c r="U318"/>
      <c r="V318"/>
      <c r="W318"/>
      <c r="X318"/>
      <c r="Y318"/>
      <c r="Z318"/>
      <c r="AA318"/>
      <c r="AB318"/>
      <c r="AC318"/>
      <c r="AD318"/>
      <c r="AE318"/>
      <c r="AF318"/>
      <c r="AG318"/>
      <c r="AH318"/>
      <c r="AI318"/>
      <c r="AJ318"/>
      <c r="AK318"/>
      <c r="AL318"/>
    </row>
    <row r="319" spans="1:38" s="49" customFormat="1" ht="30" customHeight="1" x14ac:dyDescent="0.2">
      <c r="A319" s="68"/>
      <c r="B319" s="69"/>
      <c r="C319" s="140" t="s">
        <v>641</v>
      </c>
      <c r="D319" s="187">
        <v>30.1</v>
      </c>
      <c r="E319" s="18" t="s">
        <v>345</v>
      </c>
      <c r="F319" s="438" t="s">
        <v>333</v>
      </c>
      <c r="G319" s="439"/>
      <c r="H319" s="16">
        <v>0</v>
      </c>
      <c r="I319" s="16">
        <v>0</v>
      </c>
      <c r="J319" s="108"/>
      <c r="K319" s="92"/>
      <c r="L319" s="92"/>
      <c r="M319"/>
      <c r="N319"/>
      <c r="O319"/>
      <c r="P319"/>
      <c r="Q319"/>
      <c r="R319"/>
      <c r="S319"/>
      <c r="T319"/>
      <c r="U319"/>
      <c r="V319"/>
      <c r="W319"/>
      <c r="X319"/>
      <c r="Y319"/>
      <c r="Z319"/>
      <c r="AA319"/>
      <c r="AB319"/>
      <c r="AC319"/>
      <c r="AD319"/>
      <c r="AE319"/>
      <c r="AF319"/>
      <c r="AG319"/>
      <c r="AH319"/>
      <c r="AI319"/>
      <c r="AJ319"/>
      <c r="AK319"/>
      <c r="AL319"/>
    </row>
    <row r="320" spans="1:38" s="49" customFormat="1" ht="30" customHeight="1" x14ac:dyDescent="0.2">
      <c r="A320" s="68"/>
      <c r="B320" s="69"/>
      <c r="C320" s="140" t="s">
        <v>642</v>
      </c>
      <c r="D320" s="187">
        <v>9053.76</v>
      </c>
      <c r="E320" s="18" t="s">
        <v>345</v>
      </c>
      <c r="F320" s="438" t="s">
        <v>333</v>
      </c>
      <c r="G320" s="439"/>
      <c r="H320" s="16">
        <v>0</v>
      </c>
      <c r="I320" s="16">
        <v>0</v>
      </c>
      <c r="J320" s="108"/>
      <c r="K320" s="92"/>
      <c r="L320" s="92"/>
      <c r="M320"/>
      <c r="N320"/>
      <c r="O320"/>
      <c r="P320"/>
      <c r="Q320"/>
      <c r="R320"/>
      <c r="S320"/>
      <c r="T320"/>
      <c r="U320"/>
      <c r="V320"/>
      <c r="W320"/>
      <c r="X320"/>
      <c r="Y320"/>
      <c r="Z320"/>
      <c r="AA320"/>
      <c r="AB320"/>
      <c r="AC320"/>
      <c r="AD320"/>
      <c r="AE320"/>
      <c r="AF320"/>
      <c r="AG320"/>
      <c r="AH320"/>
      <c r="AI320"/>
      <c r="AJ320"/>
      <c r="AK320"/>
      <c r="AL320"/>
    </row>
    <row r="321" spans="1:38" s="49" customFormat="1" ht="30" customHeight="1" x14ac:dyDescent="0.2">
      <c r="A321" s="68"/>
      <c r="B321" s="69"/>
      <c r="C321" s="140" t="s">
        <v>643</v>
      </c>
      <c r="D321" s="187">
        <v>2479.89</v>
      </c>
      <c r="E321" s="18" t="s">
        <v>327</v>
      </c>
      <c r="F321" s="438" t="s">
        <v>450</v>
      </c>
      <c r="G321" s="439"/>
      <c r="H321" s="16">
        <v>0</v>
      </c>
      <c r="I321" s="16">
        <v>2479.89</v>
      </c>
      <c r="J321" s="108"/>
      <c r="K321" s="92"/>
      <c r="L321" s="92"/>
      <c r="M321"/>
      <c r="N321"/>
      <c r="O321"/>
      <c r="P321"/>
      <c r="Q321"/>
      <c r="R321"/>
      <c r="S321"/>
      <c r="T321"/>
      <c r="U321"/>
      <c r="V321"/>
      <c r="W321"/>
      <c r="X321"/>
      <c r="Y321"/>
      <c r="Z321"/>
      <c r="AA321"/>
      <c r="AB321"/>
      <c r="AC321"/>
      <c r="AD321"/>
      <c r="AE321"/>
      <c r="AF321"/>
      <c r="AG321"/>
      <c r="AH321"/>
      <c r="AI321"/>
      <c r="AJ321"/>
      <c r="AK321"/>
      <c r="AL321"/>
    </row>
    <row r="322" spans="1:38" s="49" customFormat="1" ht="30" customHeight="1" x14ac:dyDescent="0.2">
      <c r="A322" s="68"/>
      <c r="B322" s="69"/>
      <c r="C322" s="140" t="s">
        <v>644</v>
      </c>
      <c r="D322" s="187">
        <v>33530.01</v>
      </c>
      <c r="E322" s="18" t="s">
        <v>345</v>
      </c>
      <c r="F322" s="438" t="s">
        <v>333</v>
      </c>
      <c r="G322" s="439"/>
      <c r="H322" s="16">
        <v>0</v>
      </c>
      <c r="I322" s="16">
        <v>0</v>
      </c>
      <c r="J322" s="108"/>
      <c r="K322" s="92"/>
      <c r="L322" s="92"/>
      <c r="M322"/>
      <c r="N322"/>
      <c r="O322"/>
      <c r="P322"/>
      <c r="Q322"/>
      <c r="R322"/>
      <c r="S322"/>
      <c r="T322"/>
      <c r="U322"/>
      <c r="V322"/>
      <c r="W322"/>
      <c r="X322"/>
      <c r="Y322"/>
      <c r="Z322"/>
      <c r="AA322"/>
      <c r="AB322"/>
      <c r="AC322"/>
      <c r="AD322"/>
      <c r="AE322"/>
      <c r="AF322"/>
      <c r="AG322"/>
      <c r="AH322"/>
      <c r="AI322"/>
      <c r="AJ322"/>
      <c r="AK322"/>
      <c r="AL322"/>
    </row>
    <row r="323" spans="1:38" s="49" customFormat="1" ht="30" customHeight="1" x14ac:dyDescent="0.2">
      <c r="A323" s="68"/>
      <c r="B323" s="69"/>
      <c r="C323" s="140" t="s">
        <v>645</v>
      </c>
      <c r="D323" s="187">
        <v>67.44</v>
      </c>
      <c r="E323" s="18" t="s">
        <v>327</v>
      </c>
      <c r="F323" s="438" t="s">
        <v>671</v>
      </c>
      <c r="G323" s="439"/>
      <c r="H323" s="16">
        <v>0</v>
      </c>
      <c r="I323" s="16">
        <v>67.44</v>
      </c>
      <c r="J323" s="108"/>
      <c r="K323" s="92"/>
      <c r="L323" s="92"/>
      <c r="M323"/>
      <c r="N323"/>
      <c r="O323"/>
      <c r="P323"/>
      <c r="Q323"/>
      <c r="R323"/>
      <c r="S323"/>
      <c r="T323"/>
      <c r="U323"/>
      <c r="V323"/>
      <c r="W323"/>
      <c r="X323"/>
      <c r="Y323"/>
      <c r="Z323"/>
      <c r="AA323"/>
      <c r="AB323"/>
      <c r="AC323"/>
      <c r="AD323"/>
      <c r="AE323"/>
      <c r="AF323"/>
      <c r="AG323"/>
      <c r="AH323"/>
      <c r="AI323"/>
      <c r="AJ323"/>
      <c r="AK323"/>
      <c r="AL323"/>
    </row>
    <row r="324" spans="1:38" s="49" customFormat="1" ht="30" customHeight="1" x14ac:dyDescent="0.2">
      <c r="A324" s="68"/>
      <c r="B324" s="69"/>
      <c r="C324" s="140" t="s">
        <v>646</v>
      </c>
      <c r="D324" s="187">
        <v>25.5</v>
      </c>
      <c r="E324" s="18" t="s">
        <v>345</v>
      </c>
      <c r="F324" s="438" t="s">
        <v>333</v>
      </c>
      <c r="G324" s="439"/>
      <c r="H324" s="16">
        <v>0</v>
      </c>
      <c r="I324" s="16">
        <v>0</v>
      </c>
      <c r="J324" s="108"/>
      <c r="K324" s="92"/>
      <c r="L324" s="92"/>
      <c r="M324"/>
      <c r="N324"/>
      <c r="O324"/>
      <c r="P324"/>
      <c r="Q324"/>
      <c r="R324"/>
      <c r="S324"/>
      <c r="T324"/>
      <c r="U324"/>
      <c r="V324"/>
      <c r="W324"/>
      <c r="X324"/>
      <c r="Y324"/>
      <c r="Z324"/>
      <c r="AA324"/>
      <c r="AB324"/>
      <c r="AC324"/>
      <c r="AD324"/>
      <c r="AE324"/>
      <c r="AF324"/>
      <c r="AG324"/>
      <c r="AH324"/>
      <c r="AI324"/>
      <c r="AJ324"/>
      <c r="AK324"/>
      <c r="AL324"/>
    </row>
    <row r="325" spans="1:38" s="49" customFormat="1" ht="30" customHeight="1" x14ac:dyDescent="0.2">
      <c r="A325" s="68"/>
      <c r="B325" s="69"/>
      <c r="C325" s="140" t="s">
        <v>647</v>
      </c>
      <c r="D325" s="187">
        <v>2</v>
      </c>
      <c r="E325" s="18" t="s">
        <v>525</v>
      </c>
      <c r="F325" s="438" t="s">
        <v>527</v>
      </c>
      <c r="G325" s="439"/>
      <c r="H325" s="16">
        <v>0</v>
      </c>
      <c r="I325" s="16">
        <v>2</v>
      </c>
      <c r="J325" s="108"/>
      <c r="K325" s="92"/>
      <c r="L325" s="92"/>
      <c r="M325"/>
      <c r="N325"/>
      <c r="O325"/>
      <c r="P325"/>
      <c r="Q325"/>
      <c r="R325"/>
      <c r="S325"/>
      <c r="T325"/>
      <c r="U325"/>
      <c r="V325"/>
      <c r="W325"/>
      <c r="X325"/>
      <c r="Y325"/>
      <c r="Z325"/>
      <c r="AA325"/>
      <c r="AB325"/>
      <c r="AC325"/>
      <c r="AD325"/>
      <c r="AE325"/>
      <c r="AF325"/>
      <c r="AG325"/>
      <c r="AH325"/>
      <c r="AI325"/>
      <c r="AJ325"/>
      <c r="AK325"/>
      <c r="AL325"/>
    </row>
    <row r="326" spans="1:38" s="49" customFormat="1" ht="30" customHeight="1" x14ac:dyDescent="0.2">
      <c r="A326" s="68"/>
      <c r="B326" s="69"/>
      <c r="C326" s="140" t="s">
        <v>648</v>
      </c>
      <c r="D326" s="187">
        <v>93.29</v>
      </c>
      <c r="E326" s="18" t="s">
        <v>327</v>
      </c>
      <c r="F326" s="438" t="s">
        <v>333</v>
      </c>
      <c r="G326" s="439"/>
      <c r="H326" s="16">
        <v>0</v>
      </c>
      <c r="I326" s="16">
        <v>0</v>
      </c>
      <c r="J326" s="108"/>
      <c r="K326" s="92"/>
      <c r="L326" s="92"/>
      <c r="M326"/>
      <c r="N326"/>
      <c r="O326"/>
      <c r="P326"/>
      <c r="Q326"/>
      <c r="R326"/>
      <c r="S326"/>
      <c r="T326"/>
      <c r="U326"/>
      <c r="V326"/>
      <c r="W326"/>
      <c r="X326"/>
      <c r="Y326"/>
      <c r="Z326"/>
      <c r="AA326"/>
      <c r="AB326"/>
      <c r="AC326"/>
      <c r="AD326"/>
      <c r="AE326"/>
      <c r="AF326"/>
      <c r="AG326"/>
      <c r="AH326"/>
      <c r="AI326"/>
      <c r="AJ326"/>
      <c r="AK326"/>
      <c r="AL326"/>
    </row>
    <row r="327" spans="1:38" s="49" customFormat="1" ht="30" customHeight="1" x14ac:dyDescent="0.2">
      <c r="A327" s="68"/>
      <c r="B327" s="69"/>
      <c r="C327" s="140" t="s">
        <v>648</v>
      </c>
      <c r="D327" s="187">
        <v>211.68</v>
      </c>
      <c r="E327" s="18" t="s">
        <v>327</v>
      </c>
      <c r="F327" s="438" t="s">
        <v>333</v>
      </c>
      <c r="G327" s="439"/>
      <c r="H327" s="16">
        <v>0</v>
      </c>
      <c r="I327" s="16">
        <v>0</v>
      </c>
      <c r="J327" s="108"/>
      <c r="K327" s="92"/>
      <c r="L327" s="92"/>
      <c r="M327"/>
      <c r="N327"/>
      <c r="O327"/>
      <c r="P327"/>
      <c r="Q327"/>
      <c r="R327"/>
      <c r="S327"/>
      <c r="T327"/>
      <c r="U327"/>
      <c r="V327"/>
      <c r="W327"/>
      <c r="X327"/>
      <c r="Y327"/>
      <c r="Z327"/>
      <c r="AA327"/>
      <c r="AB327"/>
      <c r="AC327"/>
      <c r="AD327"/>
      <c r="AE327"/>
      <c r="AF327"/>
      <c r="AG327"/>
      <c r="AH327"/>
      <c r="AI327"/>
      <c r="AJ327"/>
      <c r="AK327"/>
      <c r="AL327"/>
    </row>
    <row r="328" spans="1:38" s="49" customFormat="1" ht="30" customHeight="1" x14ac:dyDescent="0.2">
      <c r="A328" s="68"/>
      <c r="B328" s="69"/>
      <c r="C328" s="140" t="s">
        <v>648</v>
      </c>
      <c r="D328" s="187">
        <v>21.7</v>
      </c>
      <c r="E328" s="18" t="s">
        <v>327</v>
      </c>
      <c r="F328" s="438" t="s">
        <v>333</v>
      </c>
      <c r="G328" s="439"/>
      <c r="H328" s="16">
        <v>0</v>
      </c>
      <c r="I328" s="16">
        <v>0</v>
      </c>
      <c r="J328" s="108"/>
      <c r="K328" s="92"/>
      <c r="L328" s="92"/>
      <c r="M328"/>
      <c r="N328"/>
      <c r="O328"/>
      <c r="P328"/>
      <c r="Q328"/>
      <c r="R328"/>
      <c r="S328"/>
      <c r="T328"/>
      <c r="U328"/>
      <c r="V328"/>
      <c r="W328"/>
      <c r="X328"/>
      <c r="Y328"/>
      <c r="Z328"/>
      <c r="AA328"/>
      <c r="AB328"/>
      <c r="AC328"/>
      <c r="AD328"/>
      <c r="AE328"/>
      <c r="AF328"/>
      <c r="AG328"/>
      <c r="AH328"/>
      <c r="AI328"/>
      <c r="AJ328"/>
      <c r="AK328"/>
      <c r="AL328"/>
    </row>
    <row r="329" spans="1:38" s="49" customFormat="1" ht="30" customHeight="1" x14ac:dyDescent="0.2">
      <c r="A329" s="68"/>
      <c r="B329" s="69"/>
      <c r="C329" s="140" t="s">
        <v>649</v>
      </c>
      <c r="D329" s="187">
        <v>66.61</v>
      </c>
      <c r="E329" s="18" t="s">
        <v>463</v>
      </c>
      <c r="F329" s="438" t="s">
        <v>333</v>
      </c>
      <c r="G329" s="439"/>
      <c r="H329" s="16">
        <v>0</v>
      </c>
      <c r="I329" s="16">
        <v>0</v>
      </c>
      <c r="J329" s="108"/>
      <c r="K329" s="92"/>
      <c r="L329" s="92"/>
      <c r="M329"/>
      <c r="N329"/>
      <c r="O329"/>
      <c r="P329"/>
      <c r="Q329"/>
      <c r="R329"/>
      <c r="S329"/>
      <c r="T329"/>
      <c r="U329"/>
      <c r="V329"/>
      <c r="W329"/>
      <c r="X329"/>
      <c r="Y329"/>
      <c r="Z329"/>
      <c r="AA329"/>
      <c r="AB329"/>
      <c r="AC329"/>
      <c r="AD329"/>
      <c r="AE329"/>
      <c r="AF329"/>
      <c r="AG329"/>
      <c r="AH329"/>
      <c r="AI329"/>
      <c r="AJ329"/>
      <c r="AK329"/>
      <c r="AL329"/>
    </row>
    <row r="330" spans="1:38" s="49" customFormat="1" ht="30" customHeight="1" x14ac:dyDescent="0.2">
      <c r="A330" s="68"/>
      <c r="B330" s="69"/>
      <c r="C330" s="140" t="s">
        <v>650</v>
      </c>
      <c r="D330" s="187">
        <v>44.94</v>
      </c>
      <c r="E330" s="18" t="s">
        <v>327</v>
      </c>
      <c r="F330" s="438" t="s">
        <v>450</v>
      </c>
      <c r="G330" s="439"/>
      <c r="H330" s="16">
        <v>0</v>
      </c>
      <c r="I330" s="16">
        <v>44.94</v>
      </c>
      <c r="J330" s="108"/>
      <c r="K330" s="92"/>
      <c r="L330" s="92"/>
      <c r="M330"/>
      <c r="N330"/>
      <c r="O330"/>
      <c r="P330"/>
      <c r="Q330"/>
      <c r="R330"/>
      <c r="S330"/>
      <c r="T330"/>
      <c r="U330"/>
      <c r="V330"/>
      <c r="W330"/>
      <c r="X330"/>
      <c r="Y330"/>
      <c r="Z330"/>
      <c r="AA330"/>
      <c r="AB330"/>
      <c r="AC330"/>
      <c r="AD330"/>
      <c r="AE330"/>
      <c r="AF330"/>
      <c r="AG330"/>
      <c r="AH330"/>
      <c r="AI330"/>
      <c r="AJ330"/>
      <c r="AK330"/>
      <c r="AL330"/>
    </row>
    <row r="331" spans="1:38" s="49" customFormat="1" ht="30" customHeight="1" x14ac:dyDescent="0.2">
      <c r="A331" s="68"/>
      <c r="B331" s="69"/>
      <c r="C331" s="140" t="s">
        <v>651</v>
      </c>
      <c r="D331" s="187">
        <v>14.51</v>
      </c>
      <c r="E331" s="18" t="s">
        <v>525</v>
      </c>
      <c r="F331" s="438" t="s">
        <v>527</v>
      </c>
      <c r="G331" s="439"/>
      <c r="H331" s="16">
        <v>0</v>
      </c>
      <c r="I331" s="16">
        <v>14.51</v>
      </c>
      <c r="J331" s="108"/>
      <c r="K331" s="92"/>
      <c r="L331" s="92"/>
      <c r="M331"/>
      <c r="N331"/>
      <c r="O331"/>
      <c r="P331"/>
      <c r="Q331"/>
      <c r="R331"/>
      <c r="S331"/>
      <c r="T331"/>
      <c r="U331"/>
      <c r="V331"/>
      <c r="W331"/>
      <c r="X331"/>
      <c r="Y331"/>
      <c r="Z331"/>
      <c r="AA331"/>
      <c r="AB331"/>
      <c r="AC331"/>
      <c r="AD331"/>
      <c r="AE331"/>
      <c r="AF331"/>
      <c r="AG331"/>
      <c r="AH331"/>
      <c r="AI331"/>
      <c r="AJ331"/>
      <c r="AK331"/>
      <c r="AL331"/>
    </row>
    <row r="332" spans="1:38" s="49" customFormat="1" ht="30" customHeight="1" x14ac:dyDescent="0.2">
      <c r="A332" s="68"/>
      <c r="B332" s="69"/>
      <c r="C332" s="140" t="s">
        <v>652</v>
      </c>
      <c r="D332" s="187">
        <v>380</v>
      </c>
      <c r="E332" s="18" t="s">
        <v>670</v>
      </c>
      <c r="F332" s="438" t="s">
        <v>527</v>
      </c>
      <c r="G332" s="439"/>
      <c r="H332" s="16">
        <v>0</v>
      </c>
      <c r="I332" s="16">
        <v>380</v>
      </c>
      <c r="J332" s="108"/>
      <c r="K332" s="92"/>
      <c r="L332" s="92"/>
      <c r="M332"/>
      <c r="N332"/>
      <c r="O332"/>
      <c r="P332"/>
      <c r="Q332"/>
      <c r="R332"/>
      <c r="S332"/>
      <c r="T332"/>
      <c r="U332"/>
      <c r="V332"/>
      <c r="W332"/>
      <c r="X332"/>
      <c r="Y332"/>
      <c r="Z332"/>
      <c r="AA332"/>
      <c r="AB332"/>
      <c r="AC332"/>
      <c r="AD332"/>
      <c r="AE332"/>
      <c r="AF332"/>
      <c r="AG332"/>
      <c r="AH332"/>
      <c r="AI332"/>
      <c r="AJ332"/>
      <c r="AK332"/>
      <c r="AL332"/>
    </row>
    <row r="333" spans="1:38" s="49" customFormat="1" ht="30" customHeight="1" x14ac:dyDescent="0.2">
      <c r="A333" s="68"/>
      <c r="B333" s="69"/>
      <c r="C333" s="140" t="s">
        <v>653</v>
      </c>
      <c r="D333" s="187">
        <v>17.63</v>
      </c>
      <c r="E333" s="18" t="s">
        <v>327</v>
      </c>
      <c r="F333" s="438" t="s">
        <v>464</v>
      </c>
      <c r="G333" s="439"/>
      <c r="H333" s="16">
        <v>0</v>
      </c>
      <c r="I333" s="16">
        <v>0</v>
      </c>
      <c r="J333" s="108"/>
      <c r="K333" s="92"/>
      <c r="L333" s="92"/>
      <c r="M333"/>
      <c r="N333"/>
      <c r="O333"/>
      <c r="P333"/>
      <c r="Q333"/>
      <c r="R333"/>
      <c r="S333"/>
      <c r="T333"/>
      <c r="U333"/>
      <c r="V333"/>
      <c r="W333"/>
      <c r="X333"/>
      <c r="Y333"/>
      <c r="Z333"/>
      <c r="AA333"/>
      <c r="AB333"/>
      <c r="AC333"/>
      <c r="AD333"/>
      <c r="AE333"/>
      <c r="AF333"/>
      <c r="AG333"/>
      <c r="AH333"/>
      <c r="AI333"/>
      <c r="AJ333"/>
      <c r="AK333"/>
      <c r="AL333"/>
    </row>
    <row r="334" spans="1:38" s="49" customFormat="1" ht="30" customHeight="1" x14ac:dyDescent="0.2">
      <c r="A334" s="68"/>
      <c r="B334" s="69"/>
      <c r="C334" s="140" t="s">
        <v>654</v>
      </c>
      <c r="D334" s="187">
        <v>559.70000000000005</v>
      </c>
      <c r="E334" s="18" t="s">
        <v>327</v>
      </c>
      <c r="F334" s="438" t="s">
        <v>464</v>
      </c>
      <c r="G334" s="439"/>
      <c r="H334" s="16">
        <v>0</v>
      </c>
      <c r="I334" s="16">
        <v>0</v>
      </c>
      <c r="J334" s="108"/>
      <c r="K334" s="92"/>
      <c r="L334" s="92"/>
      <c r="M334"/>
      <c r="N334"/>
      <c r="O334"/>
      <c r="P334"/>
      <c r="Q334"/>
      <c r="R334"/>
      <c r="S334"/>
      <c r="T334"/>
      <c r="U334"/>
      <c r="V334"/>
      <c r="W334"/>
      <c r="X334"/>
      <c r="Y334"/>
      <c r="Z334"/>
      <c r="AA334"/>
      <c r="AB334"/>
      <c r="AC334"/>
      <c r="AD334"/>
      <c r="AE334"/>
      <c r="AF334"/>
      <c r="AG334"/>
      <c r="AH334"/>
      <c r="AI334"/>
      <c r="AJ334"/>
      <c r="AK334"/>
      <c r="AL334"/>
    </row>
    <row r="335" spans="1:38" s="49" customFormat="1" ht="30" customHeight="1" x14ac:dyDescent="0.2">
      <c r="A335" s="68"/>
      <c r="B335" s="69"/>
      <c r="C335" s="140" t="s">
        <v>608</v>
      </c>
      <c r="D335" s="187">
        <v>62.35</v>
      </c>
      <c r="E335" s="18" t="s">
        <v>345</v>
      </c>
      <c r="F335" s="438" t="s">
        <v>333</v>
      </c>
      <c r="G335" s="439"/>
      <c r="H335" s="16">
        <v>0</v>
      </c>
      <c r="I335" s="16">
        <v>0</v>
      </c>
      <c r="J335" s="108"/>
      <c r="K335" s="92"/>
      <c r="L335" s="92"/>
      <c r="M335"/>
      <c r="N335"/>
      <c r="O335"/>
      <c r="P335"/>
      <c r="Q335"/>
      <c r="R335"/>
      <c r="S335"/>
      <c r="T335"/>
      <c r="U335"/>
      <c r="V335"/>
      <c r="W335"/>
      <c r="X335"/>
      <c r="Y335"/>
      <c r="Z335"/>
      <c r="AA335"/>
      <c r="AB335"/>
      <c r="AC335"/>
      <c r="AD335"/>
      <c r="AE335"/>
      <c r="AF335"/>
      <c r="AG335"/>
      <c r="AH335"/>
      <c r="AI335"/>
      <c r="AJ335"/>
      <c r="AK335"/>
      <c r="AL335"/>
    </row>
    <row r="336" spans="1:38" s="49" customFormat="1" ht="30" customHeight="1" x14ac:dyDescent="0.2">
      <c r="A336" s="68"/>
      <c r="B336" s="69"/>
      <c r="C336" s="140" t="s">
        <v>608</v>
      </c>
      <c r="D336" s="187">
        <v>30.68</v>
      </c>
      <c r="E336" s="18" t="s">
        <v>345</v>
      </c>
      <c r="F336" s="438" t="s">
        <v>333</v>
      </c>
      <c r="G336" s="439"/>
      <c r="H336" s="16">
        <v>0</v>
      </c>
      <c r="I336" s="16">
        <v>0</v>
      </c>
      <c r="J336" s="108"/>
      <c r="K336" s="92"/>
      <c r="L336" s="92"/>
      <c r="M336"/>
      <c r="N336"/>
      <c r="O336"/>
      <c r="P336"/>
      <c r="Q336"/>
      <c r="R336"/>
      <c r="S336"/>
      <c r="T336"/>
      <c r="U336"/>
      <c r="V336"/>
      <c r="W336"/>
      <c r="X336"/>
      <c r="Y336"/>
      <c r="Z336"/>
      <c r="AA336"/>
      <c r="AB336"/>
      <c r="AC336"/>
      <c r="AD336"/>
      <c r="AE336"/>
      <c r="AF336"/>
      <c r="AG336"/>
      <c r="AH336"/>
      <c r="AI336"/>
      <c r="AJ336"/>
      <c r="AK336"/>
      <c r="AL336"/>
    </row>
    <row r="337" spans="1:38" s="49" customFormat="1" ht="30" customHeight="1" x14ac:dyDescent="0.2">
      <c r="A337" s="68"/>
      <c r="B337" s="69"/>
      <c r="C337" s="140" t="s">
        <v>610</v>
      </c>
      <c r="D337" s="187">
        <v>27.59</v>
      </c>
      <c r="E337" s="18" t="s">
        <v>345</v>
      </c>
      <c r="F337" s="438" t="s">
        <v>333</v>
      </c>
      <c r="G337" s="439"/>
      <c r="H337" s="16">
        <v>0</v>
      </c>
      <c r="I337" s="16">
        <v>0</v>
      </c>
      <c r="J337" s="108"/>
      <c r="K337" s="92"/>
      <c r="L337" s="92"/>
      <c r="M337"/>
      <c r="N337"/>
      <c r="O337"/>
      <c r="P337"/>
      <c r="Q337"/>
      <c r="R337"/>
      <c r="S337"/>
      <c r="T337"/>
      <c r="U337"/>
      <c r="V337"/>
      <c r="W337"/>
      <c r="X337"/>
      <c r="Y337"/>
      <c r="Z337"/>
      <c r="AA337"/>
      <c r="AB337"/>
      <c r="AC337"/>
      <c r="AD337"/>
      <c r="AE337"/>
      <c r="AF337"/>
      <c r="AG337"/>
      <c r="AH337"/>
      <c r="AI337"/>
      <c r="AJ337"/>
      <c r="AK337"/>
      <c r="AL337"/>
    </row>
    <row r="338" spans="1:38" s="49" customFormat="1" ht="30" customHeight="1" x14ac:dyDescent="0.2">
      <c r="A338" s="68"/>
      <c r="B338" s="69"/>
      <c r="C338" s="140" t="s">
        <v>655</v>
      </c>
      <c r="D338" s="187">
        <v>226.02</v>
      </c>
      <c r="E338" s="18" t="s">
        <v>345</v>
      </c>
      <c r="F338" s="438" t="s">
        <v>333</v>
      </c>
      <c r="G338" s="439"/>
      <c r="H338" s="16">
        <v>0</v>
      </c>
      <c r="I338" s="16">
        <v>0</v>
      </c>
      <c r="J338" s="108"/>
      <c r="K338" s="92"/>
      <c r="L338" s="92"/>
      <c r="M338"/>
      <c r="N338"/>
      <c r="O338"/>
      <c r="P338"/>
      <c r="Q338"/>
      <c r="R338"/>
      <c r="S338"/>
      <c r="T338"/>
      <c r="U338"/>
      <c r="V338"/>
      <c r="W338"/>
      <c r="X338"/>
      <c r="Y338"/>
      <c r="Z338"/>
      <c r="AA338"/>
      <c r="AB338"/>
      <c r="AC338"/>
      <c r="AD338"/>
      <c r="AE338"/>
      <c r="AF338"/>
      <c r="AG338"/>
      <c r="AH338"/>
      <c r="AI338"/>
      <c r="AJ338"/>
      <c r="AK338"/>
      <c r="AL338"/>
    </row>
    <row r="339" spans="1:38" s="49" customFormat="1" ht="30" customHeight="1" x14ac:dyDescent="0.2">
      <c r="A339" s="68"/>
      <c r="B339" s="69"/>
      <c r="C339" s="140" t="s">
        <v>656</v>
      </c>
      <c r="D339" s="187">
        <v>16</v>
      </c>
      <c r="E339" s="18" t="s">
        <v>327</v>
      </c>
      <c r="F339" s="438" t="s">
        <v>333</v>
      </c>
      <c r="G339" s="439"/>
      <c r="H339" s="16">
        <v>0</v>
      </c>
      <c r="I339" s="16">
        <v>0</v>
      </c>
      <c r="J339" s="108"/>
      <c r="K339" s="92"/>
      <c r="L339" s="92"/>
      <c r="M339"/>
      <c r="N339"/>
      <c r="O339"/>
      <c r="P339"/>
      <c r="Q339"/>
      <c r="R339"/>
      <c r="S339"/>
      <c r="T339"/>
      <c r="U339"/>
      <c r="V339"/>
      <c r="W339"/>
      <c r="X339"/>
      <c r="Y339"/>
      <c r="Z339"/>
      <c r="AA339"/>
      <c r="AB339"/>
      <c r="AC339"/>
      <c r="AD339"/>
      <c r="AE339"/>
      <c r="AF339"/>
      <c r="AG339"/>
      <c r="AH339"/>
      <c r="AI339"/>
      <c r="AJ339"/>
      <c r="AK339"/>
      <c r="AL339"/>
    </row>
    <row r="340" spans="1:38" s="49" customFormat="1" ht="30" customHeight="1" x14ac:dyDescent="0.2">
      <c r="A340" s="68"/>
      <c r="B340" s="69"/>
      <c r="C340" s="140" t="s">
        <v>523</v>
      </c>
      <c r="D340" s="187">
        <v>192</v>
      </c>
      <c r="E340" s="18" t="s">
        <v>327</v>
      </c>
      <c r="F340" s="438" t="s">
        <v>448</v>
      </c>
      <c r="G340" s="439"/>
      <c r="H340" s="16">
        <v>0</v>
      </c>
      <c r="I340" s="16">
        <v>0</v>
      </c>
      <c r="J340" s="108"/>
      <c r="K340" s="92"/>
      <c r="L340" s="92"/>
      <c r="M340"/>
      <c r="N340"/>
      <c r="O340"/>
      <c r="P340"/>
      <c r="Q340"/>
      <c r="R340"/>
      <c r="S340"/>
      <c r="T340"/>
      <c r="U340"/>
      <c r="V340"/>
      <c r="W340"/>
      <c r="X340"/>
      <c r="Y340"/>
      <c r="Z340"/>
      <c r="AA340"/>
      <c r="AB340"/>
      <c r="AC340"/>
      <c r="AD340"/>
      <c r="AE340"/>
      <c r="AF340"/>
      <c r="AG340"/>
      <c r="AH340"/>
      <c r="AI340"/>
      <c r="AJ340"/>
      <c r="AK340"/>
      <c r="AL340"/>
    </row>
    <row r="341" spans="1:38" s="49" customFormat="1" ht="30" customHeight="1" x14ac:dyDescent="0.2">
      <c r="A341" s="68"/>
      <c r="B341" s="69"/>
      <c r="C341" s="140" t="s">
        <v>497</v>
      </c>
      <c r="D341" s="187">
        <v>153.34</v>
      </c>
      <c r="E341" s="18" t="s">
        <v>345</v>
      </c>
      <c r="F341" s="438" t="s">
        <v>464</v>
      </c>
      <c r="G341" s="439"/>
      <c r="H341" s="16">
        <v>0</v>
      </c>
      <c r="I341" s="16">
        <v>0</v>
      </c>
      <c r="J341" s="108"/>
      <c r="K341" s="92"/>
      <c r="L341" s="92"/>
      <c r="M341"/>
      <c r="N341"/>
      <c r="O341"/>
      <c r="P341"/>
      <c r="Q341"/>
      <c r="R341"/>
      <c r="S341"/>
      <c r="T341"/>
      <c r="U341"/>
      <c r="V341"/>
      <c r="W341"/>
      <c r="X341"/>
      <c r="Y341"/>
      <c r="Z341"/>
      <c r="AA341"/>
      <c r="AB341"/>
      <c r="AC341"/>
      <c r="AD341"/>
      <c r="AE341"/>
      <c r="AF341"/>
      <c r="AG341"/>
      <c r="AH341"/>
      <c r="AI341"/>
      <c r="AJ341"/>
      <c r="AK341"/>
      <c r="AL341"/>
    </row>
    <row r="342" spans="1:38" s="49" customFormat="1" ht="30" customHeight="1" x14ac:dyDescent="0.2">
      <c r="A342" s="68"/>
      <c r="B342" s="69"/>
      <c r="C342" s="140" t="s">
        <v>657</v>
      </c>
      <c r="D342" s="187">
        <v>2</v>
      </c>
      <c r="E342" s="18" t="s">
        <v>327</v>
      </c>
      <c r="F342" s="438" t="s">
        <v>333</v>
      </c>
      <c r="G342" s="439"/>
      <c r="H342" s="16">
        <v>0</v>
      </c>
      <c r="I342" s="16">
        <v>0</v>
      </c>
      <c r="J342" s="108"/>
      <c r="K342" s="92"/>
      <c r="L342" s="92"/>
      <c r="M342"/>
      <c r="N342"/>
      <c r="O342"/>
      <c r="P342"/>
      <c r="Q342"/>
      <c r="R342"/>
      <c r="S342"/>
      <c r="T342"/>
      <c r="U342"/>
      <c r="V342"/>
      <c r="W342"/>
      <c r="X342"/>
      <c r="Y342"/>
      <c r="Z342"/>
      <c r="AA342"/>
      <c r="AB342"/>
      <c r="AC342"/>
      <c r="AD342"/>
      <c r="AE342"/>
      <c r="AF342"/>
      <c r="AG342"/>
      <c r="AH342"/>
      <c r="AI342"/>
      <c r="AJ342"/>
      <c r="AK342"/>
      <c r="AL342"/>
    </row>
    <row r="343" spans="1:38" s="49" customFormat="1" ht="30" customHeight="1" x14ac:dyDescent="0.2">
      <c r="A343" s="68"/>
      <c r="B343" s="69"/>
      <c r="C343" s="140" t="s">
        <v>658</v>
      </c>
      <c r="D343" s="187">
        <v>235.52</v>
      </c>
      <c r="E343" s="18" t="s">
        <v>345</v>
      </c>
      <c r="F343" s="438" t="s">
        <v>464</v>
      </c>
      <c r="G343" s="439"/>
      <c r="H343" s="16">
        <v>0</v>
      </c>
      <c r="I343" s="16">
        <v>0</v>
      </c>
      <c r="J343" s="108"/>
      <c r="K343" s="92"/>
      <c r="L343" s="92"/>
      <c r="M343"/>
      <c r="N343"/>
      <c r="O343"/>
      <c r="P343"/>
      <c r="Q343"/>
      <c r="R343"/>
      <c r="S343"/>
      <c r="T343"/>
      <c r="U343"/>
      <c r="V343"/>
      <c r="W343"/>
      <c r="X343"/>
      <c r="Y343"/>
      <c r="Z343"/>
      <c r="AA343"/>
      <c r="AB343"/>
      <c r="AC343"/>
      <c r="AD343"/>
      <c r="AE343"/>
      <c r="AF343"/>
      <c r="AG343"/>
      <c r="AH343"/>
      <c r="AI343"/>
      <c r="AJ343"/>
      <c r="AK343"/>
      <c r="AL343"/>
    </row>
    <row r="344" spans="1:38" s="49" customFormat="1" ht="30" customHeight="1" x14ac:dyDescent="0.2">
      <c r="A344" s="68"/>
      <c r="B344" s="69"/>
      <c r="C344" s="140" t="s">
        <v>659</v>
      </c>
      <c r="D344" s="187">
        <v>60</v>
      </c>
      <c r="E344" s="18" t="s">
        <v>327</v>
      </c>
      <c r="F344" s="438" t="s">
        <v>333</v>
      </c>
      <c r="G344" s="439"/>
      <c r="H344" s="16">
        <v>0</v>
      </c>
      <c r="I344" s="16">
        <v>0</v>
      </c>
      <c r="J344" s="108"/>
      <c r="K344" s="92"/>
      <c r="L344" s="92"/>
      <c r="M344"/>
      <c r="N344"/>
      <c r="O344"/>
      <c r="P344"/>
      <c r="Q344"/>
      <c r="R344"/>
      <c r="S344"/>
      <c r="T344"/>
      <c r="U344"/>
      <c r="V344"/>
      <c r="W344"/>
      <c r="X344"/>
      <c r="Y344"/>
      <c r="Z344"/>
      <c r="AA344"/>
      <c r="AB344"/>
      <c r="AC344"/>
      <c r="AD344"/>
      <c r="AE344"/>
      <c r="AF344"/>
      <c r="AG344"/>
      <c r="AH344"/>
      <c r="AI344"/>
      <c r="AJ344"/>
      <c r="AK344"/>
      <c r="AL344"/>
    </row>
    <row r="345" spans="1:38" s="49" customFormat="1" ht="30" customHeight="1" x14ac:dyDescent="0.2">
      <c r="A345" s="68"/>
      <c r="B345" s="69"/>
      <c r="C345" s="140" t="s">
        <v>660</v>
      </c>
      <c r="D345" s="187">
        <v>15169.96</v>
      </c>
      <c r="E345" s="18" t="s">
        <v>463</v>
      </c>
      <c r="F345" s="438" t="s">
        <v>333</v>
      </c>
      <c r="G345" s="439"/>
      <c r="H345" s="16">
        <v>0</v>
      </c>
      <c r="I345" s="16">
        <v>0</v>
      </c>
      <c r="J345" s="108"/>
      <c r="K345" s="92"/>
      <c r="L345" s="92"/>
      <c r="M345"/>
      <c r="N345"/>
      <c r="O345"/>
      <c r="P345"/>
      <c r="Q345"/>
      <c r="R345"/>
      <c r="S345"/>
      <c r="T345"/>
      <c r="U345"/>
      <c r="V345"/>
      <c r="W345"/>
      <c r="X345"/>
      <c r="Y345"/>
      <c r="Z345"/>
      <c r="AA345"/>
      <c r="AB345"/>
      <c r="AC345"/>
      <c r="AD345"/>
      <c r="AE345"/>
      <c r="AF345"/>
      <c r="AG345"/>
      <c r="AH345"/>
      <c r="AI345"/>
      <c r="AJ345"/>
      <c r="AK345"/>
      <c r="AL345"/>
    </row>
    <row r="346" spans="1:38" s="49" customFormat="1" ht="30" customHeight="1" x14ac:dyDescent="0.2">
      <c r="A346" s="68"/>
      <c r="B346" s="69"/>
      <c r="C346" s="140" t="s">
        <v>661</v>
      </c>
      <c r="D346" s="187">
        <v>449.47</v>
      </c>
      <c r="E346" s="18" t="s">
        <v>327</v>
      </c>
      <c r="F346" s="438" t="s">
        <v>450</v>
      </c>
      <c r="G346" s="439"/>
      <c r="H346" s="16">
        <v>0</v>
      </c>
      <c r="I346" s="16">
        <v>449.47</v>
      </c>
      <c r="J346" s="108"/>
      <c r="K346" s="92"/>
      <c r="L346" s="92"/>
      <c r="M346"/>
      <c r="N346"/>
      <c r="O346"/>
      <c r="P346"/>
      <c r="Q346"/>
      <c r="R346"/>
      <c r="S346"/>
      <c r="T346"/>
      <c r="U346"/>
      <c r="V346"/>
      <c r="W346"/>
      <c r="X346"/>
      <c r="Y346"/>
      <c r="Z346"/>
      <c r="AA346"/>
      <c r="AB346"/>
      <c r="AC346"/>
      <c r="AD346"/>
      <c r="AE346"/>
      <c r="AF346"/>
      <c r="AG346"/>
      <c r="AH346"/>
      <c r="AI346"/>
      <c r="AJ346"/>
      <c r="AK346"/>
      <c r="AL346"/>
    </row>
    <row r="347" spans="1:38" s="49" customFormat="1" ht="30" customHeight="1" x14ac:dyDescent="0.2">
      <c r="A347" s="68"/>
      <c r="B347" s="69"/>
      <c r="C347" s="140" t="s">
        <v>662</v>
      </c>
      <c r="D347" s="187">
        <v>184.6</v>
      </c>
      <c r="E347" s="18" t="s">
        <v>345</v>
      </c>
      <c r="F347" s="438" t="s">
        <v>464</v>
      </c>
      <c r="G347" s="439"/>
      <c r="H347" s="16">
        <v>0</v>
      </c>
      <c r="I347" s="16">
        <v>0</v>
      </c>
      <c r="J347" s="108"/>
      <c r="K347" s="92"/>
      <c r="L347" s="92"/>
      <c r="M347"/>
      <c r="N347"/>
      <c r="O347"/>
      <c r="P347"/>
      <c r="Q347"/>
      <c r="R347"/>
      <c r="S347"/>
      <c r="T347"/>
      <c r="U347"/>
      <c r="V347"/>
      <c r="W347"/>
      <c r="X347"/>
      <c r="Y347"/>
      <c r="Z347"/>
      <c r="AA347"/>
      <c r="AB347"/>
      <c r="AC347"/>
      <c r="AD347"/>
      <c r="AE347"/>
      <c r="AF347"/>
      <c r="AG347"/>
      <c r="AH347"/>
      <c r="AI347"/>
      <c r="AJ347"/>
      <c r="AK347"/>
      <c r="AL347"/>
    </row>
    <row r="348" spans="1:38" s="49" customFormat="1" ht="30" customHeight="1" x14ac:dyDescent="0.2">
      <c r="A348" s="68"/>
      <c r="B348" s="69"/>
      <c r="C348" s="140" t="s">
        <v>663</v>
      </c>
      <c r="D348" s="187">
        <v>35</v>
      </c>
      <c r="E348" s="18" t="s">
        <v>327</v>
      </c>
      <c r="F348" s="438" t="s">
        <v>450</v>
      </c>
      <c r="G348" s="439"/>
      <c r="H348" s="16">
        <v>0</v>
      </c>
      <c r="I348" s="16">
        <v>35</v>
      </c>
      <c r="J348" s="108"/>
      <c r="K348" s="92"/>
      <c r="L348" s="92"/>
      <c r="M348"/>
      <c r="N348"/>
      <c r="O348"/>
      <c r="P348"/>
      <c r="Q348"/>
      <c r="R348"/>
      <c r="S348"/>
      <c r="T348"/>
      <c r="U348"/>
      <c r="V348"/>
      <c r="W348"/>
      <c r="X348"/>
      <c r="Y348"/>
      <c r="Z348"/>
      <c r="AA348"/>
      <c r="AB348"/>
      <c r="AC348"/>
      <c r="AD348"/>
      <c r="AE348"/>
      <c r="AF348"/>
      <c r="AG348"/>
      <c r="AH348"/>
      <c r="AI348"/>
      <c r="AJ348"/>
      <c r="AK348"/>
      <c r="AL348"/>
    </row>
    <row r="349" spans="1:38" s="49" customFormat="1" ht="30" customHeight="1" x14ac:dyDescent="0.2">
      <c r="A349" s="68"/>
      <c r="B349" s="69"/>
      <c r="C349" s="140" t="s">
        <v>524</v>
      </c>
      <c r="D349" s="187">
        <v>11805.43</v>
      </c>
      <c r="E349" s="18" t="s">
        <v>327</v>
      </c>
      <c r="F349" s="438" t="s">
        <v>448</v>
      </c>
      <c r="G349" s="439"/>
      <c r="H349" s="16">
        <v>0</v>
      </c>
      <c r="I349" s="16">
        <v>0</v>
      </c>
      <c r="J349" s="108"/>
      <c r="K349" s="92"/>
      <c r="L349" s="92"/>
      <c r="M349"/>
      <c r="N349"/>
      <c r="O349"/>
      <c r="P349"/>
      <c r="Q349"/>
      <c r="R349"/>
      <c r="S349"/>
      <c r="T349"/>
      <c r="U349"/>
      <c r="V349"/>
      <c r="W349"/>
      <c r="X349"/>
      <c r="Y349"/>
      <c r="Z349"/>
      <c r="AA349"/>
      <c r="AB349"/>
      <c r="AC349"/>
      <c r="AD349"/>
      <c r="AE349"/>
      <c r="AF349"/>
      <c r="AG349"/>
      <c r="AH349"/>
      <c r="AI349"/>
      <c r="AJ349"/>
      <c r="AK349"/>
      <c r="AL349"/>
    </row>
    <row r="350" spans="1:38" s="49" customFormat="1" ht="30" customHeight="1" x14ac:dyDescent="0.2">
      <c r="A350" s="68"/>
      <c r="B350" s="69"/>
      <c r="C350" s="140" t="s">
        <v>664</v>
      </c>
      <c r="D350" s="187">
        <v>226.2</v>
      </c>
      <c r="E350" s="18" t="s">
        <v>345</v>
      </c>
      <c r="F350" s="438" t="s">
        <v>464</v>
      </c>
      <c r="G350" s="439"/>
      <c r="H350" s="16">
        <v>0</v>
      </c>
      <c r="I350" s="16">
        <v>0</v>
      </c>
      <c r="J350" s="108"/>
      <c r="K350" s="92"/>
      <c r="L350" s="92"/>
      <c r="M350"/>
      <c r="N350"/>
      <c r="O350"/>
      <c r="P350"/>
      <c r="Q350"/>
      <c r="R350"/>
      <c r="S350"/>
      <c r="T350"/>
      <c r="U350"/>
      <c r="V350"/>
      <c r="W350"/>
      <c r="X350"/>
      <c r="Y350"/>
      <c r="Z350"/>
      <c r="AA350"/>
      <c r="AB350"/>
      <c r="AC350"/>
      <c r="AD350"/>
      <c r="AE350"/>
      <c r="AF350"/>
      <c r="AG350"/>
      <c r="AH350"/>
      <c r="AI350"/>
      <c r="AJ350"/>
      <c r="AK350"/>
      <c r="AL350"/>
    </row>
    <row r="351" spans="1:38" s="49" customFormat="1" ht="30" customHeight="1" x14ac:dyDescent="0.2">
      <c r="A351" s="68"/>
      <c r="B351" s="69"/>
      <c r="C351" s="140" t="s">
        <v>461</v>
      </c>
      <c r="D351" s="187">
        <v>5889</v>
      </c>
      <c r="E351" s="18" t="s">
        <v>327</v>
      </c>
      <c r="F351" s="438" t="s">
        <v>464</v>
      </c>
      <c r="G351" s="439"/>
      <c r="H351" s="16">
        <v>0</v>
      </c>
      <c r="I351" s="16">
        <v>0</v>
      </c>
      <c r="J351" s="108"/>
      <c r="K351" s="92"/>
      <c r="L351" s="92"/>
      <c r="M351"/>
      <c r="N351"/>
      <c r="O351"/>
      <c r="P351"/>
      <c r="Q351"/>
      <c r="R351"/>
      <c r="S351"/>
      <c r="T351"/>
      <c r="U351"/>
      <c r="V351"/>
      <c r="W351"/>
      <c r="X351"/>
      <c r="Y351"/>
      <c r="Z351"/>
      <c r="AA351"/>
      <c r="AB351"/>
      <c r="AC351"/>
      <c r="AD351"/>
      <c r="AE351"/>
      <c r="AF351"/>
      <c r="AG351"/>
      <c r="AH351"/>
      <c r="AI351"/>
      <c r="AJ351"/>
      <c r="AK351"/>
      <c r="AL351"/>
    </row>
    <row r="352" spans="1:38" s="49" customFormat="1" ht="30" customHeight="1" x14ac:dyDescent="0.2">
      <c r="A352" s="68"/>
      <c r="B352" s="69"/>
      <c r="C352" s="140" t="s">
        <v>665</v>
      </c>
      <c r="D352" s="187">
        <v>4991</v>
      </c>
      <c r="E352" s="18" t="s">
        <v>463</v>
      </c>
      <c r="F352" s="438" t="s">
        <v>527</v>
      </c>
      <c r="G352" s="439"/>
      <c r="H352" s="16">
        <v>0</v>
      </c>
      <c r="I352" s="16">
        <v>4991</v>
      </c>
      <c r="J352" s="108"/>
      <c r="K352" s="92"/>
      <c r="L352" s="92"/>
      <c r="M352"/>
      <c r="N352"/>
      <c r="O352"/>
      <c r="P352"/>
      <c r="Q352"/>
      <c r="R352"/>
      <c r="S352"/>
      <c r="T352"/>
      <c r="U352"/>
      <c r="V352"/>
      <c r="W352"/>
      <c r="X352"/>
      <c r="Y352"/>
      <c r="Z352"/>
      <c r="AA352"/>
      <c r="AB352"/>
      <c r="AC352"/>
      <c r="AD352"/>
      <c r="AE352"/>
      <c r="AF352"/>
      <c r="AG352"/>
      <c r="AH352"/>
      <c r="AI352"/>
      <c r="AJ352"/>
      <c r="AK352"/>
      <c r="AL352"/>
    </row>
    <row r="353" spans="1:47" s="73" customFormat="1" ht="30" customHeight="1" x14ac:dyDescent="0.2">
      <c r="A353" s="68">
        <v>6</v>
      </c>
      <c r="B353" s="69" t="s">
        <v>172</v>
      </c>
      <c r="C353" s="140"/>
      <c r="D353" s="187"/>
      <c r="E353" s="18"/>
      <c r="F353" s="438"/>
      <c r="G353" s="439"/>
      <c r="H353" s="16">
        <v>0</v>
      </c>
      <c r="I353" s="16"/>
      <c r="J353" s="237"/>
      <c r="K353" s="238"/>
      <c r="L353" s="238"/>
      <c r="M353"/>
      <c r="N353"/>
      <c r="O353"/>
      <c r="P353"/>
      <c r="Q353"/>
      <c r="R353"/>
      <c r="S353"/>
      <c r="T353"/>
      <c r="U353"/>
      <c r="V353"/>
      <c r="W353"/>
      <c r="X353"/>
      <c r="Y353"/>
      <c r="Z353"/>
      <c r="AA353"/>
      <c r="AB353"/>
      <c r="AC353"/>
      <c r="AD353"/>
      <c r="AE353"/>
      <c r="AF353"/>
      <c r="AG353"/>
      <c r="AH353"/>
      <c r="AI353"/>
      <c r="AJ353"/>
    </row>
    <row r="354" spans="1:47" s="73" customFormat="1" ht="30" customHeight="1" x14ac:dyDescent="0.2">
      <c r="A354" s="68">
        <v>7</v>
      </c>
      <c r="B354" s="69" t="s">
        <v>173</v>
      </c>
      <c r="C354" s="140"/>
      <c r="D354" s="187"/>
      <c r="E354" s="18"/>
      <c r="F354" s="438"/>
      <c r="G354" s="439"/>
      <c r="H354" s="16">
        <v>0</v>
      </c>
      <c r="I354" s="16"/>
      <c r="J354" s="237"/>
      <c r="K354" s="238"/>
      <c r="L354" s="238"/>
      <c r="M354"/>
      <c r="N354"/>
      <c r="O354"/>
      <c r="P354"/>
      <c r="Q354"/>
      <c r="R354"/>
      <c r="S354"/>
      <c r="T354"/>
      <c r="U354"/>
      <c r="V354"/>
      <c r="W354"/>
      <c r="X354"/>
      <c r="Y354"/>
      <c r="Z354"/>
      <c r="AA354"/>
      <c r="AB354"/>
      <c r="AC354"/>
      <c r="AD354"/>
      <c r="AE354"/>
      <c r="AF354"/>
      <c r="AG354"/>
      <c r="AH354"/>
      <c r="AI354"/>
      <c r="AJ354"/>
    </row>
    <row r="355" spans="1:47" s="73" customFormat="1" ht="30" customHeight="1" x14ac:dyDescent="0.2">
      <c r="A355" s="66">
        <v>8</v>
      </c>
      <c r="B355" s="67" t="s">
        <v>174</v>
      </c>
      <c r="C355" s="140" t="s">
        <v>661</v>
      </c>
      <c r="D355" s="188">
        <v>26.4</v>
      </c>
      <c r="E355" s="18" t="s">
        <v>327</v>
      </c>
      <c r="F355" s="438" t="s">
        <v>450</v>
      </c>
      <c r="G355" s="439"/>
      <c r="H355" s="16">
        <v>0</v>
      </c>
      <c r="I355" s="16">
        <v>26.4</v>
      </c>
      <c r="J355" s="108"/>
      <c r="K355" s="92"/>
      <c r="L355" s="92"/>
      <c r="M355"/>
      <c r="N355"/>
      <c r="O355"/>
      <c r="P355"/>
      <c r="Q355"/>
      <c r="R355"/>
      <c r="S355"/>
      <c r="T355"/>
      <c r="U355"/>
      <c r="V355"/>
      <c r="W355"/>
      <c r="X355"/>
      <c r="Y355"/>
      <c r="Z355"/>
      <c r="AA355"/>
      <c r="AB355"/>
      <c r="AC355"/>
      <c r="AD355"/>
      <c r="AE355"/>
      <c r="AF355"/>
      <c r="AG355"/>
      <c r="AH355"/>
      <c r="AI355"/>
      <c r="AJ355"/>
    </row>
    <row r="356" spans="1:47" s="73" customFormat="1" ht="30" customHeight="1" x14ac:dyDescent="0.2">
      <c r="A356" s="66"/>
      <c r="B356" s="67"/>
      <c r="C356" s="140" t="s">
        <v>672</v>
      </c>
      <c r="D356" s="188">
        <v>745</v>
      </c>
      <c r="E356" s="18" t="s">
        <v>327</v>
      </c>
      <c r="F356" s="438" t="s">
        <v>449</v>
      </c>
      <c r="G356" s="439"/>
      <c r="H356" s="17">
        <v>0</v>
      </c>
      <c r="I356" s="16">
        <v>745</v>
      </c>
      <c r="J356" s="108"/>
      <c r="K356" s="92"/>
      <c r="L356" s="92"/>
      <c r="M356"/>
      <c r="N356"/>
      <c r="O356"/>
      <c r="P356"/>
      <c r="Q356"/>
      <c r="R356"/>
      <c r="S356"/>
      <c r="T356"/>
      <c r="U356"/>
      <c r="V356"/>
      <c r="W356"/>
      <c r="X356"/>
      <c r="Y356"/>
      <c r="Z356"/>
      <c r="AA356"/>
      <c r="AB356"/>
      <c r="AC356"/>
      <c r="AD356"/>
      <c r="AE356"/>
      <c r="AF356"/>
      <c r="AG356"/>
      <c r="AH356"/>
      <c r="AI356"/>
      <c r="AJ356"/>
    </row>
    <row r="357" spans="1:47" s="73" customFormat="1" ht="30" customHeight="1" x14ac:dyDescent="0.2">
      <c r="A357" s="66"/>
      <c r="B357" s="67"/>
      <c r="C357" s="140" t="s">
        <v>673</v>
      </c>
      <c r="D357" s="188">
        <v>48.45</v>
      </c>
      <c r="E357" s="18" t="s">
        <v>327</v>
      </c>
      <c r="F357" s="438" t="s">
        <v>448</v>
      </c>
      <c r="G357" s="439"/>
      <c r="H357" s="17">
        <v>0</v>
      </c>
      <c r="I357" s="16"/>
      <c r="J357" s="108"/>
      <c r="K357" s="92"/>
      <c r="L357" s="92"/>
      <c r="M357"/>
      <c r="N357"/>
      <c r="O357"/>
      <c r="P357"/>
      <c r="Q357"/>
      <c r="R357"/>
      <c r="S357"/>
      <c r="T357"/>
      <c r="U357"/>
      <c r="V357"/>
      <c r="W357"/>
      <c r="X357"/>
      <c r="Y357"/>
      <c r="Z357"/>
      <c r="AA357"/>
      <c r="AB357"/>
      <c r="AC357"/>
      <c r="AD357"/>
      <c r="AE357"/>
      <c r="AF357"/>
      <c r="AG357"/>
      <c r="AH357"/>
      <c r="AI357"/>
      <c r="AJ357"/>
    </row>
    <row r="358" spans="1:47" s="73" customFormat="1" ht="30" customHeight="1" x14ac:dyDescent="0.2">
      <c r="A358" s="66"/>
      <c r="B358" s="67"/>
      <c r="C358" s="140" t="s">
        <v>475</v>
      </c>
      <c r="D358" s="188">
        <v>20.7</v>
      </c>
      <c r="E358" s="18" t="s">
        <v>327</v>
      </c>
      <c r="F358" s="438" t="s">
        <v>481</v>
      </c>
      <c r="G358" s="439"/>
      <c r="H358" s="17">
        <v>0</v>
      </c>
      <c r="I358" s="16">
        <v>20.7</v>
      </c>
      <c r="J358" s="237"/>
      <c r="K358" s="238"/>
      <c r="L358" s="238"/>
      <c r="M358"/>
      <c r="N358"/>
      <c r="O358"/>
      <c r="P358"/>
      <c r="Q358"/>
      <c r="R358"/>
      <c r="S358"/>
      <c r="T358"/>
      <c r="U358"/>
      <c r="V358"/>
      <c r="W358"/>
      <c r="X358"/>
      <c r="Y358"/>
      <c r="Z358"/>
      <c r="AA358"/>
      <c r="AB358"/>
      <c r="AC358"/>
      <c r="AD358"/>
      <c r="AE358"/>
      <c r="AF358"/>
      <c r="AG358"/>
      <c r="AH358"/>
      <c r="AI358"/>
      <c r="AJ358"/>
    </row>
    <row r="359" spans="1:47" s="73" customFormat="1" ht="31.5" customHeight="1" x14ac:dyDescent="0.2">
      <c r="A359" s="465" t="s">
        <v>175</v>
      </c>
      <c r="B359" s="466"/>
      <c r="C359" s="61" t="s">
        <v>176</v>
      </c>
      <c r="D359" s="61" t="s">
        <v>232</v>
      </c>
      <c r="E359" s="157" t="s">
        <v>233</v>
      </c>
      <c r="F359" s="175" t="s">
        <v>179</v>
      </c>
      <c r="G359" s="176" t="s">
        <v>180</v>
      </c>
      <c r="H359" s="442"/>
      <c r="I359" s="443"/>
      <c r="J359" s="92"/>
      <c r="K359" s="92"/>
      <c r="L359" s="92"/>
      <c r="M359"/>
      <c r="N359"/>
      <c r="O359"/>
      <c r="P359"/>
      <c r="Q359"/>
      <c r="R359"/>
      <c r="S359"/>
      <c r="T359"/>
      <c r="U359"/>
      <c r="V359"/>
      <c r="W359"/>
      <c r="X359"/>
      <c r="Y359"/>
      <c r="Z359"/>
      <c r="AA359"/>
      <c r="AB359"/>
      <c r="AC359"/>
      <c r="AD359"/>
      <c r="AE359"/>
      <c r="AF359"/>
      <c r="AG359"/>
      <c r="AH359"/>
      <c r="AI359"/>
      <c r="AJ359"/>
    </row>
    <row r="360" spans="1:47" s="73" customFormat="1" ht="19.5" customHeight="1" x14ac:dyDescent="0.2">
      <c r="A360" s="68" t="s">
        <v>181</v>
      </c>
      <c r="B360" s="69" t="s">
        <v>182</v>
      </c>
      <c r="C360" s="14" t="s">
        <v>676</v>
      </c>
      <c r="D360" s="15">
        <v>23</v>
      </c>
      <c r="E360" s="18">
        <v>5</v>
      </c>
      <c r="F360" s="168"/>
      <c r="G360" s="169">
        <v>10</v>
      </c>
      <c r="H360" s="464"/>
      <c r="I360" s="464"/>
      <c r="J360" s="240" t="s">
        <v>183</v>
      </c>
      <c r="K360" s="240"/>
      <c r="L360" s="240"/>
      <c r="M360"/>
      <c r="N360"/>
      <c r="O360"/>
      <c r="P360"/>
      <c r="Q360"/>
      <c r="R360"/>
      <c r="S360"/>
      <c r="T360"/>
      <c r="U360"/>
      <c r="V360"/>
      <c r="W360"/>
      <c r="X360"/>
      <c r="Y360"/>
      <c r="Z360"/>
      <c r="AA360"/>
      <c r="AB360"/>
      <c r="AC360"/>
      <c r="AD360"/>
      <c r="AE360"/>
      <c r="AF360"/>
      <c r="AG360"/>
      <c r="AH360"/>
      <c r="AI360"/>
      <c r="AJ360"/>
    </row>
    <row r="361" spans="1:47" s="73" customFormat="1" ht="19.5" customHeight="1" x14ac:dyDescent="0.2">
      <c r="A361" s="68" t="s">
        <v>184</v>
      </c>
      <c r="B361" s="69" t="s">
        <v>185</v>
      </c>
      <c r="C361" s="14"/>
      <c r="D361" s="15"/>
      <c r="E361" s="18"/>
      <c r="F361" s="156"/>
      <c r="G361" s="170"/>
      <c r="H361" s="442"/>
      <c r="I361" s="443"/>
      <c r="J361" s="238"/>
      <c r="K361" s="238"/>
      <c r="L361" s="238"/>
      <c r="M361"/>
      <c r="N361"/>
      <c r="O361"/>
      <c r="P361"/>
      <c r="Q361"/>
      <c r="R361"/>
      <c r="S361"/>
      <c r="T361"/>
      <c r="U361"/>
      <c r="V361"/>
      <c r="W361"/>
      <c r="X361"/>
      <c r="Y361"/>
      <c r="Z361"/>
      <c r="AA361"/>
      <c r="AB361"/>
      <c r="AC361"/>
      <c r="AD361"/>
      <c r="AE361"/>
      <c r="AF361"/>
      <c r="AG361"/>
      <c r="AH361"/>
      <c r="AI361"/>
      <c r="AJ361"/>
    </row>
    <row r="362" spans="1:47" s="73" customFormat="1" ht="19.5" customHeight="1" x14ac:dyDescent="0.2">
      <c r="A362" s="68" t="s">
        <v>186</v>
      </c>
      <c r="B362" s="69" t="s">
        <v>187</v>
      </c>
      <c r="C362" s="14"/>
      <c r="D362" s="15"/>
      <c r="E362" s="18"/>
      <c r="F362" s="156"/>
      <c r="G362" s="170"/>
      <c r="H362" s="464"/>
      <c r="I362" s="464"/>
      <c r="J362" s="238"/>
      <c r="K362" s="238"/>
      <c r="L362" s="238"/>
      <c r="M362"/>
      <c r="N362"/>
      <c r="O362"/>
      <c r="P362"/>
      <c r="Q362"/>
      <c r="R362"/>
      <c r="S362"/>
      <c r="T362"/>
      <c r="U362"/>
      <c r="V362"/>
      <c r="W362"/>
      <c r="X362"/>
      <c r="Y362"/>
      <c r="Z362"/>
      <c r="AA362"/>
      <c r="AB362"/>
      <c r="AC362"/>
      <c r="AD362"/>
      <c r="AE362"/>
      <c r="AF362"/>
      <c r="AG362"/>
      <c r="AH362"/>
      <c r="AI362"/>
      <c r="AJ362"/>
    </row>
    <row r="363" spans="1:47" s="73" customFormat="1" ht="24.75" customHeight="1" x14ac:dyDescent="0.2">
      <c r="A363" s="49"/>
      <c r="B363" s="49"/>
      <c r="C363" s="128" t="s">
        <v>188</v>
      </c>
      <c r="D363" s="129">
        <f>SUM(D96:D358)+SUM(D360:D362)</f>
        <v>13179638.863999994</v>
      </c>
      <c r="E363" s="433"/>
      <c r="F363" s="433"/>
      <c r="G363" s="433"/>
      <c r="H363" s="124">
        <f>SUM(H96:H358)</f>
        <v>0</v>
      </c>
      <c r="I363" s="124">
        <f>SUM(I96:I358)</f>
        <v>11351520.649999999</v>
      </c>
      <c r="J363" s="92"/>
      <c r="K363"/>
      <c r="L363"/>
      <c r="M363"/>
      <c r="N363"/>
      <c r="O363"/>
      <c r="P363"/>
      <c r="Q363"/>
      <c r="R363"/>
      <c r="S363"/>
      <c r="T363"/>
      <c r="U363"/>
      <c r="V363"/>
      <c r="W363"/>
      <c r="X363"/>
      <c r="Y363"/>
      <c r="Z363"/>
      <c r="AA363"/>
      <c r="AB363"/>
      <c r="AC363"/>
      <c r="AD363"/>
      <c r="AE363"/>
      <c r="AF363"/>
      <c r="AG363"/>
      <c r="AH363"/>
      <c r="AI363"/>
      <c r="AJ363"/>
    </row>
    <row r="364" spans="1:47" s="73" customFormat="1" ht="24" thickBot="1" x14ac:dyDescent="0.25">
      <c r="A364" s="52"/>
      <c r="B364" s="52"/>
      <c r="C364" s="126" t="s">
        <v>189</v>
      </c>
      <c r="D364" s="127">
        <f>D363/$C$6</f>
        <v>1471.8946264322881</v>
      </c>
      <c r="E364" s="434"/>
      <c r="F364" s="434"/>
      <c r="G364" s="434"/>
      <c r="H364" s="119">
        <f>H363/$C$6</f>
        <v>0</v>
      </c>
      <c r="I364" s="119">
        <f>I363/$C$6</f>
        <v>1267.7314165419577</v>
      </c>
      <c r="J364" s="51"/>
      <c r="K364" s="93"/>
      <c r="L364" s="52"/>
      <c r="M364" s="52"/>
      <c r="U364"/>
      <c r="V364"/>
      <c r="W364"/>
      <c r="X364"/>
      <c r="Y364"/>
      <c r="Z364"/>
      <c r="AA364"/>
      <c r="AB364"/>
      <c r="AC364"/>
      <c r="AD364"/>
      <c r="AE364"/>
      <c r="AF364"/>
      <c r="AG364"/>
      <c r="AH364"/>
      <c r="AI364"/>
      <c r="AJ364"/>
      <c r="AK364"/>
      <c r="AL364"/>
      <c r="AM364"/>
      <c r="AN364"/>
      <c r="AO364"/>
      <c r="AP364"/>
      <c r="AQ364"/>
      <c r="AR364"/>
      <c r="AS364"/>
      <c r="AT364"/>
      <c r="AU364"/>
    </row>
    <row r="365" spans="1:47" ht="23.25" customHeight="1" x14ac:dyDescent="0.2">
      <c r="A365" s="52"/>
      <c r="B365" s="52"/>
      <c r="C365" s="51"/>
      <c r="D365" s="51"/>
      <c r="E365" s="51"/>
      <c r="F365" s="51"/>
    </row>
    <row r="366" spans="1:47" ht="39.6" customHeight="1" x14ac:dyDescent="0.2">
      <c r="A366" s="93"/>
      <c r="B366" s="93"/>
      <c r="C366" s="93"/>
      <c r="D366" s="93"/>
      <c r="E366" s="93"/>
      <c r="F366" s="93"/>
    </row>
    <row r="367" spans="1:47" ht="27" customHeight="1" x14ac:dyDescent="0.2">
      <c r="A367" s="487" t="s">
        <v>259</v>
      </c>
      <c r="B367" s="488"/>
      <c r="C367" s="304" t="s">
        <v>235</v>
      </c>
      <c r="D367" s="304" t="s">
        <v>192</v>
      </c>
      <c r="E367" s="306" t="s">
        <v>193</v>
      </c>
      <c r="F367" s="307"/>
      <c r="G367" s="310" t="s">
        <v>194</v>
      </c>
      <c r="H367" s="310"/>
      <c r="I367" s="310"/>
      <c r="J367" s="310"/>
      <c r="K367" s="310"/>
      <c r="L367" s="310"/>
      <c r="M367" s="310"/>
      <c r="N367" s="307"/>
      <c r="O367" s="306" t="s">
        <v>195</v>
      </c>
      <c r="P367" s="310"/>
      <c r="Q367" s="310"/>
      <c r="R367" s="307"/>
      <c r="S367" s="356" t="s">
        <v>196</v>
      </c>
      <c r="T367" s="304" t="s">
        <v>197</v>
      </c>
    </row>
    <row r="368" spans="1:47" ht="27" customHeight="1" x14ac:dyDescent="0.2">
      <c r="A368" s="489"/>
      <c r="B368" s="490"/>
      <c r="C368" s="482"/>
      <c r="D368" s="305"/>
      <c r="E368" s="308"/>
      <c r="F368" s="309"/>
      <c r="G368" s="311"/>
      <c r="H368" s="311"/>
      <c r="I368" s="311"/>
      <c r="J368" s="311"/>
      <c r="K368" s="311"/>
      <c r="L368" s="311"/>
      <c r="M368" s="311"/>
      <c r="N368" s="309"/>
      <c r="O368" s="308"/>
      <c r="P368" s="311"/>
      <c r="Q368" s="311"/>
      <c r="R368" s="309"/>
      <c r="S368" s="357"/>
      <c r="T368" s="305"/>
    </row>
    <row r="369" spans="1:20" ht="27" customHeight="1" x14ac:dyDescent="0.2">
      <c r="A369" s="491"/>
      <c r="B369" s="492"/>
      <c r="C369" s="482"/>
      <c r="D369" s="351" t="s">
        <v>198</v>
      </c>
      <c r="E369" s="352"/>
      <c r="F369" s="353"/>
      <c r="G369" s="351" t="s">
        <v>199</v>
      </c>
      <c r="H369" s="352"/>
      <c r="I369" s="352"/>
      <c r="J369" s="352"/>
      <c r="K369" s="352"/>
      <c r="L369" s="352"/>
      <c r="M369" s="352"/>
      <c r="N369" s="353"/>
      <c r="O369" s="351" t="s">
        <v>200</v>
      </c>
      <c r="P369" s="352"/>
      <c r="Q369" s="352"/>
      <c r="R369" s="353"/>
      <c r="S369" s="357"/>
      <c r="T369" s="304" t="s">
        <v>112</v>
      </c>
    </row>
    <row r="370" spans="1:20" ht="27" customHeight="1" x14ac:dyDescent="0.2">
      <c r="A370" s="74" t="s">
        <v>137</v>
      </c>
      <c r="B370" s="75"/>
      <c r="C370" s="305"/>
      <c r="D370" s="76" t="s">
        <v>201</v>
      </c>
      <c r="E370" s="76" t="s">
        <v>202</v>
      </c>
      <c r="F370" s="76" t="s">
        <v>203</v>
      </c>
      <c r="G370" s="76" t="s">
        <v>204</v>
      </c>
      <c r="H370" s="76" t="s">
        <v>205</v>
      </c>
      <c r="I370" s="76" t="s">
        <v>206</v>
      </c>
      <c r="J370" s="76" t="s">
        <v>207</v>
      </c>
      <c r="K370" s="76" t="s">
        <v>208</v>
      </c>
      <c r="L370" s="351" t="s">
        <v>209</v>
      </c>
      <c r="M370" s="353"/>
      <c r="N370" s="76" t="s">
        <v>210</v>
      </c>
      <c r="O370" s="76" t="s">
        <v>211</v>
      </c>
      <c r="P370" s="76" t="s">
        <v>212</v>
      </c>
      <c r="Q370" s="76" t="s">
        <v>213</v>
      </c>
      <c r="R370" s="76" t="s">
        <v>214</v>
      </c>
      <c r="S370" s="358"/>
      <c r="T370" s="305"/>
    </row>
    <row r="371" spans="1:20" ht="30" customHeight="1" x14ac:dyDescent="0.2">
      <c r="A371" s="77">
        <v>0.1</v>
      </c>
      <c r="B371" s="69" t="s">
        <v>155</v>
      </c>
      <c r="C371" s="420"/>
      <c r="D371" s="421"/>
      <c r="E371" s="421"/>
      <c r="F371" s="421"/>
      <c r="G371" s="421"/>
      <c r="H371" s="421"/>
      <c r="I371" s="421"/>
      <c r="J371" s="421"/>
      <c r="K371" s="421"/>
      <c r="L371" s="421"/>
      <c r="M371" s="421"/>
      <c r="N371" s="422"/>
      <c r="O371" s="31"/>
      <c r="P371" s="31"/>
      <c r="Q371" s="31"/>
      <c r="R371" s="31"/>
      <c r="S371" s="115">
        <f>SUM(C371:R371)</f>
        <v>0</v>
      </c>
      <c r="T371" s="34"/>
    </row>
    <row r="372" spans="1:20" ht="30" customHeight="1" x14ac:dyDescent="0.2">
      <c r="A372" s="68">
        <v>0.2</v>
      </c>
      <c r="B372" s="69" t="s">
        <v>157</v>
      </c>
      <c r="C372" s="317"/>
      <c r="D372" s="318"/>
      <c r="E372" s="318"/>
      <c r="F372" s="318"/>
      <c r="G372" s="318"/>
      <c r="H372" s="318"/>
      <c r="I372" s="318"/>
      <c r="J372" s="318"/>
      <c r="K372" s="318"/>
      <c r="L372" s="318"/>
      <c r="M372" s="318"/>
      <c r="N372" s="319"/>
      <c r="O372" s="31"/>
      <c r="P372" s="31"/>
      <c r="Q372" s="31"/>
      <c r="R372" s="31"/>
      <c r="S372" s="115">
        <f t="shared" ref="S372:S390" si="4">SUM(C372:R372)</f>
        <v>0</v>
      </c>
      <c r="T372" s="28"/>
    </row>
    <row r="373" spans="1:20" ht="30" customHeight="1" x14ac:dyDescent="0.2">
      <c r="A373" s="68">
        <v>0.3</v>
      </c>
      <c r="B373" s="69" t="s">
        <v>158</v>
      </c>
      <c r="C373" s="28"/>
      <c r="D373" s="28"/>
      <c r="E373" s="29"/>
      <c r="F373" s="30"/>
      <c r="G373" s="30"/>
      <c r="H373" s="31"/>
      <c r="I373" s="31"/>
      <c r="J373" s="31"/>
      <c r="K373" s="31"/>
      <c r="L373" s="420"/>
      <c r="M373" s="421"/>
      <c r="N373" s="422"/>
      <c r="O373" s="31"/>
      <c r="P373" s="31"/>
      <c r="Q373" s="31"/>
      <c r="R373" s="31"/>
      <c r="S373" s="115">
        <f t="shared" si="4"/>
        <v>0</v>
      </c>
      <c r="T373" s="28"/>
    </row>
    <row r="374" spans="1:20" ht="30" customHeight="1" x14ac:dyDescent="0.2">
      <c r="A374" s="68">
        <v>0.4</v>
      </c>
      <c r="B374" s="69" t="s">
        <v>159</v>
      </c>
      <c r="C374" s="28"/>
      <c r="D374" s="28"/>
      <c r="E374" s="29"/>
      <c r="F374" s="30"/>
      <c r="G374" s="32"/>
      <c r="H374" s="31"/>
      <c r="I374" s="31"/>
      <c r="J374" s="31"/>
      <c r="K374" s="31"/>
      <c r="L374" s="314"/>
      <c r="M374" s="315"/>
      <c r="N374" s="316"/>
      <c r="O374" s="31"/>
      <c r="P374" s="31"/>
      <c r="Q374" s="31"/>
      <c r="R374" s="31"/>
      <c r="S374" s="115">
        <f t="shared" si="4"/>
        <v>0</v>
      </c>
      <c r="T374" s="31"/>
    </row>
    <row r="375" spans="1:20" ht="30" customHeight="1" x14ac:dyDescent="0.2">
      <c r="A375" s="68">
        <v>0.5</v>
      </c>
      <c r="B375" s="69" t="s">
        <v>216</v>
      </c>
      <c r="C375" s="28"/>
      <c r="D375" s="28"/>
      <c r="E375" s="29"/>
      <c r="F375" s="30"/>
      <c r="G375" s="32"/>
      <c r="H375" s="31"/>
      <c r="I375" s="31"/>
      <c r="J375" s="31"/>
      <c r="K375" s="31"/>
      <c r="L375" s="314"/>
      <c r="M375" s="315"/>
      <c r="N375" s="316"/>
      <c r="O375" s="31"/>
      <c r="P375" s="31"/>
      <c r="Q375" s="31"/>
      <c r="R375" s="31"/>
      <c r="S375" s="115">
        <f t="shared" si="4"/>
        <v>0</v>
      </c>
      <c r="T375" s="31"/>
    </row>
    <row r="376" spans="1:20" ht="30" customHeight="1" x14ac:dyDescent="0.2">
      <c r="A376" s="68">
        <v>1</v>
      </c>
      <c r="B376" s="69" t="s">
        <v>160</v>
      </c>
      <c r="C376" s="28">
        <v>0</v>
      </c>
      <c r="D376" s="28">
        <v>103368</v>
      </c>
      <c r="E376" s="33">
        <v>13063</v>
      </c>
      <c r="F376" s="33">
        <v>4887</v>
      </c>
      <c r="G376" s="31"/>
      <c r="H376" s="31"/>
      <c r="I376" s="31"/>
      <c r="J376" s="31"/>
      <c r="K376" s="31"/>
      <c r="L376" s="314"/>
      <c r="M376" s="315"/>
      <c r="N376" s="316"/>
      <c r="O376" s="31">
        <v>30445</v>
      </c>
      <c r="P376" s="31">
        <v>4901</v>
      </c>
      <c r="Q376" s="31">
        <v>579</v>
      </c>
      <c r="R376" s="31"/>
      <c r="S376" s="115">
        <f t="shared" si="4"/>
        <v>157243</v>
      </c>
      <c r="T376" s="28">
        <v>-29355</v>
      </c>
    </row>
    <row r="377" spans="1:20" ht="30" customHeight="1" x14ac:dyDescent="0.2">
      <c r="A377" s="68">
        <v>2.1</v>
      </c>
      <c r="B377" s="69" t="s">
        <v>161</v>
      </c>
      <c r="C377" s="28">
        <v>0</v>
      </c>
      <c r="D377" s="28">
        <v>446346</v>
      </c>
      <c r="E377" s="28">
        <v>8813</v>
      </c>
      <c r="F377" s="28">
        <v>21351</v>
      </c>
      <c r="G377" s="28"/>
      <c r="H377" s="31"/>
      <c r="I377" s="31"/>
      <c r="J377" s="31"/>
      <c r="K377" s="31"/>
      <c r="L377" s="314"/>
      <c r="M377" s="315"/>
      <c r="N377" s="316"/>
      <c r="O377" s="31"/>
      <c r="P377" s="31">
        <v>4614</v>
      </c>
      <c r="Q377" s="31">
        <v>545</v>
      </c>
      <c r="R377" s="31"/>
      <c r="S377" s="115">
        <f t="shared" si="4"/>
        <v>481669</v>
      </c>
      <c r="T377" s="28">
        <v>-31726</v>
      </c>
    </row>
    <row r="378" spans="1:20" ht="30" customHeight="1" x14ac:dyDescent="0.2">
      <c r="A378" s="68">
        <v>2.2000000000000002</v>
      </c>
      <c r="B378" s="69" t="s">
        <v>162</v>
      </c>
      <c r="C378" s="28">
        <v>-3285</v>
      </c>
      <c r="D378" s="28">
        <v>704332</v>
      </c>
      <c r="E378" s="33">
        <v>35910</v>
      </c>
      <c r="F378" s="33">
        <v>31144</v>
      </c>
      <c r="G378" s="28"/>
      <c r="H378" s="31"/>
      <c r="I378" s="31"/>
      <c r="J378" s="31"/>
      <c r="K378" s="31"/>
      <c r="L378" s="314"/>
      <c r="M378" s="315"/>
      <c r="N378" s="316"/>
      <c r="O378" s="31"/>
      <c r="P378" s="31">
        <v>14851</v>
      </c>
      <c r="Q378" s="31">
        <v>4988</v>
      </c>
      <c r="R378" s="31"/>
      <c r="S378" s="115">
        <f t="shared" si="4"/>
        <v>787940</v>
      </c>
      <c r="T378" s="28">
        <v>-176812</v>
      </c>
    </row>
    <row r="379" spans="1:20" ht="30" customHeight="1" x14ac:dyDescent="0.2">
      <c r="A379" s="68">
        <v>2.2999999999999998</v>
      </c>
      <c r="B379" s="69" t="s">
        <v>163</v>
      </c>
      <c r="C379" s="28">
        <v>0</v>
      </c>
      <c r="D379" s="28">
        <v>142225</v>
      </c>
      <c r="E379" s="33">
        <v>5097</v>
      </c>
      <c r="F379" s="33">
        <v>6828</v>
      </c>
      <c r="G379" s="28"/>
      <c r="H379" s="31"/>
      <c r="I379" s="31"/>
      <c r="J379" s="31">
        <v>31104</v>
      </c>
      <c r="K379" s="31"/>
      <c r="L379" s="314"/>
      <c r="M379" s="315"/>
      <c r="N379" s="316"/>
      <c r="O379" s="31"/>
      <c r="P379" s="31">
        <v>1821</v>
      </c>
      <c r="Q379" s="31">
        <v>18104</v>
      </c>
      <c r="R379" s="31">
        <v>26</v>
      </c>
      <c r="S379" s="115">
        <f t="shared" si="4"/>
        <v>205205</v>
      </c>
      <c r="T379" s="28">
        <v>-35111</v>
      </c>
    </row>
    <row r="380" spans="1:20" ht="30" customHeight="1" x14ac:dyDescent="0.2">
      <c r="A380" s="68">
        <v>2.4</v>
      </c>
      <c r="B380" s="69" t="s">
        <v>164</v>
      </c>
      <c r="C380" s="28">
        <v>-1537</v>
      </c>
      <c r="D380" s="28">
        <v>38623</v>
      </c>
      <c r="E380" s="33">
        <v>3578</v>
      </c>
      <c r="F380" s="33">
        <v>1892</v>
      </c>
      <c r="G380" s="28"/>
      <c r="H380" s="31"/>
      <c r="I380" s="31"/>
      <c r="J380" s="31"/>
      <c r="K380" s="31"/>
      <c r="L380" s="314"/>
      <c r="M380" s="315"/>
      <c r="N380" s="316"/>
      <c r="O380" s="31"/>
      <c r="P380" s="31">
        <v>1341</v>
      </c>
      <c r="Q380" s="31">
        <v>1707</v>
      </c>
      <c r="R380" s="31"/>
      <c r="S380" s="115">
        <f t="shared" si="4"/>
        <v>45604</v>
      </c>
      <c r="T380" s="28">
        <v>-7745</v>
      </c>
    </row>
    <row r="381" spans="1:20" ht="30" customHeight="1" x14ac:dyDescent="0.2">
      <c r="A381" s="68">
        <v>2.5</v>
      </c>
      <c r="B381" s="69" t="s">
        <v>165</v>
      </c>
      <c r="C381" s="28">
        <v>0</v>
      </c>
      <c r="D381" s="28">
        <v>586391</v>
      </c>
      <c r="E381" s="33">
        <v>9778</v>
      </c>
      <c r="F381" s="33">
        <v>32074</v>
      </c>
      <c r="G381" s="28"/>
      <c r="H381" s="31"/>
      <c r="I381" s="31"/>
      <c r="J381" s="31">
        <v>9911</v>
      </c>
      <c r="K381" s="31"/>
      <c r="L381" s="314"/>
      <c r="M381" s="315"/>
      <c r="N381" s="316"/>
      <c r="O381" s="31"/>
      <c r="P381" s="31">
        <v>7466</v>
      </c>
      <c r="Q381" s="31">
        <v>9489</v>
      </c>
      <c r="R381" s="31">
        <v>178</v>
      </c>
      <c r="S381" s="115">
        <f t="shared" si="4"/>
        <v>655287</v>
      </c>
      <c r="T381" s="28">
        <v>-82224</v>
      </c>
    </row>
    <row r="382" spans="1:20" ht="30" customHeight="1" x14ac:dyDescent="0.2">
      <c r="A382" s="68">
        <v>2.6</v>
      </c>
      <c r="B382" s="69" t="s">
        <v>166</v>
      </c>
      <c r="C382" s="28">
        <v>0</v>
      </c>
      <c r="D382" s="28">
        <v>149949</v>
      </c>
      <c r="E382" s="33">
        <v>81</v>
      </c>
      <c r="F382" s="33">
        <v>9596</v>
      </c>
      <c r="G382" s="28"/>
      <c r="H382" s="31"/>
      <c r="I382" s="31"/>
      <c r="J382" s="31">
        <v>26656</v>
      </c>
      <c r="K382" s="31"/>
      <c r="L382" s="314"/>
      <c r="M382" s="315"/>
      <c r="N382" s="316"/>
      <c r="O382" s="31"/>
      <c r="P382" s="31">
        <v>986</v>
      </c>
      <c r="Q382" s="31">
        <v>27</v>
      </c>
      <c r="R382" s="31"/>
      <c r="S382" s="115">
        <f t="shared" si="4"/>
        <v>187295</v>
      </c>
      <c r="T382" s="28">
        <v>-45446</v>
      </c>
    </row>
    <row r="383" spans="1:20" ht="30" customHeight="1" x14ac:dyDescent="0.2">
      <c r="A383" s="68">
        <v>2.7</v>
      </c>
      <c r="B383" s="69" t="s">
        <v>167</v>
      </c>
      <c r="C383" s="28">
        <v>0</v>
      </c>
      <c r="D383" s="28">
        <v>781239</v>
      </c>
      <c r="E383" s="33">
        <v>5030</v>
      </c>
      <c r="F383" s="33">
        <v>105171</v>
      </c>
      <c r="G383" s="28"/>
      <c r="H383" s="31"/>
      <c r="I383" s="31"/>
      <c r="J383" s="31">
        <v>307911</v>
      </c>
      <c r="K383" s="31"/>
      <c r="L383" s="314"/>
      <c r="M383" s="315"/>
      <c r="N383" s="316"/>
      <c r="O383" s="31"/>
      <c r="P383" s="31">
        <v>18295</v>
      </c>
      <c r="Q383" s="31">
        <v>24641</v>
      </c>
      <c r="R383" s="31">
        <v>219</v>
      </c>
      <c r="S383" s="115">
        <f t="shared" si="4"/>
        <v>1242506</v>
      </c>
      <c r="T383" s="28">
        <v>-633293</v>
      </c>
    </row>
    <row r="384" spans="1:20" ht="30" customHeight="1" x14ac:dyDescent="0.2">
      <c r="A384" s="68">
        <v>2.8</v>
      </c>
      <c r="B384" s="69" t="s">
        <v>168</v>
      </c>
      <c r="C384" s="28">
        <v>-19668</v>
      </c>
      <c r="D384" s="28">
        <v>10832</v>
      </c>
      <c r="E384" s="33">
        <v>54</v>
      </c>
      <c r="F384" s="33">
        <v>7</v>
      </c>
      <c r="G384" s="28"/>
      <c r="H384" s="31"/>
      <c r="I384" s="31"/>
      <c r="J384" s="31">
        <v>10872</v>
      </c>
      <c r="K384" s="31"/>
      <c r="L384" s="314"/>
      <c r="M384" s="315"/>
      <c r="N384" s="316"/>
      <c r="O384" s="31"/>
      <c r="P384" s="31">
        <v>43</v>
      </c>
      <c r="Q384" s="31">
        <v>19778</v>
      </c>
      <c r="R384" s="31">
        <v>6</v>
      </c>
      <c r="S384" s="115">
        <f t="shared" si="4"/>
        <v>21924</v>
      </c>
      <c r="T384" s="28">
        <v>-59</v>
      </c>
    </row>
    <row r="385" spans="1:20" ht="30" customHeight="1" x14ac:dyDescent="0.2">
      <c r="A385" s="68">
        <v>3</v>
      </c>
      <c r="B385" s="69" t="s">
        <v>169</v>
      </c>
      <c r="C385" s="28">
        <v>-138156</v>
      </c>
      <c r="D385" s="28">
        <v>138109</v>
      </c>
      <c r="E385" s="33">
        <v>684</v>
      </c>
      <c r="F385" s="33">
        <v>24962</v>
      </c>
      <c r="G385" s="28"/>
      <c r="H385" s="31"/>
      <c r="I385" s="31"/>
      <c r="J385" s="31">
        <v>291304</v>
      </c>
      <c r="K385" s="31"/>
      <c r="L385" s="314"/>
      <c r="M385" s="315"/>
      <c r="N385" s="316"/>
      <c r="O385" s="31"/>
      <c r="P385" s="31">
        <v>599</v>
      </c>
      <c r="Q385" s="31">
        <v>219078</v>
      </c>
      <c r="R385" s="31"/>
      <c r="S385" s="115">
        <f t="shared" si="4"/>
        <v>536580</v>
      </c>
      <c r="T385" s="28">
        <v>-234746</v>
      </c>
    </row>
    <row r="386" spans="1:20" ht="30" customHeight="1" x14ac:dyDescent="0.2">
      <c r="A386" s="68">
        <v>4</v>
      </c>
      <c r="B386" s="69" t="s">
        <v>217</v>
      </c>
      <c r="C386" s="30">
        <v>0</v>
      </c>
      <c r="D386" s="30">
        <v>1347</v>
      </c>
      <c r="E386" s="29">
        <v>2</v>
      </c>
      <c r="F386" s="29">
        <v>54</v>
      </c>
      <c r="G386" s="30"/>
      <c r="H386" s="31"/>
      <c r="I386" s="31"/>
      <c r="J386" s="31">
        <v>5405</v>
      </c>
      <c r="K386" s="31"/>
      <c r="L386" s="317"/>
      <c r="M386" s="318"/>
      <c r="N386" s="319"/>
      <c r="O386" s="31"/>
      <c r="P386" s="32">
        <v>1</v>
      </c>
      <c r="Q386" s="32">
        <v>2</v>
      </c>
      <c r="R386" s="32"/>
      <c r="S386" s="115">
        <f t="shared" si="4"/>
        <v>6811</v>
      </c>
      <c r="T386" s="30"/>
    </row>
    <row r="387" spans="1:20" ht="30" customHeight="1" x14ac:dyDescent="0.2">
      <c r="A387" s="68">
        <v>5</v>
      </c>
      <c r="B387" s="69" t="s">
        <v>171</v>
      </c>
      <c r="C387" s="30">
        <v>-19743</v>
      </c>
      <c r="D387" s="30">
        <v>1000994</v>
      </c>
      <c r="E387" s="29">
        <v>2078</v>
      </c>
      <c r="F387" s="29">
        <v>18095</v>
      </c>
      <c r="G387" s="30"/>
      <c r="H387" s="31"/>
      <c r="I387" s="31"/>
      <c r="J387" s="31">
        <v>1349063</v>
      </c>
      <c r="K387" s="31"/>
      <c r="L387" s="28">
        <v>5800301</v>
      </c>
      <c r="M387" s="28">
        <v>3258249</v>
      </c>
      <c r="N387" s="28">
        <v>232992</v>
      </c>
      <c r="O387" s="31"/>
      <c r="P387" s="32">
        <v>4124</v>
      </c>
      <c r="Q387" s="32">
        <v>37731</v>
      </c>
      <c r="R387" s="32">
        <v>321</v>
      </c>
      <c r="S387" s="115">
        <f t="shared" si="4"/>
        <v>11684205</v>
      </c>
      <c r="T387" s="30">
        <v>-365966</v>
      </c>
    </row>
    <row r="388" spans="1:20" ht="30" customHeight="1" x14ac:dyDescent="0.2">
      <c r="A388" s="68">
        <v>6</v>
      </c>
      <c r="B388" s="69" t="s">
        <v>172</v>
      </c>
      <c r="C388" s="30"/>
      <c r="D388" s="30"/>
      <c r="E388" s="29"/>
      <c r="F388" s="29"/>
      <c r="G388" s="28"/>
      <c r="H388" s="31"/>
      <c r="I388" s="31"/>
      <c r="J388" s="31"/>
      <c r="K388" s="31"/>
      <c r="L388" s="420"/>
      <c r="M388" s="421"/>
      <c r="N388" s="422"/>
      <c r="O388" s="31"/>
      <c r="P388" s="31"/>
      <c r="Q388" s="31"/>
      <c r="R388" s="31"/>
      <c r="S388" s="115">
        <f t="shared" si="4"/>
        <v>0</v>
      </c>
      <c r="T388" s="28"/>
    </row>
    <row r="389" spans="1:20" ht="30" customHeight="1" x14ac:dyDescent="0.2">
      <c r="A389" s="68">
        <v>7</v>
      </c>
      <c r="B389" s="69" t="s">
        <v>173</v>
      </c>
      <c r="C389" s="30"/>
      <c r="D389" s="30"/>
      <c r="E389" s="29"/>
      <c r="F389" s="29"/>
      <c r="G389" s="28"/>
      <c r="H389" s="31"/>
      <c r="I389" s="31"/>
      <c r="J389" s="31"/>
      <c r="K389" s="31"/>
      <c r="L389" s="314"/>
      <c r="M389" s="315"/>
      <c r="N389" s="316"/>
      <c r="O389" s="31"/>
      <c r="P389" s="31"/>
      <c r="Q389" s="31"/>
      <c r="R389" s="31"/>
      <c r="S389" s="115">
        <f t="shared" si="4"/>
        <v>0</v>
      </c>
      <c r="T389" s="28"/>
    </row>
    <row r="390" spans="1:20" ht="30" customHeight="1" x14ac:dyDescent="0.2">
      <c r="A390" s="68">
        <v>8</v>
      </c>
      <c r="B390" s="69" t="s">
        <v>174</v>
      </c>
      <c r="C390" s="30">
        <v>-29107</v>
      </c>
      <c r="D390" s="30">
        <v>7430</v>
      </c>
      <c r="E390" s="29">
        <v>4</v>
      </c>
      <c r="F390" s="30">
        <v>192</v>
      </c>
      <c r="G390" s="28"/>
      <c r="H390" s="31">
        <v>89554</v>
      </c>
      <c r="I390" s="31">
        <v>22386</v>
      </c>
      <c r="J390" s="31"/>
      <c r="K390" s="31"/>
      <c r="L390" s="317"/>
      <c r="M390" s="318"/>
      <c r="N390" s="319"/>
      <c r="O390" s="31"/>
      <c r="P390" s="31">
        <v>30</v>
      </c>
      <c r="Q390" s="31">
        <v>29109</v>
      </c>
      <c r="R390" s="31"/>
      <c r="S390" s="115">
        <f t="shared" si="4"/>
        <v>119598</v>
      </c>
      <c r="T390" s="28">
        <v>-3941</v>
      </c>
    </row>
    <row r="391" spans="1:20" ht="30" customHeight="1" x14ac:dyDescent="0.2">
      <c r="A391" s="296" t="s">
        <v>221</v>
      </c>
      <c r="B391" s="297"/>
      <c r="C391" s="293"/>
      <c r="D391" s="294"/>
      <c r="E391" s="295"/>
      <c r="F391" s="30">
        <v>417855</v>
      </c>
      <c r="G391" s="342"/>
      <c r="H391" s="343"/>
      <c r="I391" s="343"/>
      <c r="J391" s="343"/>
      <c r="K391" s="343"/>
      <c r="L391" s="343"/>
      <c r="M391" s="343"/>
      <c r="N391" s="343"/>
      <c r="O391" s="343"/>
      <c r="P391" s="343"/>
      <c r="Q391" s="343"/>
      <c r="R391" s="344"/>
      <c r="S391" s="115">
        <f>F391</f>
        <v>417855</v>
      </c>
      <c r="T391" s="132"/>
    </row>
    <row r="392" spans="1:20" ht="18" customHeight="1" x14ac:dyDescent="0.2">
      <c r="A392" s="263" t="s">
        <v>113</v>
      </c>
      <c r="B392" s="264"/>
      <c r="C392" s="111">
        <f>SUM(C373:C390)</f>
        <v>-211496</v>
      </c>
      <c r="D392" s="111">
        <f t="shared" ref="D392:K392" si="5">SUM(D373:D390)</f>
        <v>4111185</v>
      </c>
      <c r="E392" s="112">
        <f t="shared" si="5"/>
        <v>84172</v>
      </c>
      <c r="F392" s="111">
        <f>SUM(F373:F391)</f>
        <v>674108</v>
      </c>
      <c r="G392" s="111">
        <f t="shared" si="5"/>
        <v>0</v>
      </c>
      <c r="H392" s="111">
        <f t="shared" si="5"/>
        <v>89554</v>
      </c>
      <c r="I392" s="111">
        <f t="shared" si="5"/>
        <v>22386</v>
      </c>
      <c r="J392" s="111">
        <f t="shared" si="5"/>
        <v>2032226</v>
      </c>
      <c r="K392" s="111">
        <f t="shared" si="5"/>
        <v>0</v>
      </c>
      <c r="L392" s="414">
        <f>L387+M387</f>
        <v>9058550</v>
      </c>
      <c r="M392" s="415"/>
      <c r="N392" s="111">
        <f>N387</f>
        <v>232992</v>
      </c>
      <c r="O392" s="111">
        <f>SUM(O371:O390)</f>
        <v>30445</v>
      </c>
      <c r="P392" s="111">
        <f t="shared" ref="P392:T392" si="6">SUM(P371:P390)</f>
        <v>59072</v>
      </c>
      <c r="Q392" s="111">
        <f t="shared" si="6"/>
        <v>365778</v>
      </c>
      <c r="R392" s="111">
        <f t="shared" si="6"/>
        <v>750</v>
      </c>
      <c r="S392" s="111">
        <f>SUM(S371:S391)</f>
        <v>16549722</v>
      </c>
      <c r="T392" s="111">
        <f t="shared" si="6"/>
        <v>-1646424</v>
      </c>
    </row>
    <row r="393" spans="1:20" ht="18" customHeight="1" x14ac:dyDescent="0.2">
      <c r="A393" s="263" t="s">
        <v>236</v>
      </c>
      <c r="B393" s="264"/>
      <c r="C393" s="113">
        <f t="shared" ref="C393:K393" si="7">C392/$C$6</f>
        <v>-23.61975385852449</v>
      </c>
      <c r="D393" s="113">
        <f t="shared" si="7"/>
        <v>459.13481941435299</v>
      </c>
      <c r="E393" s="113">
        <f t="shared" si="7"/>
        <v>9.4002814321770778</v>
      </c>
      <c r="F393" s="113">
        <f t="shared" si="7"/>
        <v>75.284000804091932</v>
      </c>
      <c r="G393" s="113">
        <f t="shared" si="7"/>
        <v>0</v>
      </c>
      <c r="H393" s="113">
        <f t="shared" si="7"/>
        <v>10.001340153224184</v>
      </c>
      <c r="I393" s="113">
        <f t="shared" si="7"/>
        <v>2.5000558397176742</v>
      </c>
      <c r="J393" s="113">
        <f t="shared" si="7"/>
        <v>226.95785218109935</v>
      </c>
      <c r="K393" s="113">
        <f t="shared" si="7"/>
        <v>0</v>
      </c>
      <c r="L393" s="416">
        <f>L392/$C$6</f>
        <v>1011.6537490786445</v>
      </c>
      <c r="M393" s="417"/>
      <c r="N393" s="113">
        <f t="shared" ref="N393:T393" si="8">N392/$C$6</f>
        <v>26.020415000781753</v>
      </c>
      <c r="O393" s="114">
        <f t="shared" si="8"/>
        <v>3.4000804091934507</v>
      </c>
      <c r="P393" s="114">
        <f t="shared" si="8"/>
        <v>6.5971276049228287</v>
      </c>
      <c r="Q393" s="114">
        <f t="shared" si="8"/>
        <v>40.849880503004172</v>
      </c>
      <c r="R393" s="114">
        <f t="shared" si="8"/>
        <v>8.3759576511581155E-2</v>
      </c>
      <c r="S393" s="114">
        <f t="shared" si="8"/>
        <v>1848.263608139197</v>
      </c>
      <c r="T393" s="113">
        <f t="shared" si="8"/>
        <v>-183.87170266467132</v>
      </c>
    </row>
    <row r="394" spans="1:20" x14ac:dyDescent="0.2">
      <c r="A394" s="94" t="s">
        <v>222</v>
      </c>
      <c r="B394" s="95"/>
      <c r="C394" s="95"/>
      <c r="D394" s="95"/>
      <c r="E394" s="95"/>
      <c r="F394" s="95"/>
      <c r="G394" s="95"/>
      <c r="H394" s="95"/>
      <c r="I394" s="95"/>
      <c r="J394" s="95"/>
      <c r="K394" s="95"/>
      <c r="L394" s="95"/>
      <c r="M394" s="95"/>
      <c r="N394" s="95"/>
      <c r="O394" s="95"/>
      <c r="P394" s="95"/>
      <c r="Q394" s="95"/>
      <c r="R394" s="95"/>
      <c r="S394" s="95"/>
      <c r="T394" s="95"/>
    </row>
    <row r="395" spans="1:20" ht="14.25" x14ac:dyDescent="0.2">
      <c r="A395" s="78" t="s">
        <v>260</v>
      </c>
      <c r="B395" s="78"/>
      <c r="C395" s="78"/>
      <c r="D395" s="78"/>
      <c r="E395" s="78"/>
      <c r="F395" s="78"/>
      <c r="G395" s="78"/>
      <c r="H395" s="78"/>
      <c r="I395" s="78"/>
      <c r="J395" s="78"/>
      <c r="K395" s="78"/>
      <c r="L395" s="78"/>
      <c r="M395" s="78"/>
      <c r="N395" s="78"/>
      <c r="O395" s="78"/>
      <c r="P395" s="78"/>
      <c r="Q395" s="481"/>
      <c r="R395" s="481"/>
      <c r="S395" s="481"/>
    </row>
    <row r="396" spans="1:20" ht="23.25" customHeight="1" x14ac:dyDescent="0.2">
      <c r="A396" s="78"/>
      <c r="B396" s="78"/>
      <c r="C396" s="78"/>
      <c r="D396" s="78"/>
      <c r="E396" s="78"/>
      <c r="F396" s="78"/>
      <c r="G396" s="78"/>
      <c r="H396" s="78"/>
      <c r="I396" s="78"/>
      <c r="J396" s="78"/>
      <c r="K396" s="78"/>
      <c r="L396" s="78"/>
      <c r="M396" s="78"/>
      <c r="N396" s="78"/>
      <c r="O396" s="78"/>
      <c r="P396" s="78"/>
    </row>
    <row r="397" spans="1:20" ht="23.25" x14ac:dyDescent="0.2">
      <c r="A397" s="93"/>
      <c r="B397" s="93"/>
      <c r="C397" s="93"/>
      <c r="D397" s="93"/>
      <c r="E397" s="93"/>
      <c r="F397" s="93"/>
    </row>
    <row r="398" spans="1:20" ht="13.5" customHeight="1" x14ac:dyDescent="0.2">
      <c r="A398" s="93"/>
      <c r="B398" s="93"/>
      <c r="C398" s="93"/>
      <c r="D398" s="93"/>
      <c r="E398" s="93"/>
      <c r="F398" s="93"/>
    </row>
    <row r="399" spans="1:20" ht="25.5" customHeight="1" x14ac:dyDescent="0.2">
      <c r="A399" s="93"/>
      <c r="B399" s="93"/>
      <c r="C399" s="93"/>
      <c r="D399" s="93"/>
      <c r="E399" s="93"/>
      <c r="F399" s="93"/>
    </row>
    <row r="400" spans="1:20" ht="29.85" customHeight="1" x14ac:dyDescent="0.2">
      <c r="A400" s="93"/>
      <c r="B400" s="93"/>
      <c r="C400" s="93"/>
      <c r="D400" s="93"/>
      <c r="E400" s="93"/>
      <c r="F400" s="93"/>
    </row>
    <row r="401" spans="1:6" ht="29.25" customHeight="1" x14ac:dyDescent="0.2">
      <c r="A401" s="93"/>
      <c r="B401" s="93"/>
      <c r="C401" s="93"/>
      <c r="D401" s="93"/>
      <c r="E401" s="93"/>
      <c r="F401" s="93"/>
    </row>
    <row r="402" spans="1:6" ht="33" customHeight="1" x14ac:dyDescent="0.2">
      <c r="A402" s="93"/>
      <c r="B402" s="93"/>
      <c r="C402" s="93"/>
      <c r="D402" s="93"/>
      <c r="E402" s="93"/>
      <c r="F402" s="93"/>
    </row>
    <row r="403" spans="1:6" ht="33" customHeight="1" x14ac:dyDescent="0.2">
      <c r="A403" s="93"/>
      <c r="B403" s="93"/>
      <c r="C403" s="93"/>
      <c r="D403" s="93"/>
      <c r="E403" s="93"/>
      <c r="F403" s="93"/>
    </row>
    <row r="404" spans="1:6" ht="33.6" customHeight="1" x14ac:dyDescent="0.2">
      <c r="A404" s="93"/>
      <c r="B404" s="93"/>
      <c r="C404" s="93"/>
      <c r="D404" s="93"/>
      <c r="E404" s="93"/>
      <c r="F404" s="93"/>
    </row>
    <row r="405" spans="1:6" ht="29.85" customHeight="1" x14ac:dyDescent="0.2">
      <c r="A405" s="93"/>
      <c r="B405" s="93"/>
      <c r="C405" s="93"/>
      <c r="D405" s="93"/>
      <c r="E405" s="93"/>
      <c r="F405" s="93"/>
    </row>
    <row r="406" spans="1:6" ht="35.1" customHeight="1" x14ac:dyDescent="0.2">
      <c r="A406" s="93"/>
      <c r="B406" s="93"/>
      <c r="C406" s="93"/>
      <c r="D406" s="93"/>
      <c r="E406" s="93"/>
      <c r="F406" s="93"/>
    </row>
    <row r="407" spans="1:6" ht="29.1" customHeight="1" x14ac:dyDescent="0.2">
      <c r="A407" s="93"/>
      <c r="B407" s="93"/>
      <c r="C407" s="93"/>
      <c r="D407" s="93"/>
      <c r="E407" s="93"/>
      <c r="F407" s="93"/>
    </row>
    <row r="408" spans="1:6" ht="32.1" customHeight="1" x14ac:dyDescent="0.2">
      <c r="A408" s="93"/>
      <c r="B408" s="93"/>
      <c r="C408" s="93"/>
      <c r="D408" s="93"/>
      <c r="E408" s="93"/>
      <c r="F408" s="93"/>
    </row>
    <row r="409" spans="1:6" ht="33" customHeight="1" x14ac:dyDescent="0.2">
      <c r="A409" s="93"/>
      <c r="B409" s="93"/>
      <c r="C409" s="93"/>
      <c r="D409" s="93"/>
      <c r="E409" s="93"/>
      <c r="F409" s="93"/>
    </row>
    <row r="410" spans="1:6" ht="34.35" customHeight="1" x14ac:dyDescent="0.2">
      <c r="A410" s="93"/>
      <c r="B410" s="93"/>
      <c r="C410" s="93"/>
      <c r="D410" s="93"/>
      <c r="E410" s="93"/>
      <c r="F410" s="93"/>
    </row>
    <row r="411" spans="1:6" ht="30.6" customHeight="1" x14ac:dyDescent="0.2">
      <c r="A411" s="93"/>
      <c r="B411" s="93"/>
      <c r="C411" s="93"/>
      <c r="D411" s="93"/>
      <c r="E411" s="93"/>
      <c r="F411" s="93"/>
    </row>
    <row r="412" spans="1:6" ht="32.85" customHeight="1" x14ac:dyDescent="0.2">
      <c r="A412" s="93"/>
      <c r="B412" s="93"/>
      <c r="C412" s="93"/>
      <c r="D412" s="93"/>
      <c r="E412" s="93"/>
      <c r="F412" s="93"/>
    </row>
    <row r="413" spans="1:6" ht="31.5" customHeight="1" x14ac:dyDescent="0.2">
      <c r="A413" s="93"/>
      <c r="B413" s="93"/>
      <c r="C413" s="93"/>
      <c r="D413" s="93"/>
      <c r="E413" s="93"/>
      <c r="F413" s="93"/>
    </row>
    <row r="414" spans="1:6" ht="38.25" customHeight="1" x14ac:dyDescent="0.2">
      <c r="A414" s="93"/>
      <c r="B414" s="93"/>
      <c r="C414" s="93"/>
      <c r="D414" s="93"/>
      <c r="E414" s="93"/>
      <c r="F414" s="93"/>
    </row>
    <row r="415" spans="1:6" ht="24.75" customHeight="1" x14ac:dyDescent="0.2">
      <c r="A415" s="93"/>
      <c r="B415" s="93"/>
      <c r="C415" s="93"/>
      <c r="D415" s="93"/>
      <c r="E415" s="93"/>
      <c r="F415" s="93"/>
    </row>
    <row r="416" spans="1:6" ht="35.85" customHeight="1" x14ac:dyDescent="0.2">
      <c r="A416" s="93"/>
      <c r="B416" s="93"/>
      <c r="C416" s="93"/>
      <c r="D416" s="93"/>
      <c r="E416" s="93"/>
      <c r="F416" s="93"/>
    </row>
    <row r="417" spans="1:6" ht="31.5" customHeight="1" x14ac:dyDescent="0.2">
      <c r="A417" s="93"/>
      <c r="B417" s="93"/>
      <c r="C417" s="93"/>
      <c r="D417" s="93"/>
      <c r="E417" s="93"/>
      <c r="F417" s="93"/>
    </row>
    <row r="418" spans="1:6" ht="26.1" customHeight="1" x14ac:dyDescent="0.2">
      <c r="A418" s="93"/>
      <c r="B418" s="93"/>
      <c r="C418" s="93"/>
      <c r="D418" s="93"/>
      <c r="E418" s="93"/>
      <c r="F418" s="93"/>
    </row>
    <row r="419" spans="1:6" ht="33" customHeight="1" x14ac:dyDescent="0.2">
      <c r="A419" s="93"/>
      <c r="B419" s="93"/>
      <c r="C419" s="93"/>
      <c r="D419" s="93"/>
      <c r="E419" s="93"/>
      <c r="F419" s="93"/>
    </row>
    <row r="420" spans="1:6" ht="38.1" customHeight="1" x14ac:dyDescent="0.2">
      <c r="A420" s="93"/>
      <c r="B420" s="93"/>
      <c r="C420" s="93"/>
      <c r="D420" s="93"/>
      <c r="E420" s="93"/>
      <c r="F420" s="93"/>
    </row>
    <row r="421" spans="1:6" ht="38.1" customHeight="1" x14ac:dyDescent="0.2">
      <c r="A421" s="93"/>
      <c r="B421" s="93"/>
      <c r="C421" s="93"/>
      <c r="D421" s="93"/>
      <c r="E421" s="93"/>
      <c r="F421" s="93"/>
    </row>
    <row r="422" spans="1:6" ht="24.75" customHeight="1" x14ac:dyDescent="0.2">
      <c r="A422" s="93"/>
      <c r="B422" s="93"/>
      <c r="C422" s="93"/>
      <c r="D422" s="93"/>
      <c r="E422" s="93"/>
      <c r="F422" s="93"/>
    </row>
    <row r="423" spans="1:6" ht="13.35" customHeight="1" x14ac:dyDescent="0.2">
      <c r="A423" s="93"/>
      <c r="B423" s="93"/>
      <c r="C423" s="93"/>
      <c r="D423" s="93"/>
      <c r="E423" s="93"/>
      <c r="F423" s="93"/>
    </row>
    <row r="424" spans="1:6" ht="13.35" customHeight="1" x14ac:dyDescent="0.2">
      <c r="A424" s="93"/>
      <c r="B424" s="93"/>
      <c r="C424" s="93"/>
      <c r="D424" s="93"/>
      <c r="E424" s="93"/>
      <c r="F424" s="93"/>
    </row>
    <row r="425" spans="1:6" ht="23.25" x14ac:dyDescent="0.2">
      <c r="A425" s="93"/>
      <c r="B425" s="93"/>
      <c r="C425" s="93"/>
      <c r="D425" s="93"/>
      <c r="E425" s="93"/>
      <c r="F425" s="93"/>
    </row>
    <row r="426" spans="1:6" ht="12.75" customHeight="1" x14ac:dyDescent="0.2">
      <c r="A426" s="93"/>
      <c r="B426" s="93"/>
      <c r="C426" s="93"/>
      <c r="D426" s="93"/>
      <c r="E426" s="93"/>
      <c r="F426" s="93"/>
    </row>
    <row r="427" spans="1:6" ht="23.25" x14ac:dyDescent="0.2">
      <c r="A427" s="93"/>
      <c r="B427" s="93"/>
      <c r="C427" s="93"/>
      <c r="D427" s="93"/>
      <c r="E427" s="93"/>
      <c r="F427" s="93"/>
    </row>
    <row r="428" spans="1:6" ht="23.25" x14ac:dyDescent="0.2">
      <c r="A428" s="93"/>
      <c r="B428" s="93"/>
      <c r="C428" s="93"/>
      <c r="D428" s="93"/>
      <c r="E428" s="93"/>
      <c r="F428" s="93"/>
    </row>
    <row r="429" spans="1:6" ht="23.25" x14ac:dyDescent="0.2">
      <c r="A429" s="93"/>
      <c r="B429" s="93"/>
      <c r="C429" s="93"/>
      <c r="D429" s="93"/>
      <c r="E429" s="93"/>
      <c r="F429" s="93"/>
    </row>
  </sheetData>
  <sheetProtection algorithmName="SHA-512" hashValue="5tulZvJMS64ZBNWSLnNTRA+wRPOLcjetJOStYT4jS//7A7prr2ea8fIOQ5oxlF0me2JPZY+rKKL2BuuHT6gamQ==" saltValue="Z2qi+AoedPMzJQKQl+wVGQ==" spinCount="100000" sheet="1" objects="1" scenarios="1" formatCells="0" formatColumns="0" formatRows="0" insertRows="0"/>
  <mergeCells count="438">
    <mergeCell ref="C36:E36"/>
    <mergeCell ref="J100:L100"/>
    <mergeCell ref="J103:L103"/>
    <mergeCell ref="J106:L106"/>
    <mergeCell ref="C89:F89"/>
    <mergeCell ref="C87:F87"/>
    <mergeCell ref="A69:B69"/>
    <mergeCell ref="A70:B70"/>
    <mergeCell ref="C72:I72"/>
    <mergeCell ref="C71:I71"/>
    <mergeCell ref="A86:B89"/>
    <mergeCell ref="C86:F86"/>
    <mergeCell ref="F100:G100"/>
    <mergeCell ref="F103:G103"/>
    <mergeCell ref="F106:G106"/>
    <mergeCell ref="F68:I70"/>
    <mergeCell ref="C68:E68"/>
    <mergeCell ref="J98:L98"/>
    <mergeCell ref="J99:L99"/>
    <mergeCell ref="A54:B54"/>
    <mergeCell ref="C54:F54"/>
    <mergeCell ref="J96:L96"/>
    <mergeCell ref="E93:E95"/>
    <mergeCell ref="C88:F88"/>
    <mergeCell ref="A62:B62"/>
    <mergeCell ref="A60:B60"/>
    <mergeCell ref="A61:B61"/>
    <mergeCell ref="A59:B59"/>
    <mergeCell ref="C62:F62"/>
    <mergeCell ref="A66:B66"/>
    <mergeCell ref="C84:E84"/>
    <mergeCell ref="A77:B77"/>
    <mergeCell ref="C77:F77"/>
    <mergeCell ref="A68:B68"/>
    <mergeCell ref="C82:E82"/>
    <mergeCell ref="C83:E83"/>
    <mergeCell ref="A392:B392"/>
    <mergeCell ref="A393:B393"/>
    <mergeCell ref="C91:D91"/>
    <mergeCell ref="E91:E92"/>
    <mergeCell ref="F91:G92"/>
    <mergeCell ref="F189:G189"/>
    <mergeCell ref="F199:G199"/>
    <mergeCell ref="F353:G353"/>
    <mergeCell ref="F354:G354"/>
    <mergeCell ref="F128:G128"/>
    <mergeCell ref="F147:G147"/>
    <mergeCell ref="F151:G151"/>
    <mergeCell ref="F186:G186"/>
    <mergeCell ref="F358:G358"/>
    <mergeCell ref="E363:G363"/>
    <mergeCell ref="E364:G364"/>
    <mergeCell ref="G391:R391"/>
    <mergeCell ref="A391:B391"/>
    <mergeCell ref="A93:B95"/>
    <mergeCell ref="J114:L114"/>
    <mergeCell ref="J126:L126"/>
    <mergeCell ref="J128:L128"/>
    <mergeCell ref="A367:B369"/>
    <mergeCell ref="J97:L97"/>
    <mergeCell ref="T369:T370"/>
    <mergeCell ref="Q395:S395"/>
    <mergeCell ref="G367:N368"/>
    <mergeCell ref="T367:T368"/>
    <mergeCell ref="C391:E391"/>
    <mergeCell ref="S367:S370"/>
    <mergeCell ref="L392:M392"/>
    <mergeCell ref="L393:M393"/>
    <mergeCell ref="L388:N390"/>
    <mergeCell ref="L370:M370"/>
    <mergeCell ref="C371:N372"/>
    <mergeCell ref="L373:N386"/>
    <mergeCell ref="C367:C370"/>
    <mergeCell ref="O367:R368"/>
    <mergeCell ref="O369:R369"/>
    <mergeCell ref="D367:D368"/>
    <mergeCell ref="E367:F368"/>
    <mergeCell ref="G369:N369"/>
    <mergeCell ref="D369:F369"/>
    <mergeCell ref="A1:B1"/>
    <mergeCell ref="C1:F1"/>
    <mergeCell ref="A2:B2"/>
    <mergeCell ref="C2:F2"/>
    <mergeCell ref="C3:F3"/>
    <mergeCell ref="A4:B4"/>
    <mergeCell ref="C4:F4"/>
    <mergeCell ref="A13:B13"/>
    <mergeCell ref="C13:F13"/>
    <mergeCell ref="A9:B9"/>
    <mergeCell ref="C9:F9"/>
    <mergeCell ref="A10:B10"/>
    <mergeCell ref="C10:F10"/>
    <mergeCell ref="C12:F12"/>
    <mergeCell ref="A12:B12"/>
    <mergeCell ref="A5:B5"/>
    <mergeCell ref="C5:F5"/>
    <mergeCell ref="A6:B6"/>
    <mergeCell ref="C6:F6"/>
    <mergeCell ref="A3:B3"/>
    <mergeCell ref="A8:B8"/>
    <mergeCell ref="C8:F8"/>
    <mergeCell ref="J362:L362"/>
    <mergeCell ref="H362:I362"/>
    <mergeCell ref="F355:G355"/>
    <mergeCell ref="F200:G200"/>
    <mergeCell ref="J361:L361"/>
    <mergeCell ref="C11:F11"/>
    <mergeCell ref="J147:L147"/>
    <mergeCell ref="J151:L151"/>
    <mergeCell ref="J186:L186"/>
    <mergeCell ref="J189:L189"/>
    <mergeCell ref="J199:L199"/>
    <mergeCell ref="J353:L353"/>
    <mergeCell ref="J354:L354"/>
    <mergeCell ref="J358:L358"/>
    <mergeCell ref="C57:F57"/>
    <mergeCell ref="C15:F15"/>
    <mergeCell ref="C16:F16"/>
    <mergeCell ref="C14:F14"/>
    <mergeCell ref="F114:G114"/>
    <mergeCell ref="F126:G126"/>
    <mergeCell ref="H91:I91"/>
    <mergeCell ref="F93:G95"/>
    <mergeCell ref="C79:E79"/>
    <mergeCell ref="C80:E80"/>
    <mergeCell ref="H2:J2"/>
    <mergeCell ref="I3:J3"/>
    <mergeCell ref="I4:J4"/>
    <mergeCell ref="H359:I359"/>
    <mergeCell ref="H360:I360"/>
    <mergeCell ref="A359:B359"/>
    <mergeCell ref="J360:L360"/>
    <mergeCell ref="A57:B57"/>
    <mergeCell ref="A15:B15"/>
    <mergeCell ref="A14:B14"/>
    <mergeCell ref="A16:B16"/>
    <mergeCell ref="A65:B65"/>
    <mergeCell ref="A67:B67"/>
    <mergeCell ref="E96:E99"/>
    <mergeCell ref="F96:G96"/>
    <mergeCell ref="F97:G97"/>
    <mergeCell ref="F98:G98"/>
    <mergeCell ref="F99:G99"/>
    <mergeCell ref="A92:B92"/>
    <mergeCell ref="A71:B71"/>
    <mergeCell ref="A72:B72"/>
    <mergeCell ref="A79:B84"/>
    <mergeCell ref="A91:B91"/>
    <mergeCell ref="C81:E81"/>
    <mergeCell ref="H361:I361"/>
    <mergeCell ref="I5:J5"/>
    <mergeCell ref="A74:F74"/>
    <mergeCell ref="A75:B75"/>
    <mergeCell ref="C75:F75"/>
    <mergeCell ref="A76:B76"/>
    <mergeCell ref="C76:F76"/>
    <mergeCell ref="A17:B18"/>
    <mergeCell ref="C17:F17"/>
    <mergeCell ref="A20:B49"/>
    <mergeCell ref="C20:E20"/>
    <mergeCell ref="C21:E21"/>
    <mergeCell ref="C22:E22"/>
    <mergeCell ref="C49:E49"/>
    <mergeCell ref="C18:F18"/>
    <mergeCell ref="A58:I58"/>
    <mergeCell ref="A64:I64"/>
    <mergeCell ref="A51:B51"/>
    <mergeCell ref="C51:F51"/>
    <mergeCell ref="A52:B52"/>
    <mergeCell ref="C52:F52"/>
    <mergeCell ref="A55:B55"/>
    <mergeCell ref="C55:F55"/>
    <mergeCell ref="A53:B53"/>
    <mergeCell ref="C25:E25"/>
    <mergeCell ref="C23:E23"/>
    <mergeCell ref="C24:E24"/>
    <mergeCell ref="C28:E28"/>
    <mergeCell ref="C27:E27"/>
    <mergeCell ref="C26:E26"/>
    <mergeCell ref="C29:E29"/>
    <mergeCell ref="C31:E31"/>
    <mergeCell ref="C30:E30"/>
    <mergeCell ref="C32:E32"/>
    <mergeCell ref="F101:G101"/>
    <mergeCell ref="F104:G104"/>
    <mergeCell ref="F105:G105"/>
    <mergeCell ref="F107:G107"/>
    <mergeCell ref="F108:G108"/>
    <mergeCell ref="F109:G109"/>
    <mergeCell ref="F110:G110"/>
    <mergeCell ref="F111:G111"/>
    <mergeCell ref="C53:F53"/>
    <mergeCell ref="C47:E47"/>
    <mergeCell ref="C48:E48"/>
    <mergeCell ref="C33:E33"/>
    <mergeCell ref="C34:E34"/>
    <mergeCell ref="C38:E38"/>
    <mergeCell ref="C39:E39"/>
    <mergeCell ref="C42:E42"/>
    <mergeCell ref="C40:E40"/>
    <mergeCell ref="C41:E41"/>
    <mergeCell ref="C43:E43"/>
    <mergeCell ref="C44:E44"/>
    <mergeCell ref="C45:E45"/>
    <mergeCell ref="C35:E35"/>
    <mergeCell ref="C37:E37"/>
    <mergeCell ref="F112:G112"/>
    <mergeCell ref="F113:G113"/>
    <mergeCell ref="F115:G115"/>
    <mergeCell ref="F116:G116"/>
    <mergeCell ref="F117:G117"/>
    <mergeCell ref="F118:G118"/>
    <mergeCell ref="F119:G119"/>
    <mergeCell ref="F120:G120"/>
    <mergeCell ref="F121:G121"/>
    <mergeCell ref="F122:G122"/>
    <mergeCell ref="F123:G123"/>
    <mergeCell ref="F124:G124"/>
    <mergeCell ref="F125:G125"/>
    <mergeCell ref="F127:G127"/>
    <mergeCell ref="F133:G133"/>
    <mergeCell ref="F136:G136"/>
    <mergeCell ref="F137:G137"/>
    <mergeCell ref="F135:G135"/>
    <mergeCell ref="F134:G134"/>
    <mergeCell ref="F130:G130"/>
    <mergeCell ref="F132:G132"/>
    <mergeCell ref="F131:G131"/>
    <mergeCell ref="F129:G129"/>
    <mergeCell ref="F138:G138"/>
    <mergeCell ref="F139:G139"/>
    <mergeCell ref="F140:G140"/>
    <mergeCell ref="F141:G141"/>
    <mergeCell ref="F142:G142"/>
    <mergeCell ref="F143:G143"/>
    <mergeCell ref="F144:G144"/>
    <mergeCell ref="F149:G149"/>
    <mergeCell ref="F148:G148"/>
    <mergeCell ref="F150:G150"/>
    <mergeCell ref="F152:G152"/>
    <mergeCell ref="F153:G153"/>
    <mergeCell ref="F154:G154"/>
    <mergeCell ref="F155:G155"/>
    <mergeCell ref="F156:G156"/>
    <mergeCell ref="F157:G157"/>
    <mergeCell ref="F158:G158"/>
    <mergeCell ref="F159:G159"/>
    <mergeCell ref="F160:G160"/>
    <mergeCell ref="F161:G161"/>
    <mergeCell ref="F162:G162"/>
    <mergeCell ref="F163:G163"/>
    <mergeCell ref="F164:G164"/>
    <mergeCell ref="F165:G165"/>
    <mergeCell ref="F166:G166"/>
    <mergeCell ref="F167:G167"/>
    <mergeCell ref="F168:G168"/>
    <mergeCell ref="F169:G169"/>
    <mergeCell ref="F170:G170"/>
    <mergeCell ref="F171:G171"/>
    <mergeCell ref="F172:G172"/>
    <mergeCell ref="F173:G173"/>
    <mergeCell ref="F174:G174"/>
    <mergeCell ref="F175:G175"/>
    <mergeCell ref="F176:G176"/>
    <mergeCell ref="F177:G177"/>
    <mergeCell ref="F178:G178"/>
    <mergeCell ref="F179:G179"/>
    <mergeCell ref="F180:G180"/>
    <mergeCell ref="F181:G181"/>
    <mergeCell ref="F182:G182"/>
    <mergeCell ref="F183:G183"/>
    <mergeCell ref="F184:G184"/>
    <mergeCell ref="F185:G185"/>
    <mergeCell ref="F187:G187"/>
    <mergeCell ref="F188:G188"/>
    <mergeCell ref="F190:G190"/>
    <mergeCell ref="F191:G191"/>
    <mergeCell ref="F192:G192"/>
    <mergeCell ref="F193:G193"/>
    <mergeCell ref="F194:G194"/>
    <mergeCell ref="F195:G195"/>
    <mergeCell ref="F196:G196"/>
    <mergeCell ref="F197:G197"/>
    <mergeCell ref="F198:G198"/>
    <mergeCell ref="F201:G201"/>
    <mergeCell ref="F202:G202"/>
    <mergeCell ref="F203:G203"/>
    <mergeCell ref="F204:G204"/>
    <mergeCell ref="F205:G205"/>
    <mergeCell ref="F206:G206"/>
    <mergeCell ref="F207:G207"/>
    <mergeCell ref="F208:G208"/>
    <mergeCell ref="F209:G209"/>
    <mergeCell ref="F210:G210"/>
    <mergeCell ref="F211:G211"/>
    <mergeCell ref="F212:G212"/>
    <mergeCell ref="F213:G213"/>
    <mergeCell ref="F214:G214"/>
    <mergeCell ref="F215:G215"/>
    <mergeCell ref="F216:G216"/>
    <mergeCell ref="F217:G217"/>
    <mergeCell ref="F218:G218"/>
    <mergeCell ref="F219:G219"/>
    <mergeCell ref="F220:G220"/>
    <mergeCell ref="F221:G221"/>
    <mergeCell ref="F222:G222"/>
    <mergeCell ref="F223:G223"/>
    <mergeCell ref="F224:G224"/>
    <mergeCell ref="F225:G225"/>
    <mergeCell ref="F226:G226"/>
    <mergeCell ref="F227:G227"/>
    <mergeCell ref="F228:G228"/>
    <mergeCell ref="F229:G229"/>
    <mergeCell ref="F230:G230"/>
    <mergeCell ref="F231:G231"/>
    <mergeCell ref="F232:G232"/>
    <mergeCell ref="F233:G233"/>
    <mergeCell ref="F234:G234"/>
    <mergeCell ref="F235:G235"/>
    <mergeCell ref="F236:G236"/>
    <mergeCell ref="F237:G237"/>
    <mergeCell ref="F238:G238"/>
    <mergeCell ref="F239:G239"/>
    <mergeCell ref="F240:G240"/>
    <mergeCell ref="F241:G241"/>
    <mergeCell ref="F242:G242"/>
    <mergeCell ref="F243:G243"/>
    <mergeCell ref="F244:G244"/>
    <mergeCell ref="F245:G245"/>
    <mergeCell ref="F246:G246"/>
    <mergeCell ref="F247:G247"/>
    <mergeCell ref="F248:G248"/>
    <mergeCell ref="F249:G249"/>
    <mergeCell ref="F250:G250"/>
    <mergeCell ref="F251:G251"/>
    <mergeCell ref="F252:G252"/>
    <mergeCell ref="F253:G253"/>
    <mergeCell ref="F254:G254"/>
    <mergeCell ref="F255:G255"/>
    <mergeCell ref="F256:G256"/>
    <mergeCell ref="F257:G257"/>
    <mergeCell ref="F258:G258"/>
    <mergeCell ref="F259:G259"/>
    <mergeCell ref="F260:G260"/>
    <mergeCell ref="F261:G261"/>
    <mergeCell ref="F262:G262"/>
    <mergeCell ref="F263:G263"/>
    <mergeCell ref="F264:G264"/>
    <mergeCell ref="F265:G265"/>
    <mergeCell ref="F266:G266"/>
    <mergeCell ref="F267:G267"/>
    <mergeCell ref="F268:G268"/>
    <mergeCell ref="F269:G269"/>
    <mergeCell ref="F270:G270"/>
    <mergeCell ref="F271:G271"/>
    <mergeCell ref="F272:G272"/>
    <mergeCell ref="F273:G273"/>
    <mergeCell ref="F274:G274"/>
    <mergeCell ref="F275:G275"/>
    <mergeCell ref="F276:G276"/>
    <mergeCell ref="F277:G277"/>
    <mergeCell ref="F278:G278"/>
    <mergeCell ref="F279:G279"/>
    <mergeCell ref="F280:G280"/>
    <mergeCell ref="F281:G281"/>
    <mergeCell ref="F282:G282"/>
    <mergeCell ref="F283:G283"/>
    <mergeCell ref="F284:G284"/>
    <mergeCell ref="F285:G285"/>
    <mergeCell ref="F286:G286"/>
    <mergeCell ref="F287:G287"/>
    <mergeCell ref="F288:G288"/>
    <mergeCell ref="F289:G289"/>
    <mergeCell ref="F290:G290"/>
    <mergeCell ref="F291:G291"/>
    <mergeCell ref="F292:G292"/>
    <mergeCell ref="F293:G293"/>
    <mergeCell ref="F294:G294"/>
    <mergeCell ref="F295:G295"/>
    <mergeCell ref="F296:G296"/>
    <mergeCell ref="F297:G297"/>
    <mergeCell ref="F298:G298"/>
    <mergeCell ref="F299:G299"/>
    <mergeCell ref="F300:G300"/>
    <mergeCell ref="F301:G301"/>
    <mergeCell ref="F302:G302"/>
    <mergeCell ref="F303:G303"/>
    <mergeCell ref="F304:G304"/>
    <mergeCell ref="F305:G305"/>
    <mergeCell ref="F306:G306"/>
    <mergeCell ref="F307:G307"/>
    <mergeCell ref="F308:G308"/>
    <mergeCell ref="F309:G309"/>
    <mergeCell ref="F310:G310"/>
    <mergeCell ref="F311:G311"/>
    <mergeCell ref="F312:G312"/>
    <mergeCell ref="F313:G313"/>
    <mergeCell ref="F314:G314"/>
    <mergeCell ref="F315:G315"/>
    <mergeCell ref="F316:G316"/>
    <mergeCell ref="F317:G317"/>
    <mergeCell ref="F318:G318"/>
    <mergeCell ref="F319:G319"/>
    <mergeCell ref="F320:G320"/>
    <mergeCell ref="F321:G321"/>
    <mergeCell ref="F322:G322"/>
    <mergeCell ref="F323:G323"/>
    <mergeCell ref="F324:G324"/>
    <mergeCell ref="F325:G325"/>
    <mergeCell ref="F326:G326"/>
    <mergeCell ref="F327:G327"/>
    <mergeCell ref="F328:G328"/>
    <mergeCell ref="F329:G329"/>
    <mergeCell ref="F330:G330"/>
    <mergeCell ref="F331:G331"/>
    <mergeCell ref="F332:G332"/>
    <mergeCell ref="F333:G333"/>
    <mergeCell ref="F334:G334"/>
    <mergeCell ref="F335:G335"/>
    <mergeCell ref="F336:G336"/>
    <mergeCell ref="F337:G337"/>
    <mergeCell ref="F338:G338"/>
    <mergeCell ref="F339:G339"/>
    <mergeCell ref="F340:G340"/>
    <mergeCell ref="F341:G341"/>
    <mergeCell ref="F342:G342"/>
    <mergeCell ref="F343:G343"/>
    <mergeCell ref="F356:G356"/>
    <mergeCell ref="F357:G357"/>
    <mergeCell ref="F344:G344"/>
    <mergeCell ref="F345:G345"/>
    <mergeCell ref="F346:G346"/>
    <mergeCell ref="F347:G347"/>
    <mergeCell ref="F348:G348"/>
    <mergeCell ref="F349:G349"/>
    <mergeCell ref="F350:G350"/>
    <mergeCell ref="F351:G351"/>
    <mergeCell ref="F352:G352"/>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3</xdr:col>
                    <xdr:colOff>495300</xdr:colOff>
                    <xdr:row>15</xdr:row>
                    <xdr:rowOff>371475</xdr:rowOff>
                  </from>
                  <to>
                    <xdr:col>3</xdr:col>
                    <xdr:colOff>1409700</xdr:colOff>
                    <xdr:row>15</xdr:row>
                    <xdr:rowOff>1019175</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xdr:col>
                    <xdr:colOff>2466975</xdr:colOff>
                    <xdr:row>16</xdr:row>
                    <xdr:rowOff>371475</xdr:rowOff>
                  </from>
                  <to>
                    <xdr:col>4</xdr:col>
                    <xdr:colOff>876300</xdr:colOff>
                    <xdr:row>18</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A5A1179-AAA3-451B-B7DA-F29091B2F611}">
          <x14:formula1>
            <xm:f>'WLC benchmarks'!$B$3:$B$6</xm:f>
          </x14:formula1>
          <xm:sqref>C68:E68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9"/>
  <sheetViews>
    <sheetView showGridLines="0" workbookViewId="0">
      <selection activeCell="C32" sqref="C31:C32"/>
    </sheetView>
  </sheetViews>
  <sheetFormatPr defaultRowHeight="12.75" x14ac:dyDescent="0.2"/>
  <cols>
    <col min="2" max="2" width="26.140625" customWidth="1"/>
    <col min="3" max="3" width="32.42578125" customWidth="1"/>
    <col min="4" max="4" width="29.85546875" customWidth="1"/>
    <col min="5" max="5" width="40.140625" customWidth="1"/>
  </cols>
  <sheetData>
    <row r="2" spans="2:5" x14ac:dyDescent="0.2">
      <c r="B2" s="136" t="s">
        <v>261</v>
      </c>
    </row>
    <row r="3" spans="2:5" x14ac:dyDescent="0.2">
      <c r="B3" s="80" t="s">
        <v>262</v>
      </c>
    </row>
    <row r="4" spans="2:5" x14ac:dyDescent="0.2">
      <c r="B4" s="80" t="s">
        <v>116</v>
      </c>
    </row>
    <row r="5" spans="2:5" x14ac:dyDescent="0.2">
      <c r="B5" s="80" t="s">
        <v>263</v>
      </c>
    </row>
    <row r="6" spans="2:5" x14ac:dyDescent="0.2">
      <c r="B6" s="80" t="s">
        <v>264</v>
      </c>
    </row>
    <row r="9" spans="2:5" x14ac:dyDescent="0.2">
      <c r="B9" s="136" t="s">
        <v>265</v>
      </c>
      <c r="C9" s="136" t="s">
        <v>266</v>
      </c>
      <c r="D9" s="136" t="s">
        <v>267</v>
      </c>
      <c r="E9" s="136" t="s">
        <v>268</v>
      </c>
    </row>
    <row r="10" spans="2:5" x14ac:dyDescent="0.2">
      <c r="B10" s="137" t="s">
        <v>262</v>
      </c>
      <c r="C10" s="80" t="s">
        <v>269</v>
      </c>
      <c r="D10" s="80" t="s">
        <v>270</v>
      </c>
      <c r="E10" s="80" t="s">
        <v>271</v>
      </c>
    </row>
    <row r="11" spans="2:5" x14ac:dyDescent="0.2">
      <c r="B11" s="137" t="s">
        <v>116</v>
      </c>
      <c r="C11" s="80" t="s">
        <v>272</v>
      </c>
      <c r="D11" s="80" t="s">
        <v>273</v>
      </c>
      <c r="E11" s="80" t="s">
        <v>274</v>
      </c>
    </row>
    <row r="12" spans="2:5" x14ac:dyDescent="0.2">
      <c r="B12" s="137" t="s">
        <v>263</v>
      </c>
      <c r="C12" s="80" t="s">
        <v>275</v>
      </c>
      <c r="D12" s="80" t="s">
        <v>276</v>
      </c>
      <c r="E12" s="80" t="s">
        <v>277</v>
      </c>
    </row>
    <row r="13" spans="2:5" x14ac:dyDescent="0.2">
      <c r="B13" s="137" t="s">
        <v>264</v>
      </c>
      <c r="C13" s="80" t="s">
        <v>272</v>
      </c>
      <c r="D13" s="80" t="s">
        <v>278</v>
      </c>
      <c r="E13" s="80" t="s">
        <v>279</v>
      </c>
    </row>
    <row r="15" spans="2:5" ht="25.5" x14ac:dyDescent="0.2">
      <c r="B15" s="138" t="s">
        <v>280</v>
      </c>
      <c r="C15" s="136" t="s">
        <v>266</v>
      </c>
      <c r="D15" s="136" t="s">
        <v>267</v>
      </c>
      <c r="E15" s="136" t="s">
        <v>268</v>
      </c>
    </row>
    <row r="16" spans="2:5" x14ac:dyDescent="0.2">
      <c r="B16" s="137" t="s">
        <v>262</v>
      </c>
      <c r="C16" s="80" t="s">
        <v>281</v>
      </c>
      <c r="D16" s="80" t="s">
        <v>282</v>
      </c>
      <c r="E16" s="80" t="s">
        <v>283</v>
      </c>
    </row>
    <row r="17" spans="2:5" x14ac:dyDescent="0.2">
      <c r="B17" s="137" t="s">
        <v>116</v>
      </c>
      <c r="C17" s="80" t="s">
        <v>284</v>
      </c>
      <c r="D17" s="80" t="s">
        <v>285</v>
      </c>
      <c r="E17" s="80" t="s">
        <v>286</v>
      </c>
    </row>
    <row r="18" spans="2:5" x14ac:dyDescent="0.2">
      <c r="B18" s="137" t="s">
        <v>263</v>
      </c>
      <c r="C18" s="80" t="s">
        <v>284</v>
      </c>
      <c r="D18" s="80" t="s">
        <v>287</v>
      </c>
      <c r="E18" s="80" t="s">
        <v>288</v>
      </c>
    </row>
    <row r="19" spans="2:5" x14ac:dyDescent="0.2">
      <c r="B19" s="137" t="s">
        <v>264</v>
      </c>
      <c r="C19" s="80" t="s">
        <v>289</v>
      </c>
      <c r="D19" s="80" t="s">
        <v>290</v>
      </c>
      <c r="E19" s="80" t="s">
        <v>291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 xmlns="4b1100c3-bedc-44e4-b2e4-76ad79ae81e7" xsi:nil="true"/>
    <SharedWithUsers xmlns="f00edf45-8ffb-4664-bfad-c4a8e160054e">
      <UserInfo>
        <DisplayName>Aspa Skorletou</DisplayName>
        <AccountId>2409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2523A4316C5B4BBF3FD0BFA57ABF25" ma:contentTypeVersion="14" ma:contentTypeDescription="Create a new document." ma:contentTypeScope="" ma:versionID="58dff0e8fb847f4499dd4d002386e55e">
  <xsd:schema xmlns:xsd="http://www.w3.org/2001/XMLSchema" xmlns:xs="http://www.w3.org/2001/XMLSchema" xmlns:p="http://schemas.microsoft.com/office/2006/metadata/properties" xmlns:ns2="4b1100c3-bedc-44e4-b2e4-76ad79ae81e7" xmlns:ns3="f00edf45-8ffb-4664-bfad-c4a8e160054e" targetNamespace="http://schemas.microsoft.com/office/2006/metadata/properties" ma:root="true" ma:fieldsID="527040a01db92d68a6911d7a1e0dcac9" ns2:_="" ns3:_="">
    <xsd:import namespace="4b1100c3-bedc-44e4-b2e4-76ad79ae81e7"/>
    <xsd:import namespace="f00edf45-8ffb-4664-bfad-c4a8e16005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 ma:index="12" nillable="true" ma:displayName="Comment" ma:format="Dropdown" ma:internalName="Comment">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848666-29AC-47C0-B016-7BC64DFECC95}">
  <ds:schemaRefs>
    <ds:schemaRef ds:uri="http://schemas.microsoft.com/sharepoint/v3/contenttype/forms"/>
  </ds:schemaRefs>
</ds:datastoreItem>
</file>

<file path=customXml/itemProps2.xml><?xml version="1.0" encoding="utf-8"?>
<ds:datastoreItem xmlns:ds="http://schemas.openxmlformats.org/officeDocument/2006/customXml" ds:itemID="{D34AC41D-121D-458C-8935-45D90E0649C3}">
  <ds:schemaRefs>
    <ds:schemaRef ds:uri="http://schemas.microsoft.com/office/2006/metadata/properties"/>
    <ds:schemaRef ds:uri="http://schemas.microsoft.com/office/infopath/2007/PartnerControls"/>
    <ds:schemaRef ds:uri="4b1100c3-bedc-44e4-b2e4-76ad79ae81e7"/>
    <ds:schemaRef ds:uri="f00edf45-8ffb-4664-bfad-c4a8e160054e"/>
  </ds:schemaRefs>
</ds:datastoreItem>
</file>

<file path=customXml/itemProps3.xml><?xml version="1.0" encoding="utf-8"?>
<ds:datastoreItem xmlns:ds="http://schemas.openxmlformats.org/officeDocument/2006/customXml" ds:itemID="{598E5292-5BF4-4F1B-8C11-7839F56D0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1100c3-bedc-44e4-b2e4-76ad79ae81e7"/>
    <ds:schemaRef ds:uri="f00edf45-8ffb-4664-bfad-c4a8e16005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Updates</vt:lpstr>
      <vt:lpstr>Introduction</vt:lpstr>
      <vt:lpstr>Pre-app information</vt:lpstr>
      <vt:lpstr>Outline planning stage</vt:lpstr>
      <vt:lpstr>Detailed planning stage</vt:lpstr>
      <vt:lpstr>Post-construction result</vt:lpstr>
      <vt:lpstr>WLC benchmarks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Johann Cote</cp:lastModifiedBy>
  <cp:revision/>
  <dcterms:created xsi:type="dcterms:W3CDTF">2019-12-17T10:05:05Z</dcterms:created>
  <dcterms:modified xsi:type="dcterms:W3CDTF">2026-03-04T14:25:52Z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0x010100602523A4316C5B4BBF3FD0BFA57ABF25</vt:lpwstr>
  </property>
</Properties>
</file>