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codeName="ThisWorkbook" defaultThemeVersion="166925"/>
  <xr:revisionPtr revIDLastSave="0" documentId="8_{117CC146-9C90-4121-A5DD-CA727E3E8874}" xr6:coauthVersionLast="47" xr6:coauthVersionMax="47" xr10:uidLastSave="{00000000-0000-0000-0000-000000000000}"/>
  <bookViews>
    <workbookView xWindow="5250" yWindow="-16320" windowWidth="29040" windowHeight="15840" firstSheet="1" activeTab="6" xr2:uid="{06DFC1FD-6103-42E7-B430-F5AE8A9F6DCB}"/>
  </bookViews>
  <sheets>
    <sheet name="Development Information" sheetId="1" r:id="rId1"/>
    <sheet name="Baseline" sheetId="2" r:id="rId2"/>
    <sheet name="Be Lean" sheetId="3" r:id="rId3"/>
    <sheet name="Be Clean" sheetId="4" r:id="rId4"/>
    <sheet name="Be Green" sheetId="5" r:id="rId5"/>
    <sheet name="EUI &amp; space heating demand" sheetId="8" r:id="rId6"/>
    <sheet name="GLA Summary Tables" sheetId="6" r:id="rId7"/>
  </sheets>
  <definedNames>
    <definedName name="_ftnref1" localSheetId="6">'GLA Summary Tables'!$D$120</definedName>
    <definedName name="Fuel_Type">'Development Information'!$A$9:$A$15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4" i="8" l="1"/>
  <c r="I72" i="6"/>
  <c r="G72" i="6"/>
  <c r="I74" i="6"/>
  <c r="I75" i="6"/>
  <c r="I76" i="6"/>
  <c r="I77" i="6"/>
  <c r="I78" i="6"/>
  <c r="I79" i="6"/>
  <c r="I80" i="6"/>
  <c r="I81" i="6"/>
  <c r="I82" i="6"/>
  <c r="I83" i="6"/>
  <c r="I84" i="6"/>
  <c r="I85" i="6"/>
  <c r="I86" i="6"/>
  <c r="I87" i="6"/>
  <c r="I88" i="6"/>
  <c r="I89" i="6"/>
  <c r="I90" i="6"/>
  <c r="I91" i="6"/>
  <c r="I92" i="6"/>
  <c r="G74" i="6"/>
  <c r="G75" i="6"/>
  <c r="G76" i="6"/>
  <c r="G77" i="6"/>
  <c r="G78" i="6"/>
  <c r="G79" i="6"/>
  <c r="G80" i="6"/>
  <c r="G81" i="6"/>
  <c r="G82" i="6"/>
  <c r="G83" i="6"/>
  <c r="G84" i="6"/>
  <c r="G85" i="6"/>
  <c r="G86" i="6"/>
  <c r="G87" i="6"/>
  <c r="G88" i="6"/>
  <c r="G89" i="6"/>
  <c r="G90" i="6"/>
  <c r="G91" i="6"/>
  <c r="G92" i="6"/>
  <c r="F77" i="6"/>
  <c r="F78" i="6"/>
  <c r="F79" i="6"/>
  <c r="F81" i="6"/>
  <c r="F82" i="6"/>
  <c r="F83" i="6"/>
  <c r="F84" i="6"/>
  <c r="F85" i="6"/>
  <c r="F86" i="6"/>
  <c r="F87" i="6"/>
  <c r="F88" i="6"/>
  <c r="F89" i="6"/>
  <c r="F90" i="6"/>
  <c r="F91" i="6"/>
  <c r="F92" i="6"/>
  <c r="E77" i="6"/>
  <c r="E78" i="6"/>
  <c r="E79" i="6"/>
  <c r="E81" i="6"/>
  <c r="E82" i="6"/>
  <c r="E83" i="6"/>
  <c r="E84" i="6"/>
  <c r="E85" i="6"/>
  <c r="E86" i="6"/>
  <c r="E87" i="6"/>
  <c r="E88" i="6"/>
  <c r="E89" i="6"/>
  <c r="E90" i="6"/>
  <c r="E91" i="6"/>
  <c r="E92" i="6"/>
  <c r="D75" i="6"/>
  <c r="D77" i="6"/>
  <c r="D78" i="6"/>
  <c r="D79" i="6"/>
  <c r="D81" i="6"/>
  <c r="D82" i="6"/>
  <c r="D83" i="6"/>
  <c r="D84" i="6"/>
  <c r="D85" i="6"/>
  <c r="D86" i="6"/>
  <c r="D87" i="6"/>
  <c r="D88" i="6"/>
  <c r="D89" i="6"/>
  <c r="D90" i="6"/>
  <c r="D91" i="6"/>
  <c r="D92" i="6"/>
  <c r="C75" i="6"/>
  <c r="C77" i="6"/>
  <c r="C78" i="6"/>
  <c r="C79" i="6"/>
  <c r="C81" i="6"/>
  <c r="C82" i="6"/>
  <c r="C83" i="6"/>
  <c r="C84" i="6"/>
  <c r="C85" i="6"/>
  <c r="C86" i="6"/>
  <c r="C87" i="6"/>
  <c r="C88" i="6"/>
  <c r="C89" i="6"/>
  <c r="C90" i="6"/>
  <c r="C91" i="6"/>
  <c r="C92" i="6"/>
  <c r="B74" i="6"/>
  <c r="B75" i="6"/>
  <c r="B76" i="6"/>
  <c r="B77" i="6"/>
  <c r="B78" i="6"/>
  <c r="B79" i="6"/>
  <c r="B80" i="6"/>
  <c r="B81" i="6"/>
  <c r="B82" i="6"/>
  <c r="B83" i="6"/>
  <c r="B84" i="6"/>
  <c r="B85" i="6"/>
  <c r="B86" i="6"/>
  <c r="B87" i="6"/>
  <c r="G73" i="6"/>
  <c r="B88" i="6"/>
  <c r="B89" i="6"/>
  <c r="B90" i="6"/>
  <c r="B91" i="6"/>
  <c r="B92" i="6"/>
  <c r="B73" i="6"/>
  <c r="N26" i="8"/>
  <c r="O26" i="8"/>
  <c r="P26" i="8"/>
  <c r="Q6" i="8"/>
  <c r="F72" i="6" s="1"/>
  <c r="P6" i="8"/>
  <c r="E72" i="6" s="1"/>
  <c r="Q14" i="8"/>
  <c r="F74" i="6" s="1"/>
  <c r="Q15" i="8"/>
  <c r="F75" i="6" s="1"/>
  <c r="Q16" i="8"/>
  <c r="F76" i="6" s="1"/>
  <c r="Q17" i="8"/>
  <c r="Q18" i="8"/>
  <c r="Q19" i="8"/>
  <c r="Q20" i="8"/>
  <c r="F80" i="6" s="1"/>
  <c r="Q21" i="8"/>
  <c r="Q22" i="8"/>
  <c r="Q23" i="8"/>
  <c r="Q24" i="8"/>
  <c r="Q25" i="8"/>
  <c r="Q26" i="8"/>
  <c r="Q27" i="8"/>
  <c r="Q28" i="8"/>
  <c r="Q29" i="8"/>
  <c r="Q30" i="8"/>
  <c r="Q31" i="8"/>
  <c r="Q32" i="8"/>
  <c r="P14" i="8"/>
  <c r="E74" i="6" s="1"/>
  <c r="P15" i="8"/>
  <c r="E75" i="6" s="1"/>
  <c r="P16" i="8"/>
  <c r="E76" i="6" s="1"/>
  <c r="P17" i="8"/>
  <c r="P18" i="8"/>
  <c r="P19" i="8"/>
  <c r="P20" i="8"/>
  <c r="E80" i="6" s="1"/>
  <c r="P21" i="8"/>
  <c r="P22" i="8"/>
  <c r="P23" i="8"/>
  <c r="P24" i="8"/>
  <c r="P25" i="8"/>
  <c r="P27" i="8"/>
  <c r="P28" i="8"/>
  <c r="P29" i="8"/>
  <c r="P30" i="8"/>
  <c r="P31" i="8"/>
  <c r="P32" i="8"/>
  <c r="Q13" i="8"/>
  <c r="F73" i="6" s="1"/>
  <c r="P13" i="8"/>
  <c r="E73" i="6" s="1"/>
  <c r="O14" i="8"/>
  <c r="D74" i="6" s="1"/>
  <c r="O15" i="8"/>
  <c r="O16" i="8"/>
  <c r="D76" i="6" s="1"/>
  <c r="O17" i="8"/>
  <c r="O18" i="8"/>
  <c r="O19" i="8"/>
  <c r="O20" i="8"/>
  <c r="D80" i="6" s="1"/>
  <c r="O21" i="8"/>
  <c r="O22" i="8"/>
  <c r="O23" i="8"/>
  <c r="O24" i="8"/>
  <c r="O25" i="8"/>
  <c r="O27" i="8"/>
  <c r="O28" i="8"/>
  <c r="O29" i="8"/>
  <c r="O30" i="8"/>
  <c r="O31" i="8"/>
  <c r="O32" i="8"/>
  <c r="C74" i="6"/>
  <c r="N15" i="8"/>
  <c r="N16" i="8"/>
  <c r="C76" i="6" s="1"/>
  <c r="N17" i="8"/>
  <c r="N18" i="8"/>
  <c r="N19" i="8"/>
  <c r="N20" i="8"/>
  <c r="C80" i="6" s="1"/>
  <c r="N21" i="8"/>
  <c r="N22" i="8"/>
  <c r="N23" i="8"/>
  <c r="N25" i="8"/>
  <c r="N27" i="8"/>
  <c r="N28" i="8"/>
  <c r="N29" i="8"/>
  <c r="N30" i="8"/>
  <c r="N31" i="8"/>
  <c r="N32" i="8"/>
  <c r="O6" i="8"/>
  <c r="D72" i="6" s="1"/>
  <c r="N6" i="8"/>
  <c r="C72" i="6" s="1"/>
  <c r="I73" i="6"/>
  <c r="D94" i="2"/>
  <c r="D58" i="2"/>
  <c r="D98" i="2"/>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63" i="5"/>
  <c r="E37" i="5"/>
  <c r="E63" i="2"/>
  <c r="E94" i="2" s="1"/>
  <c r="AG38" i="5"/>
  <c r="AG64" i="5"/>
  <c r="AG65" i="5"/>
  <c r="AG66" i="5"/>
  <c r="AG67" i="5"/>
  <c r="AG68" i="5"/>
  <c r="AG69" i="5"/>
  <c r="AG70" i="5"/>
  <c r="AG71" i="5"/>
  <c r="AG72" i="5"/>
  <c r="AG73" i="5"/>
  <c r="AG74" i="5"/>
  <c r="AG75" i="5"/>
  <c r="AG76" i="5"/>
  <c r="AG77" i="5"/>
  <c r="AG78" i="5"/>
  <c r="AG79" i="5"/>
  <c r="AG80" i="5"/>
  <c r="AG81" i="5"/>
  <c r="AG82" i="5"/>
  <c r="AG83" i="5"/>
  <c r="AG84" i="5"/>
  <c r="AG85" i="5"/>
  <c r="AG86" i="5"/>
  <c r="AG87" i="5"/>
  <c r="AG88" i="5"/>
  <c r="AG89" i="5"/>
  <c r="AG90" i="5"/>
  <c r="AG91" i="5"/>
  <c r="AG92" i="5"/>
  <c r="AG93" i="5"/>
  <c r="Y7" i="4"/>
  <c r="AG7" i="4" s="1"/>
  <c r="Z7" i="4"/>
  <c r="AA7" i="4"/>
  <c r="AB7" i="4"/>
  <c r="AC7" i="4"/>
  <c r="AD7" i="4"/>
  <c r="AE7" i="4"/>
  <c r="AF7" i="4"/>
  <c r="Y8" i="4"/>
  <c r="Z8" i="4"/>
  <c r="AA8" i="4"/>
  <c r="AB8" i="4"/>
  <c r="AC8" i="4"/>
  <c r="AD8" i="4"/>
  <c r="AE8" i="4"/>
  <c r="AF8" i="4"/>
  <c r="AG8" i="4"/>
  <c r="Y9" i="4"/>
  <c r="Z9" i="4"/>
  <c r="AA9" i="4"/>
  <c r="AB9" i="4"/>
  <c r="AC9" i="4"/>
  <c r="AD9" i="4"/>
  <c r="AE9" i="4"/>
  <c r="AF9" i="4"/>
  <c r="Y10" i="4"/>
  <c r="Z10" i="4"/>
  <c r="AA10" i="4"/>
  <c r="AB10" i="4"/>
  <c r="AG10" i="4" s="1"/>
  <c r="AC10" i="4"/>
  <c r="AD10" i="4"/>
  <c r="AE10" i="4"/>
  <c r="Y11" i="4"/>
  <c r="Z11" i="4"/>
  <c r="AA11" i="4"/>
  <c r="AG11" i="4" s="1"/>
  <c r="AB11" i="4"/>
  <c r="AC11" i="4"/>
  <c r="E11" i="4" s="1"/>
  <c r="AD11" i="4"/>
  <c r="AE11" i="4"/>
  <c r="Y12" i="4"/>
  <c r="Z12" i="4"/>
  <c r="AA12" i="4"/>
  <c r="AB12" i="4"/>
  <c r="E12" i="4" s="1"/>
  <c r="AC12" i="4"/>
  <c r="AD12" i="4"/>
  <c r="AE12" i="4"/>
  <c r="Y13" i="4"/>
  <c r="Z13" i="4"/>
  <c r="AA13" i="4"/>
  <c r="AB13" i="4"/>
  <c r="AC13" i="4"/>
  <c r="AD13" i="4"/>
  <c r="AE13" i="4"/>
  <c r="Y14" i="4"/>
  <c r="Z14" i="4"/>
  <c r="AA14" i="4"/>
  <c r="AB14" i="4"/>
  <c r="AC14" i="4"/>
  <c r="AD14" i="4"/>
  <c r="AE14" i="4"/>
  <c r="Y15" i="4"/>
  <c r="Z15" i="4"/>
  <c r="AA15" i="4"/>
  <c r="AB15" i="4"/>
  <c r="AC15" i="4"/>
  <c r="AD15" i="4"/>
  <c r="AE15" i="4"/>
  <c r="Y16" i="4"/>
  <c r="Z16" i="4"/>
  <c r="AA16" i="4"/>
  <c r="AB16" i="4"/>
  <c r="AC16" i="4"/>
  <c r="AD16" i="4"/>
  <c r="AE16" i="4"/>
  <c r="AG16" i="4"/>
  <c r="Y17" i="4"/>
  <c r="Z17" i="4"/>
  <c r="AA17" i="4"/>
  <c r="AB17" i="4"/>
  <c r="AC17" i="4"/>
  <c r="AD17" i="4"/>
  <c r="AE17" i="4"/>
  <c r="AF17" i="4"/>
  <c r="AG17" i="4" s="1"/>
  <c r="Y18" i="4"/>
  <c r="Z18" i="4"/>
  <c r="AA18" i="4"/>
  <c r="AB18" i="4"/>
  <c r="AC18" i="4"/>
  <c r="AD18" i="4"/>
  <c r="AE18" i="4"/>
  <c r="AF18" i="4"/>
  <c r="Y19" i="4"/>
  <c r="Z19" i="4"/>
  <c r="AA19" i="4"/>
  <c r="AB19" i="4"/>
  <c r="AC19" i="4"/>
  <c r="AD19" i="4"/>
  <c r="AE19" i="4"/>
  <c r="Y20" i="4"/>
  <c r="Z20" i="4"/>
  <c r="AA20" i="4"/>
  <c r="AB20" i="4"/>
  <c r="AC20" i="4"/>
  <c r="AD20" i="4"/>
  <c r="AE20" i="4"/>
  <c r="Y21" i="4"/>
  <c r="Z21" i="4"/>
  <c r="AA21" i="4"/>
  <c r="AB21" i="4"/>
  <c r="E21" i="4" s="1"/>
  <c r="AC21" i="4"/>
  <c r="AD21" i="4"/>
  <c r="AE21" i="4"/>
  <c r="Y22" i="4"/>
  <c r="Z22" i="4"/>
  <c r="AA22" i="4"/>
  <c r="AB22" i="4"/>
  <c r="E22" i="4" s="1"/>
  <c r="AC22" i="4"/>
  <c r="AD22" i="4"/>
  <c r="AE22" i="4"/>
  <c r="Y23" i="4"/>
  <c r="Z23" i="4"/>
  <c r="AA23" i="4"/>
  <c r="AA58" i="4" s="1" a="1"/>
  <c r="AA58" i="4" s="1"/>
  <c r="AB23" i="4"/>
  <c r="AC23" i="4"/>
  <c r="AD23" i="4"/>
  <c r="AE23" i="4"/>
  <c r="Y24" i="4"/>
  <c r="AG24" i="4" s="1"/>
  <c r="Z24" i="4"/>
  <c r="AA24" i="4"/>
  <c r="AB24" i="4"/>
  <c r="AC24" i="4"/>
  <c r="AD24" i="4"/>
  <c r="AE24" i="4"/>
  <c r="Y25" i="4"/>
  <c r="Z25" i="4"/>
  <c r="AA25" i="4"/>
  <c r="AB25" i="4"/>
  <c r="AC25" i="4"/>
  <c r="AD25" i="4"/>
  <c r="AE25" i="4"/>
  <c r="AF25" i="4"/>
  <c r="AG25" i="4"/>
  <c r="Y26" i="4"/>
  <c r="Z26" i="4"/>
  <c r="AA26" i="4"/>
  <c r="AB26" i="4"/>
  <c r="AC26" i="4"/>
  <c r="AG26" i="4" s="1"/>
  <c r="AD26" i="4"/>
  <c r="AE26" i="4"/>
  <c r="AF26" i="4"/>
  <c r="Y27" i="4"/>
  <c r="Z27" i="4"/>
  <c r="AA27" i="4"/>
  <c r="AB27" i="4"/>
  <c r="AC27" i="4"/>
  <c r="AD27" i="4"/>
  <c r="E27" i="4" s="1"/>
  <c r="AE27" i="4"/>
  <c r="Y28" i="4"/>
  <c r="Z28" i="4"/>
  <c r="AA28" i="4"/>
  <c r="AB28" i="4"/>
  <c r="AC28" i="4"/>
  <c r="AD28" i="4"/>
  <c r="AE28" i="4"/>
  <c r="Y29" i="4"/>
  <c r="Z29" i="4"/>
  <c r="AA29" i="4"/>
  <c r="AB29" i="4"/>
  <c r="AC29" i="4"/>
  <c r="AD29" i="4"/>
  <c r="AE29" i="4"/>
  <c r="Y30" i="4"/>
  <c r="Z30" i="4"/>
  <c r="AA30" i="4"/>
  <c r="AB30" i="4"/>
  <c r="AC30" i="4"/>
  <c r="AD30" i="4"/>
  <c r="AE30" i="4"/>
  <c r="Y31" i="4"/>
  <c r="Z31" i="4"/>
  <c r="AA31" i="4"/>
  <c r="AB31" i="4"/>
  <c r="AC31" i="4"/>
  <c r="AD31" i="4"/>
  <c r="AE31" i="4"/>
  <c r="Y32" i="4"/>
  <c r="Z32" i="4"/>
  <c r="AG32" i="4" s="1"/>
  <c r="AA32" i="4"/>
  <c r="AB32" i="4"/>
  <c r="AC32" i="4"/>
  <c r="AD32" i="4"/>
  <c r="AE32" i="4"/>
  <c r="Y33" i="4"/>
  <c r="Z33" i="4"/>
  <c r="AA33" i="4"/>
  <c r="AB33" i="4"/>
  <c r="AC33" i="4"/>
  <c r="AD33" i="4"/>
  <c r="AE33" i="4"/>
  <c r="AF33" i="4"/>
  <c r="AG33" i="4" s="1"/>
  <c r="Y34" i="4"/>
  <c r="Z34" i="4"/>
  <c r="AA34" i="4"/>
  <c r="AB34" i="4"/>
  <c r="AC34" i="4"/>
  <c r="AD34" i="4"/>
  <c r="AE34" i="4"/>
  <c r="AF34" i="4"/>
  <c r="Y35" i="4"/>
  <c r="Z35" i="4"/>
  <c r="AA35" i="4"/>
  <c r="AB35" i="4"/>
  <c r="AC35" i="4"/>
  <c r="AD35" i="4"/>
  <c r="AE35" i="4"/>
  <c r="Y36" i="4"/>
  <c r="Z36" i="4"/>
  <c r="AA36" i="4"/>
  <c r="AB36" i="4"/>
  <c r="AC36" i="4"/>
  <c r="AD36" i="4"/>
  <c r="AE36" i="4"/>
  <c r="Y37" i="4"/>
  <c r="Z37" i="4"/>
  <c r="AA37" i="4"/>
  <c r="AB37" i="4"/>
  <c r="E37" i="4" s="1"/>
  <c r="AC37" i="4"/>
  <c r="AD37" i="4"/>
  <c r="AE37" i="4"/>
  <c r="Y38" i="4"/>
  <c r="Z38" i="4"/>
  <c r="AA38" i="4"/>
  <c r="AB38" i="4"/>
  <c r="E38" i="4" s="1"/>
  <c r="AC38" i="4"/>
  <c r="AD38" i="4"/>
  <c r="AE38" i="4"/>
  <c r="Y39" i="4"/>
  <c r="Z39" i="4"/>
  <c r="AA39" i="4"/>
  <c r="AB39" i="4"/>
  <c r="AC39" i="4"/>
  <c r="AD39" i="4"/>
  <c r="AE39" i="4"/>
  <c r="Y40" i="4"/>
  <c r="AG40" i="4" s="1"/>
  <c r="Z40" i="4"/>
  <c r="AA40" i="4"/>
  <c r="AB40" i="4"/>
  <c r="AC40" i="4"/>
  <c r="AD40" i="4"/>
  <c r="AE40" i="4"/>
  <c r="Y41" i="4"/>
  <c r="Z41" i="4"/>
  <c r="AA41" i="4"/>
  <c r="AB41" i="4"/>
  <c r="AC41" i="4"/>
  <c r="AD41" i="4"/>
  <c r="AE41" i="4"/>
  <c r="AF41" i="4"/>
  <c r="AG41" i="4"/>
  <c r="Y42" i="4"/>
  <c r="Z42" i="4"/>
  <c r="AA42" i="4"/>
  <c r="AB42" i="4"/>
  <c r="AC42" i="4"/>
  <c r="AG42" i="4" s="1"/>
  <c r="AD42" i="4"/>
  <c r="AE42" i="4"/>
  <c r="AF42" i="4"/>
  <c r="Y43" i="4"/>
  <c r="Z43" i="4"/>
  <c r="AA43" i="4"/>
  <c r="AB43" i="4"/>
  <c r="AC43" i="4"/>
  <c r="AD43" i="4"/>
  <c r="E43" i="4" s="1"/>
  <c r="AE43" i="4"/>
  <c r="Y44" i="4"/>
  <c r="Z44" i="4"/>
  <c r="AA44" i="4"/>
  <c r="AB44" i="4"/>
  <c r="AC44" i="4"/>
  <c r="AD44" i="4"/>
  <c r="AE44" i="4"/>
  <c r="Y45" i="4"/>
  <c r="Z45" i="4"/>
  <c r="AA45" i="4"/>
  <c r="AB45" i="4"/>
  <c r="AC45" i="4"/>
  <c r="AD45" i="4"/>
  <c r="AE45" i="4"/>
  <c r="Y46" i="4"/>
  <c r="Z46" i="4"/>
  <c r="AA46" i="4"/>
  <c r="AB46" i="4"/>
  <c r="AC46" i="4"/>
  <c r="AD46" i="4"/>
  <c r="AE46" i="4"/>
  <c r="Y47" i="4"/>
  <c r="Z47" i="4"/>
  <c r="AA47" i="4"/>
  <c r="AB47" i="4"/>
  <c r="AC47" i="4"/>
  <c r="AD47" i="4"/>
  <c r="AE47" i="4"/>
  <c r="Y48" i="4"/>
  <c r="Z48" i="4"/>
  <c r="AG48" i="4" s="1"/>
  <c r="AA48" i="4"/>
  <c r="AB48" i="4"/>
  <c r="AC48" i="4"/>
  <c r="AD48" i="4"/>
  <c r="AE48" i="4"/>
  <c r="AF48" i="4"/>
  <c r="Y49" i="4"/>
  <c r="Z49" i="4"/>
  <c r="AA49" i="4"/>
  <c r="AB49" i="4"/>
  <c r="AC49" i="4"/>
  <c r="AD49" i="4"/>
  <c r="AE49" i="4"/>
  <c r="AF49" i="4"/>
  <c r="AG49" i="4"/>
  <c r="Y50" i="4"/>
  <c r="Z50" i="4"/>
  <c r="AA50" i="4"/>
  <c r="AB50" i="4"/>
  <c r="AC50" i="4"/>
  <c r="AD50" i="4"/>
  <c r="AE50" i="4"/>
  <c r="AF50" i="4"/>
  <c r="Y51" i="4"/>
  <c r="Z51" i="4"/>
  <c r="AA51" i="4"/>
  <c r="AB51" i="4"/>
  <c r="AC51" i="4"/>
  <c r="AD51" i="4"/>
  <c r="E51" i="4" s="1"/>
  <c r="AE51" i="4"/>
  <c r="Y52" i="4"/>
  <c r="Z52" i="4"/>
  <c r="AA52" i="4"/>
  <c r="AB52" i="4"/>
  <c r="AC52" i="4"/>
  <c r="AD52" i="4"/>
  <c r="AE52" i="4"/>
  <c r="Y53" i="4"/>
  <c r="Z53" i="4"/>
  <c r="AA53" i="4"/>
  <c r="AB53" i="4"/>
  <c r="AC53" i="4"/>
  <c r="AD53" i="4"/>
  <c r="AE53" i="4"/>
  <c r="Y54" i="4"/>
  <c r="Z54" i="4"/>
  <c r="AA54" i="4"/>
  <c r="E54" i="4" s="1"/>
  <c r="AB54" i="4"/>
  <c r="AC54" i="4"/>
  <c r="AD54" i="4"/>
  <c r="AE54" i="4"/>
  <c r="Y55" i="4"/>
  <c r="Z55" i="4"/>
  <c r="AG55" i="4" s="1"/>
  <c r="AA55" i="4"/>
  <c r="AB55" i="4"/>
  <c r="AC55" i="4"/>
  <c r="AD55" i="4"/>
  <c r="AE55" i="4"/>
  <c r="AF55" i="4"/>
  <c r="Y56" i="4"/>
  <c r="Z56" i="4"/>
  <c r="AG56" i="4" s="1"/>
  <c r="AA56" i="4"/>
  <c r="AB56" i="4"/>
  <c r="AC56" i="4"/>
  <c r="AD56" i="4"/>
  <c r="AE56" i="4"/>
  <c r="AF56" i="4"/>
  <c r="Y57" i="4"/>
  <c r="Z57" i="4"/>
  <c r="AA57" i="4"/>
  <c r="AB57" i="4"/>
  <c r="AC57" i="4"/>
  <c r="AD57" i="4"/>
  <c r="AE57" i="4"/>
  <c r="AF57" i="4"/>
  <c r="AG57" i="4"/>
  <c r="AF63" i="4"/>
  <c r="AF64" i="4"/>
  <c r="AG64" i="4"/>
  <c r="AF65" i="4"/>
  <c r="AG65" i="4"/>
  <c r="AF66" i="4"/>
  <c r="AG66" i="4"/>
  <c r="AF67" i="4"/>
  <c r="AG67" i="4" s="1"/>
  <c r="AF68" i="4"/>
  <c r="AG68" i="4"/>
  <c r="AF69" i="4"/>
  <c r="AG69" i="4"/>
  <c r="AF70" i="4"/>
  <c r="AG70" i="4" s="1"/>
  <c r="AF71" i="4"/>
  <c r="AG71" i="4" s="1"/>
  <c r="AF72" i="4"/>
  <c r="AG72" i="4" s="1"/>
  <c r="AF73" i="4"/>
  <c r="AG73" i="4"/>
  <c r="AF74" i="4"/>
  <c r="AG74" i="4"/>
  <c r="AF75" i="4"/>
  <c r="AG75" i="4" s="1"/>
  <c r="AF76" i="4"/>
  <c r="AG76" i="4" s="1"/>
  <c r="AF77" i="4"/>
  <c r="AG77" i="4"/>
  <c r="AF78" i="4"/>
  <c r="AG78" i="4"/>
  <c r="AF79" i="4"/>
  <c r="AG79" i="4" s="1"/>
  <c r="AF80" i="4"/>
  <c r="AG80" i="4" s="1"/>
  <c r="AF81" i="4"/>
  <c r="AG81" i="4"/>
  <c r="AF82" i="4"/>
  <c r="AG82" i="4"/>
  <c r="AF83" i="4"/>
  <c r="AG83" i="4" s="1"/>
  <c r="AF84" i="4"/>
  <c r="AG84" i="4" s="1"/>
  <c r="AF85" i="4"/>
  <c r="AG85" i="4"/>
  <c r="AF86" i="4"/>
  <c r="AG86" i="4"/>
  <c r="AF87" i="4"/>
  <c r="AG87" i="4" s="1"/>
  <c r="AF88" i="4"/>
  <c r="AG88" i="4" s="1"/>
  <c r="AF89" i="4"/>
  <c r="AG89" i="4"/>
  <c r="AF90" i="4"/>
  <c r="AG90" i="4"/>
  <c r="AF91" i="4"/>
  <c r="AG91" i="4" s="1"/>
  <c r="AF92" i="4"/>
  <c r="AG92" i="4" s="1"/>
  <c r="AF93" i="4"/>
  <c r="AG93" i="4"/>
  <c r="Y7" i="3"/>
  <c r="Z7" i="3"/>
  <c r="AA7" i="3"/>
  <c r="AB7" i="3"/>
  <c r="AC7" i="3"/>
  <c r="AD7" i="3"/>
  <c r="AE7" i="3"/>
  <c r="AE77" i="3"/>
  <c r="AG77" i="3"/>
  <c r="AE63" i="3"/>
  <c r="AD61"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63" i="3"/>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63" i="4"/>
  <c r="AF8" i="2"/>
  <c r="AF9" i="2"/>
  <c r="AF10" i="2"/>
  <c r="AF10" i="4" s="1"/>
  <c r="AF11" i="2"/>
  <c r="AF11" i="4" s="1"/>
  <c r="AF12" i="2"/>
  <c r="AF12" i="4" s="1"/>
  <c r="AF13" i="2"/>
  <c r="AF14" i="2"/>
  <c r="AF15" i="2"/>
  <c r="AF15" i="4" s="1"/>
  <c r="AF16" i="2"/>
  <c r="AF16" i="4" s="1"/>
  <c r="AF17" i="2"/>
  <c r="AF18" i="2"/>
  <c r="AF19" i="2"/>
  <c r="AF19" i="4" s="1"/>
  <c r="AF20" i="2"/>
  <c r="AF20" i="4" s="1"/>
  <c r="AF21" i="2"/>
  <c r="AF22" i="2"/>
  <c r="AF23" i="2"/>
  <c r="AF23" i="4" s="1"/>
  <c r="AF24" i="2"/>
  <c r="AF24" i="4" s="1"/>
  <c r="AF25" i="2"/>
  <c r="AF26" i="2"/>
  <c r="AF27" i="2"/>
  <c r="AF27" i="4" s="1"/>
  <c r="AF28" i="2"/>
  <c r="AF28" i="4" s="1"/>
  <c r="AF29" i="2"/>
  <c r="AF30" i="2"/>
  <c r="AF31" i="2"/>
  <c r="AF31" i="4" s="1"/>
  <c r="AF32" i="2"/>
  <c r="AF32" i="4" s="1"/>
  <c r="AF33" i="2"/>
  <c r="AF34" i="2"/>
  <c r="AF35" i="2"/>
  <c r="AF35" i="4" s="1"/>
  <c r="AF36" i="2"/>
  <c r="AF36" i="4" s="1"/>
  <c r="AF37" i="2"/>
  <c r="AF38" i="2"/>
  <c r="AF39" i="2"/>
  <c r="AF39" i="4" s="1"/>
  <c r="AF40" i="2"/>
  <c r="AF40" i="4" s="1"/>
  <c r="AF41" i="2"/>
  <c r="AF42" i="2"/>
  <c r="AF43" i="2"/>
  <c r="AF43" i="4" s="1"/>
  <c r="AF44" i="2"/>
  <c r="AF44" i="4" s="1"/>
  <c r="AF45" i="2"/>
  <c r="AF46" i="2"/>
  <c r="AF47" i="2"/>
  <c r="AF47" i="4" s="1"/>
  <c r="AF48" i="2"/>
  <c r="AF49" i="2"/>
  <c r="AF50" i="2"/>
  <c r="AF51" i="2"/>
  <c r="AF51" i="4" s="1"/>
  <c r="AF52" i="2"/>
  <c r="AF52" i="4" s="1"/>
  <c r="AF53" i="2"/>
  <c r="AF54" i="2"/>
  <c r="AF55" i="2"/>
  <c r="AF56" i="2"/>
  <c r="AF57" i="2"/>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63" i="4"/>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AF8" i="3"/>
  <c r="AF9" i="3"/>
  <c r="AF10" i="3"/>
  <c r="AF11" i="3"/>
  <c r="AF12" i="3"/>
  <c r="AF15" i="3"/>
  <c r="AF16" i="3"/>
  <c r="AF17" i="3"/>
  <c r="AF18" i="3"/>
  <c r="AF19" i="3"/>
  <c r="AF20" i="3"/>
  <c r="AF23" i="3"/>
  <c r="AF24" i="3"/>
  <c r="AF25" i="3"/>
  <c r="AF26" i="3"/>
  <c r="AF27" i="3"/>
  <c r="AF28" i="3"/>
  <c r="AF31" i="3"/>
  <c r="AF32" i="3"/>
  <c r="AF33" i="3"/>
  <c r="AF34" i="3"/>
  <c r="AF35" i="3"/>
  <c r="AF36" i="3"/>
  <c r="AF39" i="3"/>
  <c r="AF40" i="3"/>
  <c r="AF41" i="3"/>
  <c r="AF42" i="3"/>
  <c r="AF43" i="3"/>
  <c r="AF44" i="3"/>
  <c r="AF47" i="3"/>
  <c r="AF48" i="3"/>
  <c r="AF49" i="3"/>
  <c r="AF50" i="3"/>
  <c r="AF51" i="3"/>
  <c r="AF52" i="3"/>
  <c r="AF55" i="3"/>
  <c r="AF56" i="3"/>
  <c r="AF57" i="3"/>
  <c r="AE64" i="3"/>
  <c r="AG64" i="3" s="1"/>
  <c r="AE65" i="3"/>
  <c r="AG65" i="3" s="1"/>
  <c r="AE66" i="3"/>
  <c r="AG66" i="3" s="1"/>
  <c r="AE67" i="3"/>
  <c r="AE68" i="3"/>
  <c r="AE69" i="3"/>
  <c r="AE70" i="3"/>
  <c r="AE71" i="3"/>
  <c r="AG71" i="3" s="1"/>
  <c r="AE72" i="3"/>
  <c r="AG72" i="3" s="1"/>
  <c r="AE73" i="3"/>
  <c r="AG73" i="3" s="1"/>
  <c r="AE74" i="3"/>
  <c r="AG74" i="3" s="1"/>
  <c r="AE75" i="3"/>
  <c r="AE76" i="3"/>
  <c r="AE78" i="3"/>
  <c r="AE79" i="3"/>
  <c r="AE80" i="3"/>
  <c r="AG80" i="3" s="1"/>
  <c r="AE81" i="3"/>
  <c r="AG81" i="3" s="1"/>
  <c r="AE82" i="3"/>
  <c r="AG82" i="3" s="1"/>
  <c r="AE83" i="3"/>
  <c r="AG83" i="3" s="1"/>
  <c r="AE84" i="3"/>
  <c r="AE85" i="3"/>
  <c r="AE86" i="3"/>
  <c r="AE87" i="3"/>
  <c r="AE88" i="3"/>
  <c r="AG88" i="3" s="1"/>
  <c r="AE89" i="3"/>
  <c r="AG89" i="3" s="1"/>
  <c r="AE90" i="3"/>
  <c r="AG90" i="3" s="1"/>
  <c r="AE91" i="3"/>
  <c r="AG91" i="3" s="1"/>
  <c r="AE92" i="3"/>
  <c r="AE93" i="3"/>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7" i="5"/>
  <c r="D8" i="5"/>
  <c r="D9" i="5"/>
  <c r="D10" i="5"/>
  <c r="D11" i="5"/>
  <c r="D58" i="5" s="1"/>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63" i="4"/>
  <c r="D94" i="4" s="1"/>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AG67" i="3"/>
  <c r="AG68" i="3"/>
  <c r="AG69" i="3"/>
  <c r="AG70" i="3"/>
  <c r="AG75" i="3"/>
  <c r="AG76" i="3"/>
  <c r="AG78" i="3"/>
  <c r="AG79" i="3"/>
  <c r="AG84" i="3"/>
  <c r="AG85" i="3"/>
  <c r="AG86" i="3"/>
  <c r="AG87" i="3"/>
  <c r="AG92" i="3"/>
  <c r="AG93"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B7" i="3"/>
  <c r="B8" i="3"/>
  <c r="Y8" i="3"/>
  <c r="Z8" i="3"/>
  <c r="AA8" i="3"/>
  <c r="AB8" i="3"/>
  <c r="AC8" i="3"/>
  <c r="AD8" i="3"/>
  <c r="AE8" i="3"/>
  <c r="B9" i="3"/>
  <c r="Y9" i="3"/>
  <c r="Z9" i="3"/>
  <c r="AA9" i="3"/>
  <c r="AB9" i="3"/>
  <c r="AC9" i="3"/>
  <c r="AG9" i="3" s="1"/>
  <c r="AD9" i="3"/>
  <c r="AE9" i="3"/>
  <c r="B10" i="3"/>
  <c r="Y10" i="3"/>
  <c r="Z10" i="3"/>
  <c r="AA10" i="3"/>
  <c r="AG10" i="3" s="1"/>
  <c r="AB10" i="3"/>
  <c r="AC10" i="3"/>
  <c r="AD10" i="3"/>
  <c r="AE10" i="3"/>
  <c r="B11" i="3"/>
  <c r="Y11" i="3"/>
  <c r="Z11" i="3"/>
  <c r="AA11" i="3"/>
  <c r="AB11" i="3"/>
  <c r="AC11" i="3"/>
  <c r="AD11" i="3"/>
  <c r="AE11" i="3"/>
  <c r="B12" i="3"/>
  <c r="Y12" i="3"/>
  <c r="Z12" i="3"/>
  <c r="AA12" i="3"/>
  <c r="AB12" i="3"/>
  <c r="AC12" i="3"/>
  <c r="AD12" i="3"/>
  <c r="AE12" i="3"/>
  <c r="B13" i="3"/>
  <c r="Y13" i="3"/>
  <c r="Z13" i="3"/>
  <c r="AA13" i="3"/>
  <c r="AB13" i="3"/>
  <c r="AC13" i="3"/>
  <c r="AD13" i="3"/>
  <c r="AE13" i="3"/>
  <c r="E13" i="3"/>
  <c r="B14" i="3"/>
  <c r="Y14" i="3"/>
  <c r="Z14" i="3"/>
  <c r="AA14" i="3"/>
  <c r="AB14" i="3"/>
  <c r="AC14" i="3"/>
  <c r="AD14" i="3"/>
  <c r="AE14" i="3"/>
  <c r="E14" i="3" s="1"/>
  <c r="B15" i="3"/>
  <c r="Y15" i="3"/>
  <c r="E15" i="3" s="1"/>
  <c r="Z15" i="3"/>
  <c r="AA15" i="3"/>
  <c r="AB15" i="3"/>
  <c r="AC15" i="3"/>
  <c r="AD15" i="3"/>
  <c r="AG15" i="3" s="1"/>
  <c r="AE15" i="3"/>
  <c r="B16" i="3"/>
  <c r="Y16" i="3"/>
  <c r="E16" i="3" s="1"/>
  <c r="Z16" i="3"/>
  <c r="AA16" i="3"/>
  <c r="AB16" i="3"/>
  <c r="AC16" i="3"/>
  <c r="AD16" i="3"/>
  <c r="AE16" i="3"/>
  <c r="B17" i="3"/>
  <c r="Y17" i="3"/>
  <c r="Z17" i="3"/>
  <c r="AA17" i="3"/>
  <c r="AB17" i="3"/>
  <c r="AC17" i="3"/>
  <c r="AD17" i="3"/>
  <c r="AE17" i="3"/>
  <c r="B18" i="3"/>
  <c r="Y18" i="3"/>
  <c r="Z18" i="3"/>
  <c r="AA18" i="3"/>
  <c r="AB18" i="3"/>
  <c r="AC18" i="3"/>
  <c r="AD18" i="3"/>
  <c r="AE18" i="3"/>
  <c r="B19" i="3"/>
  <c r="Y19" i="3"/>
  <c r="Z19" i="3"/>
  <c r="AA19" i="3"/>
  <c r="AB19" i="3"/>
  <c r="AC19" i="3"/>
  <c r="AD19" i="3"/>
  <c r="AE19" i="3"/>
  <c r="B20" i="3"/>
  <c r="Y20" i="3"/>
  <c r="Z20" i="3"/>
  <c r="AA20" i="3"/>
  <c r="AB20" i="3"/>
  <c r="AC20" i="3"/>
  <c r="AD20" i="3"/>
  <c r="AE20" i="3"/>
  <c r="B21" i="3"/>
  <c r="Y21" i="3"/>
  <c r="Z21" i="3"/>
  <c r="AA21" i="3"/>
  <c r="AB21" i="3"/>
  <c r="AC21" i="3"/>
  <c r="AD21" i="3"/>
  <c r="AE21" i="3"/>
  <c r="B22" i="3"/>
  <c r="Y22" i="3"/>
  <c r="Z22" i="3"/>
  <c r="AA22" i="3"/>
  <c r="AB22" i="3"/>
  <c r="AC22" i="3"/>
  <c r="AD22" i="3"/>
  <c r="AE22" i="3"/>
  <c r="E22" i="3"/>
  <c r="B23" i="3"/>
  <c r="Y23" i="3"/>
  <c r="E23" i="3" s="1"/>
  <c r="Z23" i="3"/>
  <c r="AA23" i="3"/>
  <c r="AB23" i="3"/>
  <c r="AC23" i="3"/>
  <c r="AD23" i="3"/>
  <c r="AE23" i="3"/>
  <c r="B24" i="3"/>
  <c r="Y24" i="3"/>
  <c r="E24" i="3" s="1"/>
  <c r="Z24" i="3"/>
  <c r="AA24" i="3"/>
  <c r="AB24" i="3"/>
  <c r="AC24" i="3"/>
  <c r="AD24" i="3"/>
  <c r="AE24" i="3"/>
  <c r="B25" i="3"/>
  <c r="Y25" i="3"/>
  <c r="Z25" i="3"/>
  <c r="E25" i="3" s="1"/>
  <c r="AA25" i="3"/>
  <c r="AB25" i="3"/>
  <c r="AC25" i="3"/>
  <c r="AD25" i="3"/>
  <c r="AE25" i="3"/>
  <c r="B26" i="3"/>
  <c r="Y26" i="3"/>
  <c r="E26" i="3" s="1"/>
  <c r="Z26" i="3"/>
  <c r="AA26" i="3"/>
  <c r="AB26" i="3"/>
  <c r="AC26" i="3"/>
  <c r="AD26" i="3"/>
  <c r="AE26" i="3"/>
  <c r="B27" i="3"/>
  <c r="Y27" i="3"/>
  <c r="AG27" i="3" s="1"/>
  <c r="Z27" i="3"/>
  <c r="AA27" i="3"/>
  <c r="AB27" i="3"/>
  <c r="AC27" i="3"/>
  <c r="AD27" i="3"/>
  <c r="AE27" i="3"/>
  <c r="B28" i="3"/>
  <c r="Y28" i="3"/>
  <c r="Z28" i="3"/>
  <c r="AA28" i="3"/>
  <c r="AB28" i="3"/>
  <c r="AC28" i="3"/>
  <c r="AD28" i="3"/>
  <c r="AE28" i="3"/>
  <c r="B29" i="3"/>
  <c r="Y29" i="3"/>
  <c r="Z29" i="3"/>
  <c r="AA29" i="3"/>
  <c r="AB29" i="3"/>
  <c r="AC29" i="3"/>
  <c r="AD29" i="3"/>
  <c r="AE29" i="3"/>
  <c r="B30" i="3"/>
  <c r="Y30" i="3"/>
  <c r="Z30" i="3"/>
  <c r="AA30" i="3"/>
  <c r="AB30" i="3"/>
  <c r="AC30" i="3"/>
  <c r="AD30" i="3"/>
  <c r="AE30" i="3"/>
  <c r="E30" i="3"/>
  <c r="B31" i="3"/>
  <c r="Y31" i="3"/>
  <c r="Z31" i="3"/>
  <c r="AA31" i="3"/>
  <c r="AB31" i="3"/>
  <c r="AC31" i="3"/>
  <c r="AD31" i="3"/>
  <c r="AE31" i="3"/>
  <c r="B32" i="3"/>
  <c r="Y32" i="3"/>
  <c r="Z32" i="3"/>
  <c r="AA32" i="3"/>
  <c r="AB32" i="3"/>
  <c r="AC32" i="3"/>
  <c r="AG32" i="3" s="1"/>
  <c r="AD32" i="3"/>
  <c r="AE32" i="3"/>
  <c r="B33" i="3"/>
  <c r="Y33" i="3"/>
  <c r="Z33" i="3"/>
  <c r="AA33" i="3"/>
  <c r="AB33" i="3"/>
  <c r="AC33" i="3"/>
  <c r="AG33" i="3" s="1"/>
  <c r="AD33" i="3"/>
  <c r="AE33" i="3"/>
  <c r="B34" i="3"/>
  <c r="Y34" i="3"/>
  <c r="AG34" i="3" s="1"/>
  <c r="Z34" i="3"/>
  <c r="AA34" i="3"/>
  <c r="AB34" i="3"/>
  <c r="AC34" i="3"/>
  <c r="AD34" i="3"/>
  <c r="AE34" i="3"/>
  <c r="B35" i="3"/>
  <c r="Y35" i="3"/>
  <c r="Z35" i="3"/>
  <c r="AA35" i="3"/>
  <c r="AB35" i="3"/>
  <c r="AC35" i="3"/>
  <c r="AD35" i="3"/>
  <c r="AE35" i="3"/>
  <c r="B36" i="3"/>
  <c r="Y36" i="3"/>
  <c r="Z36" i="3"/>
  <c r="AA36" i="3"/>
  <c r="AB36" i="3"/>
  <c r="AC36" i="3"/>
  <c r="AD36" i="3"/>
  <c r="AE36" i="3"/>
  <c r="B37" i="3"/>
  <c r="Y37" i="3"/>
  <c r="Z37" i="3"/>
  <c r="AA37" i="3"/>
  <c r="AB37" i="3"/>
  <c r="AC37" i="3"/>
  <c r="AD37" i="3"/>
  <c r="AE37" i="3"/>
  <c r="B38" i="3"/>
  <c r="Y38" i="3"/>
  <c r="Z38" i="3"/>
  <c r="AA38" i="3"/>
  <c r="AB38" i="3"/>
  <c r="AC38" i="3"/>
  <c r="AD38" i="3"/>
  <c r="AE38" i="3"/>
  <c r="E38" i="3"/>
  <c r="B39" i="3"/>
  <c r="Y39" i="3"/>
  <c r="Z39" i="3"/>
  <c r="AA39" i="3"/>
  <c r="AB39" i="3"/>
  <c r="AC39" i="3"/>
  <c r="AD39" i="3"/>
  <c r="AE39" i="3"/>
  <c r="B40" i="3"/>
  <c r="Y40" i="3"/>
  <c r="Z40" i="3"/>
  <c r="AA40" i="3"/>
  <c r="AB40" i="3"/>
  <c r="AC40" i="3"/>
  <c r="AG40" i="3" s="1"/>
  <c r="AD40" i="3"/>
  <c r="AE40" i="3"/>
  <c r="B41" i="3"/>
  <c r="Y41" i="3"/>
  <c r="Z41" i="3"/>
  <c r="AA41" i="3"/>
  <c r="AB41" i="3"/>
  <c r="AC41" i="3"/>
  <c r="AG41" i="3" s="1"/>
  <c r="AD41" i="3"/>
  <c r="AE41" i="3"/>
  <c r="B42" i="3"/>
  <c r="Y42" i="3"/>
  <c r="Z42" i="3"/>
  <c r="AA42" i="3"/>
  <c r="AB42" i="3"/>
  <c r="AC42" i="3"/>
  <c r="AD42" i="3"/>
  <c r="AE42" i="3"/>
  <c r="B43" i="3"/>
  <c r="Y43" i="3"/>
  <c r="Z43" i="3"/>
  <c r="AA43" i="3"/>
  <c r="AB43" i="3"/>
  <c r="AC43" i="3"/>
  <c r="AD43" i="3"/>
  <c r="AE43" i="3"/>
  <c r="B44" i="3"/>
  <c r="Y44" i="3"/>
  <c r="Z44" i="3"/>
  <c r="AA44" i="3"/>
  <c r="AB44" i="3"/>
  <c r="AC44" i="3"/>
  <c r="AD44" i="3"/>
  <c r="AE44" i="3"/>
  <c r="B45" i="3"/>
  <c r="Y45" i="3"/>
  <c r="Z45" i="3"/>
  <c r="AA45" i="3"/>
  <c r="AB45" i="3"/>
  <c r="AC45" i="3"/>
  <c r="AD45" i="3"/>
  <c r="AE45" i="3"/>
  <c r="E45" i="3"/>
  <c r="B46" i="3"/>
  <c r="Y46" i="3"/>
  <c r="Z46" i="3"/>
  <c r="AA46" i="3"/>
  <c r="AB46" i="3"/>
  <c r="AC46" i="3"/>
  <c r="AD46" i="3"/>
  <c r="AE46" i="3"/>
  <c r="E46" i="3" s="1"/>
  <c r="B47" i="3"/>
  <c r="Y47" i="3"/>
  <c r="E47" i="3" s="1"/>
  <c r="Z47" i="3"/>
  <c r="AA47" i="3"/>
  <c r="AB47" i="3"/>
  <c r="AC47" i="3"/>
  <c r="AD47" i="3"/>
  <c r="AG47" i="3" s="1"/>
  <c r="AE47" i="3"/>
  <c r="B48" i="3"/>
  <c r="Y48" i="3"/>
  <c r="E48" i="3" s="1"/>
  <c r="Z48" i="3"/>
  <c r="AA48" i="3"/>
  <c r="AB48" i="3"/>
  <c r="AC48" i="3"/>
  <c r="AD48" i="3"/>
  <c r="AE48" i="3"/>
  <c r="B49" i="3"/>
  <c r="Y49" i="3"/>
  <c r="Z49" i="3"/>
  <c r="AA49" i="3"/>
  <c r="AB49" i="3"/>
  <c r="AC49" i="3"/>
  <c r="AG49" i="3" s="1"/>
  <c r="AD49" i="3"/>
  <c r="AE49" i="3"/>
  <c r="B50" i="3"/>
  <c r="Y50" i="3"/>
  <c r="AG50" i="3" s="1"/>
  <c r="Z50" i="3"/>
  <c r="AA50" i="3"/>
  <c r="AB50" i="3"/>
  <c r="AC50" i="3"/>
  <c r="AD50" i="3"/>
  <c r="AE50" i="3"/>
  <c r="B51" i="3"/>
  <c r="Y51" i="3"/>
  <c r="AG51" i="3" s="1"/>
  <c r="Z51" i="3"/>
  <c r="AA51" i="3"/>
  <c r="AB51" i="3"/>
  <c r="AC51" i="3"/>
  <c r="AD51" i="3"/>
  <c r="AE51" i="3"/>
  <c r="B52" i="3"/>
  <c r="Y52" i="3"/>
  <c r="Z52" i="3"/>
  <c r="AA52" i="3"/>
  <c r="AB52" i="3"/>
  <c r="AC52" i="3"/>
  <c r="AD52" i="3"/>
  <c r="AE52" i="3"/>
  <c r="B53" i="3"/>
  <c r="Y53" i="3"/>
  <c r="Z53" i="3"/>
  <c r="AA53" i="3"/>
  <c r="AB53" i="3"/>
  <c r="AC53" i="3"/>
  <c r="AD53" i="3"/>
  <c r="AE53" i="3"/>
  <c r="B54" i="3"/>
  <c r="G58" i="3" s="1" a="1"/>
  <c r="G58" i="3" s="1"/>
  <c r="Y54" i="3"/>
  <c r="Z54" i="3"/>
  <c r="AA54" i="3"/>
  <c r="AB54" i="3"/>
  <c r="AC54" i="3"/>
  <c r="AD54" i="3"/>
  <c r="AE54" i="3"/>
  <c r="E54" i="3"/>
  <c r="B55" i="3"/>
  <c r="Y55" i="3"/>
  <c r="Z55" i="3"/>
  <c r="AA55" i="3"/>
  <c r="AB55" i="3"/>
  <c r="AC55" i="3"/>
  <c r="AD55" i="3"/>
  <c r="AE55" i="3"/>
  <c r="B56" i="3"/>
  <c r="Y56" i="3"/>
  <c r="E56" i="3" s="1"/>
  <c r="Z56" i="3"/>
  <c r="AA56" i="3"/>
  <c r="AB56" i="3"/>
  <c r="AC56" i="3"/>
  <c r="AD56" i="3"/>
  <c r="AE56" i="3"/>
  <c r="B57" i="3"/>
  <c r="Y57" i="3"/>
  <c r="Z57" i="3"/>
  <c r="E57" i="3" s="1"/>
  <c r="AA57" i="3"/>
  <c r="AB57" i="3"/>
  <c r="AC57" i="3"/>
  <c r="AD57" i="3"/>
  <c r="AE57" i="3"/>
  <c r="B64" i="4"/>
  <c r="B65" i="4"/>
  <c r="E94" i="4" s="1"/>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AF7" i="2"/>
  <c r="AF7" i="3" s="1"/>
  <c r="AG8" i="3"/>
  <c r="AG16" i="3"/>
  <c r="AG17" i="3"/>
  <c r="AG24" i="3"/>
  <c r="AG25" i="3"/>
  <c r="AG48" i="3"/>
  <c r="AG56" i="3"/>
  <c r="AG57" i="3"/>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E20" i="5" s="1"/>
  <c r="AB19" i="5"/>
  <c r="AB18" i="5"/>
  <c r="AB17" i="5"/>
  <c r="AB16" i="5"/>
  <c r="AB15" i="5"/>
  <c r="AB14" i="5"/>
  <c r="AB13" i="5"/>
  <c r="AB12" i="5"/>
  <c r="E12" i="5" s="1"/>
  <c r="AB11" i="5"/>
  <c r="AB10" i="5"/>
  <c r="AB9" i="5"/>
  <c r="AB8" i="5"/>
  <c r="AB7" i="5"/>
  <c r="AB57" i="2"/>
  <c r="AB56" i="2"/>
  <c r="AB55" i="2"/>
  <c r="AB54" i="2"/>
  <c r="AB53" i="2"/>
  <c r="AB52" i="2"/>
  <c r="AB51" i="2"/>
  <c r="AB50" i="2"/>
  <c r="AB49" i="2"/>
  <c r="AB48" i="2"/>
  <c r="AB47" i="2"/>
  <c r="AB46" i="2"/>
  <c r="AB45" i="2"/>
  <c r="AB44" i="2"/>
  <c r="AB43" i="2"/>
  <c r="AB42" i="2"/>
  <c r="AB41" i="2"/>
  <c r="AB40" i="2"/>
  <c r="AB39" i="2"/>
  <c r="AB38" i="2"/>
  <c r="AB37" i="2"/>
  <c r="AB36" i="2"/>
  <c r="AB35" i="2"/>
  <c r="AB34" i="2"/>
  <c r="AB33" i="2"/>
  <c r="AB32" i="2"/>
  <c r="AB31" i="2"/>
  <c r="AB30" i="2"/>
  <c r="AB29" i="2"/>
  <c r="AB28" i="2"/>
  <c r="AB27" i="2"/>
  <c r="AB26" i="2"/>
  <c r="AB25" i="2"/>
  <c r="AB24" i="2"/>
  <c r="AB23" i="2"/>
  <c r="AB22" i="2"/>
  <c r="AB21" i="2"/>
  <c r="AB20" i="2"/>
  <c r="AB19" i="2"/>
  <c r="AB18" i="2"/>
  <c r="AB17" i="2"/>
  <c r="AB16" i="2"/>
  <c r="AB15" i="2"/>
  <c r="AB14" i="2"/>
  <c r="AB13" i="2"/>
  <c r="AB12" i="2"/>
  <c r="AB11" i="2"/>
  <c r="AB10" i="2"/>
  <c r="AB9" i="2"/>
  <c r="AB8" i="2"/>
  <c r="AB7" i="2"/>
  <c r="R58" i="2" a="1"/>
  <c r="R58" i="2"/>
  <c r="Y8" i="5"/>
  <c r="Z8" i="5"/>
  <c r="AA8" i="5"/>
  <c r="AF8" i="5"/>
  <c r="AC8" i="5"/>
  <c r="AD8" i="5"/>
  <c r="AE8" i="5"/>
  <c r="B8" i="5"/>
  <c r="Y9" i="5"/>
  <c r="Z9" i="5"/>
  <c r="AA9" i="5"/>
  <c r="AF9" i="5"/>
  <c r="AC9" i="5"/>
  <c r="AD9" i="5"/>
  <c r="AE9" i="5"/>
  <c r="B9" i="5"/>
  <c r="Y10" i="5"/>
  <c r="Z10" i="5"/>
  <c r="AA10" i="5"/>
  <c r="AF10" i="5"/>
  <c r="AC10" i="5"/>
  <c r="AD10" i="5"/>
  <c r="AE10" i="5"/>
  <c r="B10" i="5"/>
  <c r="Y11" i="5"/>
  <c r="Z11" i="5"/>
  <c r="AA11" i="5"/>
  <c r="AF11" i="5"/>
  <c r="AC11" i="5"/>
  <c r="AD11" i="5"/>
  <c r="AE11" i="5"/>
  <c r="B11" i="5"/>
  <c r="Y12" i="5"/>
  <c r="Z12" i="5"/>
  <c r="AA12" i="5"/>
  <c r="AF12" i="5"/>
  <c r="AC12" i="5"/>
  <c r="AD12" i="5"/>
  <c r="AE12" i="5"/>
  <c r="B12" i="5"/>
  <c r="Y13" i="5"/>
  <c r="Z13" i="5"/>
  <c r="AA13" i="5"/>
  <c r="AF13" i="5"/>
  <c r="E13" i="5" s="1"/>
  <c r="AC13" i="5"/>
  <c r="AD13" i="5"/>
  <c r="AE13" i="5"/>
  <c r="B13" i="5"/>
  <c r="Y14" i="5"/>
  <c r="Z14" i="5"/>
  <c r="AA14" i="5"/>
  <c r="AF14" i="5"/>
  <c r="AC14" i="5"/>
  <c r="AD14" i="5"/>
  <c r="AE14" i="5"/>
  <c r="B14" i="5"/>
  <c r="Y15" i="5"/>
  <c r="Z15" i="5"/>
  <c r="AA15" i="5"/>
  <c r="AF15" i="5"/>
  <c r="AC15" i="5"/>
  <c r="AD15" i="5"/>
  <c r="AE15" i="5"/>
  <c r="B15" i="5"/>
  <c r="Y16" i="5"/>
  <c r="Z16" i="5"/>
  <c r="AA16" i="5"/>
  <c r="AF16" i="5"/>
  <c r="AC16" i="5"/>
  <c r="AD16" i="5"/>
  <c r="AE16" i="5"/>
  <c r="B16" i="5"/>
  <c r="Y17" i="5"/>
  <c r="Z17" i="5"/>
  <c r="AA17" i="5"/>
  <c r="AF17" i="5"/>
  <c r="AC17" i="5"/>
  <c r="AD17" i="5"/>
  <c r="AE17" i="5"/>
  <c r="B17" i="5"/>
  <c r="Y18" i="5"/>
  <c r="Z18" i="5"/>
  <c r="AA18" i="5"/>
  <c r="AF18" i="5"/>
  <c r="AC18" i="5"/>
  <c r="AD18" i="5"/>
  <c r="AE18" i="5"/>
  <c r="B18" i="5"/>
  <c r="Y19" i="5"/>
  <c r="Z19" i="5"/>
  <c r="AA19" i="5"/>
  <c r="AF19" i="5"/>
  <c r="AC19" i="5"/>
  <c r="AD19" i="5"/>
  <c r="AE19" i="5"/>
  <c r="B19" i="5"/>
  <c r="Y20" i="5"/>
  <c r="Z20" i="5"/>
  <c r="AA20" i="5"/>
  <c r="AF20" i="5"/>
  <c r="AC20" i="5"/>
  <c r="AD20" i="5"/>
  <c r="AE20" i="5"/>
  <c r="B20" i="5"/>
  <c r="Y21" i="5"/>
  <c r="Z21" i="5"/>
  <c r="AA21" i="5"/>
  <c r="AF21" i="5"/>
  <c r="AC21" i="5"/>
  <c r="AD21" i="5"/>
  <c r="AE21" i="5"/>
  <c r="B21" i="5"/>
  <c r="Y22" i="5"/>
  <c r="Z22" i="5"/>
  <c r="AA22" i="5"/>
  <c r="AF22" i="5"/>
  <c r="AC22" i="5"/>
  <c r="AD22" i="5"/>
  <c r="AE22" i="5"/>
  <c r="B22" i="5"/>
  <c r="Y23" i="5"/>
  <c r="Z23" i="5"/>
  <c r="AA23" i="5"/>
  <c r="AF23" i="5"/>
  <c r="AC23" i="5"/>
  <c r="AD23" i="5"/>
  <c r="AE23" i="5"/>
  <c r="B23" i="5"/>
  <c r="Y24" i="5"/>
  <c r="Z24" i="5"/>
  <c r="AA24" i="5"/>
  <c r="AF24" i="5"/>
  <c r="AC24" i="5"/>
  <c r="AD24" i="5"/>
  <c r="AE24" i="5"/>
  <c r="B24" i="5"/>
  <c r="Y25" i="5"/>
  <c r="Z25" i="5"/>
  <c r="AA25" i="5"/>
  <c r="AF25" i="5"/>
  <c r="AC25" i="5"/>
  <c r="AD25" i="5"/>
  <c r="AE25" i="5"/>
  <c r="B25" i="5"/>
  <c r="Y26" i="5"/>
  <c r="Z26" i="5"/>
  <c r="AA26" i="5"/>
  <c r="AF26" i="5"/>
  <c r="AC26" i="5"/>
  <c r="AD26" i="5"/>
  <c r="AE26" i="5"/>
  <c r="B26" i="5"/>
  <c r="Y27" i="5"/>
  <c r="Z27" i="5"/>
  <c r="AA27" i="5"/>
  <c r="AF27" i="5"/>
  <c r="AC27" i="5"/>
  <c r="AD27" i="5"/>
  <c r="AE27" i="5"/>
  <c r="B27" i="5"/>
  <c r="Y28" i="5"/>
  <c r="Z28" i="5"/>
  <c r="AA28" i="5"/>
  <c r="AF28" i="5"/>
  <c r="AC28" i="5"/>
  <c r="AD28" i="5"/>
  <c r="AE28" i="5"/>
  <c r="B28" i="5"/>
  <c r="Y29" i="5"/>
  <c r="Z29" i="5"/>
  <c r="AA29" i="5"/>
  <c r="AF29" i="5"/>
  <c r="AC29" i="5"/>
  <c r="AD29" i="5"/>
  <c r="AE29" i="5"/>
  <c r="B29" i="5"/>
  <c r="Y30" i="5"/>
  <c r="Z30" i="5"/>
  <c r="AG30" i="5" s="1"/>
  <c r="AA30" i="5"/>
  <c r="AF30" i="5"/>
  <c r="AC30" i="5"/>
  <c r="AD30" i="5"/>
  <c r="AE30" i="5"/>
  <c r="B30" i="5"/>
  <c r="Y31" i="5"/>
  <c r="Z31" i="5"/>
  <c r="AA31" i="5"/>
  <c r="AF31" i="5"/>
  <c r="AC31" i="5"/>
  <c r="AD31" i="5"/>
  <c r="AE31" i="5"/>
  <c r="B31" i="5"/>
  <c r="Y32" i="5"/>
  <c r="Z32" i="5"/>
  <c r="AA32" i="5"/>
  <c r="AF32" i="5"/>
  <c r="AC32" i="5"/>
  <c r="AD32" i="5"/>
  <c r="AE32" i="5"/>
  <c r="B32" i="5"/>
  <c r="Y33" i="5"/>
  <c r="Z33" i="5"/>
  <c r="AA33" i="5"/>
  <c r="AF33" i="5"/>
  <c r="AC33" i="5"/>
  <c r="AD33" i="5"/>
  <c r="AE33" i="5"/>
  <c r="B33" i="5"/>
  <c r="Y34" i="5"/>
  <c r="Z34" i="5"/>
  <c r="AA34" i="5"/>
  <c r="AF34" i="5"/>
  <c r="AC34" i="5"/>
  <c r="AD34" i="5"/>
  <c r="AE34" i="5"/>
  <c r="B34" i="5"/>
  <c r="Y35" i="5"/>
  <c r="Z35" i="5"/>
  <c r="AA35" i="5"/>
  <c r="AF35" i="5"/>
  <c r="AC35" i="5"/>
  <c r="AD35" i="5"/>
  <c r="AE35" i="5"/>
  <c r="B35" i="5"/>
  <c r="Y36" i="5"/>
  <c r="Z36" i="5"/>
  <c r="AA36" i="5"/>
  <c r="AF36" i="5"/>
  <c r="AC36" i="5"/>
  <c r="AD36" i="5"/>
  <c r="AE36" i="5"/>
  <c r="B36" i="5"/>
  <c r="Y37" i="5"/>
  <c r="Z37" i="5"/>
  <c r="AA37" i="5"/>
  <c r="AF37" i="5"/>
  <c r="AC37" i="5"/>
  <c r="AD37" i="5"/>
  <c r="AE37" i="5"/>
  <c r="B37" i="5"/>
  <c r="Y38" i="5"/>
  <c r="Z38" i="5"/>
  <c r="AA38" i="5"/>
  <c r="AF38" i="5"/>
  <c r="AC38" i="5"/>
  <c r="AD38" i="5"/>
  <c r="AE38" i="5"/>
  <c r="B38" i="5"/>
  <c r="Y39" i="5"/>
  <c r="Z39" i="5"/>
  <c r="AA39" i="5"/>
  <c r="AF39" i="5"/>
  <c r="AC39" i="5"/>
  <c r="AD39" i="5"/>
  <c r="AE39" i="5"/>
  <c r="B39" i="5"/>
  <c r="Y40" i="5"/>
  <c r="Z40" i="5"/>
  <c r="AA40" i="5"/>
  <c r="AF40" i="5"/>
  <c r="AC40" i="5"/>
  <c r="AD40" i="5"/>
  <c r="AE40" i="5"/>
  <c r="B40" i="5"/>
  <c r="Y41" i="5"/>
  <c r="Z41" i="5"/>
  <c r="AA41" i="5"/>
  <c r="AF41" i="5"/>
  <c r="AC41" i="5"/>
  <c r="AD41" i="5"/>
  <c r="AE41" i="5"/>
  <c r="B41" i="5"/>
  <c r="Y42" i="5"/>
  <c r="Z42" i="5"/>
  <c r="AA42" i="5"/>
  <c r="AF42" i="5"/>
  <c r="AC42" i="5"/>
  <c r="AD42" i="5"/>
  <c r="AE42" i="5"/>
  <c r="B42" i="5"/>
  <c r="Y43" i="5"/>
  <c r="Z43" i="5"/>
  <c r="AA43" i="5"/>
  <c r="AF43" i="5"/>
  <c r="AC43" i="5"/>
  <c r="AD43" i="5"/>
  <c r="AE43" i="5"/>
  <c r="B43" i="5"/>
  <c r="Y44" i="5"/>
  <c r="Z44" i="5"/>
  <c r="E44" i="5" s="1"/>
  <c r="AA44" i="5"/>
  <c r="AF44" i="5"/>
  <c r="AC44" i="5"/>
  <c r="AD44" i="5"/>
  <c r="AE44" i="5"/>
  <c r="B44" i="5"/>
  <c r="Y45" i="5"/>
  <c r="Z45" i="5"/>
  <c r="AG45" i="5" s="1"/>
  <c r="AA45" i="5"/>
  <c r="AF45" i="5"/>
  <c r="AC45" i="5"/>
  <c r="AD45" i="5"/>
  <c r="AE45" i="5"/>
  <c r="B45" i="5"/>
  <c r="Y46" i="5"/>
  <c r="Z46" i="5"/>
  <c r="AG46" i="5" s="1"/>
  <c r="AA46" i="5"/>
  <c r="AF46" i="5"/>
  <c r="AC46" i="5"/>
  <c r="AD46" i="5"/>
  <c r="AE46" i="5"/>
  <c r="B46" i="5"/>
  <c r="Y47" i="5"/>
  <c r="Z47" i="5"/>
  <c r="AA47" i="5"/>
  <c r="AF47" i="5"/>
  <c r="AC47" i="5"/>
  <c r="AD47" i="5"/>
  <c r="AE47" i="5"/>
  <c r="B47" i="5"/>
  <c r="Y48" i="5"/>
  <c r="Z48" i="5"/>
  <c r="AA48" i="5"/>
  <c r="AF48" i="5"/>
  <c r="AC48" i="5"/>
  <c r="AD48" i="5"/>
  <c r="AE48" i="5"/>
  <c r="B48" i="5"/>
  <c r="Y49" i="5"/>
  <c r="Z49" i="5"/>
  <c r="AA49" i="5"/>
  <c r="AF49" i="5"/>
  <c r="AC49" i="5"/>
  <c r="AD49" i="5"/>
  <c r="AE49" i="5"/>
  <c r="B49" i="5"/>
  <c r="Y50" i="5"/>
  <c r="Z50" i="5"/>
  <c r="AA50" i="5"/>
  <c r="AF50" i="5"/>
  <c r="AC50" i="5"/>
  <c r="AD50" i="5"/>
  <c r="AE50" i="5"/>
  <c r="B50" i="5"/>
  <c r="Y51" i="5"/>
  <c r="Z51" i="5"/>
  <c r="AA51" i="5"/>
  <c r="AF51" i="5"/>
  <c r="AC51" i="5"/>
  <c r="AD51" i="5"/>
  <c r="AE51" i="5"/>
  <c r="B51" i="5"/>
  <c r="Y52" i="5"/>
  <c r="Z52" i="5"/>
  <c r="AA52" i="5"/>
  <c r="AF52" i="5"/>
  <c r="AC52" i="5"/>
  <c r="AD52" i="5"/>
  <c r="AE52" i="5"/>
  <c r="B52" i="5"/>
  <c r="Y53" i="5"/>
  <c r="Z53" i="5"/>
  <c r="AA53" i="5"/>
  <c r="AF53" i="5"/>
  <c r="AC53" i="5"/>
  <c r="AD53" i="5"/>
  <c r="AE53" i="5"/>
  <c r="B53" i="5"/>
  <c r="Y54" i="5"/>
  <c r="Z54" i="5"/>
  <c r="AA54" i="5"/>
  <c r="AF54" i="5"/>
  <c r="AC54" i="5"/>
  <c r="AD54" i="5"/>
  <c r="AE54" i="5"/>
  <c r="B54" i="5"/>
  <c r="Y55" i="5"/>
  <c r="Z55" i="5"/>
  <c r="AA55" i="5"/>
  <c r="AF55" i="5"/>
  <c r="AC55" i="5"/>
  <c r="AD55" i="5"/>
  <c r="AE55" i="5"/>
  <c r="B55" i="5"/>
  <c r="Y56" i="5"/>
  <c r="Z56" i="5"/>
  <c r="AA56" i="5"/>
  <c r="AF56" i="5"/>
  <c r="AC56" i="5"/>
  <c r="AD56" i="5"/>
  <c r="AE56" i="5"/>
  <c r="B56" i="5"/>
  <c r="Y57" i="5"/>
  <c r="Z57" i="5"/>
  <c r="AA57" i="5"/>
  <c r="AF57" i="5"/>
  <c r="AC57" i="5"/>
  <c r="AD57" i="5"/>
  <c r="AE57" i="5"/>
  <c r="B57" i="5"/>
  <c r="Y7" i="5"/>
  <c r="Z7" i="5"/>
  <c r="Z58" i="5" s="1" a="1"/>
  <c r="Z58" i="5" s="1"/>
  <c r="AA7" i="5"/>
  <c r="AF7" i="5"/>
  <c r="AF58" i="5" s="1" a="1"/>
  <c r="AF58" i="5" s="1"/>
  <c r="AC7" i="5"/>
  <c r="AC58" i="5" s="1" a="1"/>
  <c r="AC58" i="5" s="1"/>
  <c r="AD7" i="5"/>
  <c r="AE7" i="5"/>
  <c r="B7" i="5"/>
  <c r="Y8" i="2"/>
  <c r="Z8" i="2"/>
  <c r="AA8" i="2"/>
  <c r="AC8" i="2"/>
  <c r="AD8" i="2"/>
  <c r="AE8" i="2"/>
  <c r="Y9" i="2"/>
  <c r="Z9" i="2"/>
  <c r="AA9" i="2"/>
  <c r="AC9" i="2"/>
  <c r="AD9" i="2"/>
  <c r="AE9" i="2"/>
  <c r="Y10" i="2"/>
  <c r="Z10" i="2"/>
  <c r="AA10" i="2"/>
  <c r="AC10" i="2"/>
  <c r="AD10" i="2"/>
  <c r="AE10" i="2"/>
  <c r="Y11" i="2"/>
  <c r="Z11" i="2"/>
  <c r="AA11" i="2"/>
  <c r="AC11" i="2"/>
  <c r="AD11" i="2"/>
  <c r="AE11" i="2"/>
  <c r="Y12" i="2"/>
  <c r="Z12" i="2"/>
  <c r="AA12" i="2"/>
  <c r="AC12" i="2"/>
  <c r="AD12" i="2"/>
  <c r="AE12" i="2"/>
  <c r="Y13" i="2"/>
  <c r="Z13" i="2"/>
  <c r="AA13" i="2"/>
  <c r="AC13" i="2"/>
  <c r="AD13" i="2"/>
  <c r="AE13" i="2"/>
  <c r="Y14" i="2"/>
  <c r="Z14" i="2"/>
  <c r="AA14" i="2"/>
  <c r="AC14" i="2"/>
  <c r="AD14" i="2"/>
  <c r="AE14" i="2"/>
  <c r="Y15" i="2"/>
  <c r="Z15" i="2"/>
  <c r="AA15" i="2"/>
  <c r="AC15" i="2"/>
  <c r="AD15" i="2"/>
  <c r="AE15" i="2"/>
  <c r="Y16" i="2"/>
  <c r="Z16" i="2"/>
  <c r="E16" i="2" s="1"/>
  <c r="AA16" i="2"/>
  <c r="AC16" i="2"/>
  <c r="AD16" i="2"/>
  <c r="AE16" i="2"/>
  <c r="Y17" i="2"/>
  <c r="Z17" i="2"/>
  <c r="AA17" i="2"/>
  <c r="AC17" i="2"/>
  <c r="AD17" i="2"/>
  <c r="AE17" i="2"/>
  <c r="Y18" i="2"/>
  <c r="Z18" i="2"/>
  <c r="AA18" i="2"/>
  <c r="AC18" i="2"/>
  <c r="AD18" i="2"/>
  <c r="AE18" i="2"/>
  <c r="Y19" i="2"/>
  <c r="Z19" i="2"/>
  <c r="AA19" i="2"/>
  <c r="AC19" i="2"/>
  <c r="AD19" i="2"/>
  <c r="AE19" i="2"/>
  <c r="Y20" i="2"/>
  <c r="Z20" i="2"/>
  <c r="AA20" i="2"/>
  <c r="AC20" i="2"/>
  <c r="AD20" i="2"/>
  <c r="AE20" i="2"/>
  <c r="Y21" i="2"/>
  <c r="Z21" i="2"/>
  <c r="AA21" i="2"/>
  <c r="AC21" i="2"/>
  <c r="AD21" i="2"/>
  <c r="AE21" i="2"/>
  <c r="Y22" i="2"/>
  <c r="Z22" i="2"/>
  <c r="AA22" i="2"/>
  <c r="AC22" i="2"/>
  <c r="AD22" i="2"/>
  <c r="AE22" i="2"/>
  <c r="Y23" i="2"/>
  <c r="Z23" i="2"/>
  <c r="AA23" i="2"/>
  <c r="AC23" i="2"/>
  <c r="AD23" i="2"/>
  <c r="AE23" i="2"/>
  <c r="Y24" i="2"/>
  <c r="Z24" i="2"/>
  <c r="E24" i="2" s="1"/>
  <c r="AA24" i="2"/>
  <c r="AC24" i="2"/>
  <c r="AD24" i="2"/>
  <c r="AE24" i="2"/>
  <c r="Y25" i="2"/>
  <c r="Z25" i="2"/>
  <c r="AA25" i="2"/>
  <c r="AC25" i="2"/>
  <c r="AD25" i="2"/>
  <c r="AE25" i="2"/>
  <c r="Y26" i="2"/>
  <c r="Z26" i="2"/>
  <c r="AA26" i="2"/>
  <c r="AC26" i="2"/>
  <c r="AD26" i="2"/>
  <c r="AE26" i="2"/>
  <c r="Y27" i="2"/>
  <c r="Z27" i="2"/>
  <c r="AA27" i="2"/>
  <c r="AC27" i="2"/>
  <c r="AD27" i="2"/>
  <c r="AE27" i="2"/>
  <c r="Y28" i="2"/>
  <c r="Z28" i="2"/>
  <c r="AA28" i="2"/>
  <c r="AC28" i="2"/>
  <c r="AD28" i="2"/>
  <c r="AE28" i="2"/>
  <c r="Y29" i="2"/>
  <c r="Z29" i="2"/>
  <c r="AA29" i="2"/>
  <c r="AC29" i="2"/>
  <c r="AD29" i="2"/>
  <c r="AE29" i="2"/>
  <c r="Y30" i="2"/>
  <c r="Z30" i="2"/>
  <c r="AA30" i="2"/>
  <c r="AC30" i="2"/>
  <c r="AD30" i="2"/>
  <c r="AE30" i="2"/>
  <c r="AG30" i="2" s="1"/>
  <c r="Y31" i="2"/>
  <c r="Z31" i="2"/>
  <c r="AA31" i="2"/>
  <c r="AC31" i="2"/>
  <c r="AD31" i="2"/>
  <c r="AE31" i="2"/>
  <c r="Y32" i="2"/>
  <c r="Z32" i="2"/>
  <c r="AA32" i="2"/>
  <c r="AC32" i="2"/>
  <c r="AD32" i="2"/>
  <c r="AE32" i="2"/>
  <c r="Y33" i="2"/>
  <c r="Z33" i="2"/>
  <c r="AA33" i="2"/>
  <c r="AC33" i="2"/>
  <c r="AD33" i="2"/>
  <c r="AE33" i="2"/>
  <c r="Y34" i="2"/>
  <c r="Z34" i="2"/>
  <c r="AA34" i="2"/>
  <c r="AC34" i="2"/>
  <c r="AD34" i="2"/>
  <c r="AE34" i="2"/>
  <c r="Y35" i="2"/>
  <c r="Z35" i="2"/>
  <c r="AA35" i="2"/>
  <c r="AC35" i="2"/>
  <c r="AD35" i="2"/>
  <c r="AE35" i="2"/>
  <c r="Y36" i="2"/>
  <c r="Z36" i="2"/>
  <c r="AA36" i="2"/>
  <c r="AC36" i="2"/>
  <c r="AD36" i="2"/>
  <c r="AE36" i="2"/>
  <c r="Y37" i="2"/>
  <c r="Z37" i="2"/>
  <c r="AA37" i="2"/>
  <c r="AC37" i="2"/>
  <c r="AD37" i="2"/>
  <c r="AE37" i="2"/>
  <c r="Y38" i="2"/>
  <c r="Z38" i="2"/>
  <c r="AA38" i="2"/>
  <c r="AC38" i="2"/>
  <c r="AD38" i="2"/>
  <c r="AE38" i="2"/>
  <c r="AG38" i="2" s="1"/>
  <c r="Y39" i="2"/>
  <c r="Z39" i="2"/>
  <c r="AA39" i="2"/>
  <c r="AC39" i="2"/>
  <c r="AD39" i="2"/>
  <c r="AE39" i="2"/>
  <c r="Y40" i="2"/>
  <c r="Z40" i="2"/>
  <c r="AA40" i="2"/>
  <c r="AC40" i="2"/>
  <c r="AD40" i="2"/>
  <c r="AE40" i="2"/>
  <c r="Y41" i="2"/>
  <c r="Z41" i="2"/>
  <c r="AA41" i="2"/>
  <c r="AC41" i="2"/>
  <c r="AD41" i="2"/>
  <c r="AE41" i="2"/>
  <c r="Y42" i="2"/>
  <c r="Z42" i="2"/>
  <c r="AA42" i="2"/>
  <c r="AC42" i="2"/>
  <c r="AD42" i="2"/>
  <c r="AE42" i="2"/>
  <c r="Y43" i="2"/>
  <c r="Z43" i="2"/>
  <c r="AA43" i="2"/>
  <c r="AC43" i="2"/>
  <c r="AD43" i="2"/>
  <c r="AE43" i="2"/>
  <c r="Y44" i="2"/>
  <c r="Z44" i="2"/>
  <c r="AA44" i="2"/>
  <c r="AC44" i="2"/>
  <c r="AD44" i="2"/>
  <c r="AE44" i="2"/>
  <c r="Y45" i="2"/>
  <c r="Z45" i="2"/>
  <c r="AA45" i="2"/>
  <c r="AC45" i="2"/>
  <c r="AD45" i="2"/>
  <c r="AE45" i="2"/>
  <c r="Y46" i="2"/>
  <c r="Z46" i="2"/>
  <c r="AA46" i="2"/>
  <c r="AC46" i="2"/>
  <c r="AD46" i="2"/>
  <c r="AE46" i="2"/>
  <c r="Y47" i="2"/>
  <c r="Z47" i="2"/>
  <c r="AA47" i="2"/>
  <c r="AC47" i="2"/>
  <c r="AD47" i="2"/>
  <c r="AE47" i="2"/>
  <c r="Y48" i="2"/>
  <c r="Z48" i="2"/>
  <c r="E48" i="2" s="1"/>
  <c r="AA48" i="2"/>
  <c r="AC48" i="2"/>
  <c r="AD48" i="2"/>
  <c r="AE48" i="2"/>
  <c r="Y49" i="2"/>
  <c r="Z49" i="2"/>
  <c r="AA49" i="2"/>
  <c r="AC49" i="2"/>
  <c r="AD49" i="2"/>
  <c r="AE49" i="2"/>
  <c r="Y50" i="2"/>
  <c r="Z50" i="2"/>
  <c r="AA50" i="2"/>
  <c r="AC50" i="2"/>
  <c r="AD50" i="2"/>
  <c r="AE50" i="2"/>
  <c r="Y51" i="2"/>
  <c r="Z51" i="2"/>
  <c r="AA51" i="2"/>
  <c r="AC51" i="2"/>
  <c r="AD51" i="2"/>
  <c r="AE51" i="2"/>
  <c r="Y52" i="2"/>
  <c r="Z52" i="2"/>
  <c r="AA52" i="2"/>
  <c r="AC52" i="2"/>
  <c r="AD52" i="2"/>
  <c r="AE52" i="2"/>
  <c r="Y53" i="2"/>
  <c r="Z53" i="2"/>
  <c r="AA53" i="2"/>
  <c r="AC53" i="2"/>
  <c r="AD53" i="2"/>
  <c r="AE53" i="2"/>
  <c r="Y54" i="2"/>
  <c r="Z54" i="2"/>
  <c r="AA54" i="2"/>
  <c r="AC54" i="2"/>
  <c r="AD54" i="2"/>
  <c r="AE54" i="2"/>
  <c r="Y55" i="2"/>
  <c r="Z55" i="2"/>
  <c r="AA55" i="2"/>
  <c r="AC55" i="2"/>
  <c r="AD55" i="2"/>
  <c r="AE55" i="2"/>
  <c r="Y56" i="2"/>
  <c r="Z56" i="2"/>
  <c r="E56" i="2" s="1"/>
  <c r="AA56" i="2"/>
  <c r="AC56" i="2"/>
  <c r="AD56" i="2"/>
  <c r="AE56" i="2"/>
  <c r="Y57" i="2"/>
  <c r="Z57" i="2"/>
  <c r="AA57" i="2"/>
  <c r="AC57" i="2"/>
  <c r="AD57" i="2"/>
  <c r="AE57" i="2"/>
  <c r="AC7" i="2"/>
  <c r="AD7" i="2"/>
  <c r="AE7" i="2"/>
  <c r="AC61" i="2"/>
  <c r="AD61" i="4"/>
  <c r="AE61" i="4"/>
  <c r="AB61" i="2"/>
  <c r="AB61" i="3" s="1"/>
  <c r="AC61" i="4"/>
  <c r="AC61" i="3"/>
  <c r="AD61" i="3"/>
  <c r="A7" i="5"/>
  <c r="C7" i="5"/>
  <c r="B7" i="4"/>
  <c r="B8" i="4"/>
  <c r="AC58" i="4" s="1" a="1"/>
  <c r="AC58" i="4" s="1"/>
  <c r="B9" i="4"/>
  <c r="B10" i="4"/>
  <c r="E10" i="4" s="1"/>
  <c r="B11" i="4"/>
  <c r="B12" i="4"/>
  <c r="B13" i="4"/>
  <c r="B14" i="4"/>
  <c r="B15" i="4"/>
  <c r="B16" i="4"/>
  <c r="E16" i="4" s="1"/>
  <c r="B17" i="4"/>
  <c r="B18" i="4"/>
  <c r="E18" i="4" s="1"/>
  <c r="B19" i="4"/>
  <c r="B20" i="4"/>
  <c r="B21" i="4"/>
  <c r="B22" i="4"/>
  <c r="B23" i="4"/>
  <c r="B24" i="4"/>
  <c r="E24" i="4" s="1"/>
  <c r="B25" i="4"/>
  <c r="E25" i="4" s="1"/>
  <c r="B26" i="4"/>
  <c r="E26" i="4" s="1"/>
  <c r="B27" i="4"/>
  <c r="B28" i="4"/>
  <c r="B29" i="4"/>
  <c r="B30" i="4"/>
  <c r="B31" i="4"/>
  <c r="E31" i="4" s="1"/>
  <c r="B32" i="4"/>
  <c r="E32" i="4" s="1"/>
  <c r="B33" i="4"/>
  <c r="B34" i="4"/>
  <c r="E34" i="4" s="1"/>
  <c r="B35" i="4"/>
  <c r="B36" i="4"/>
  <c r="B37" i="4"/>
  <c r="B38" i="4"/>
  <c r="B39" i="4"/>
  <c r="E39" i="4" s="1"/>
  <c r="B40" i="4"/>
  <c r="E40" i="4" s="1"/>
  <c r="B41" i="4"/>
  <c r="B42" i="4"/>
  <c r="E42" i="4" s="1"/>
  <c r="B43" i="4"/>
  <c r="B44" i="4"/>
  <c r="B45" i="4"/>
  <c r="B46" i="4"/>
  <c r="B47" i="4"/>
  <c r="B48" i="4"/>
  <c r="E48" i="4" s="1"/>
  <c r="B49" i="4"/>
  <c r="E49" i="4" s="1"/>
  <c r="B50" i="4"/>
  <c r="E50" i="4" s="1"/>
  <c r="B51" i="4"/>
  <c r="B52" i="4"/>
  <c r="B53" i="4"/>
  <c r="B54" i="4"/>
  <c r="B55" i="4"/>
  <c r="B56" i="4"/>
  <c r="E56" i="4" s="1"/>
  <c r="B57" i="4"/>
  <c r="X94" i="2"/>
  <c r="X98" i="2" s="1"/>
  <c r="X58" i="2" a="1"/>
  <c r="X58" i="2"/>
  <c r="W58" i="2" a="1"/>
  <c r="W58" i="2"/>
  <c r="W94" i="2"/>
  <c r="W98" i="2" s="1"/>
  <c r="V58" i="2" a="1"/>
  <c r="V58" i="2"/>
  <c r="V94" i="2"/>
  <c r="V98" i="2"/>
  <c r="U58" i="2" a="1"/>
  <c r="U58" i="2"/>
  <c r="U94" i="2"/>
  <c r="U98" i="2" s="1"/>
  <c r="S58" i="2" a="1"/>
  <c r="S58" i="2"/>
  <c r="S98" i="2"/>
  <c r="Q58" i="2" a="1"/>
  <c r="Q58" i="2"/>
  <c r="Q98" i="2"/>
  <c r="O58" i="2" a="1"/>
  <c r="O58" i="2"/>
  <c r="O98" i="2"/>
  <c r="M58" i="2" a="1"/>
  <c r="M58" i="2"/>
  <c r="M98" i="2"/>
  <c r="K58" i="2" a="1"/>
  <c r="K58" i="2"/>
  <c r="K98" i="2"/>
  <c r="I58" i="2" a="1"/>
  <c r="I58" i="2"/>
  <c r="I94" i="2"/>
  <c r="I98" i="2" s="1"/>
  <c r="G58" i="2" a="1"/>
  <c r="G58" i="2"/>
  <c r="G94" i="2"/>
  <c r="G98" i="2" s="1"/>
  <c r="V94" i="4"/>
  <c r="W94" i="4"/>
  <c r="Q94" i="4"/>
  <c r="I94" i="4"/>
  <c r="Y94" i="2"/>
  <c r="Z94" i="2"/>
  <c r="AA94" i="2"/>
  <c r="AB94" i="2"/>
  <c r="AC94" i="2"/>
  <c r="AD94" i="2"/>
  <c r="E33" i="8"/>
  <c r="F33" i="8"/>
  <c r="G33" i="8"/>
  <c r="H33" i="8"/>
  <c r="I33" i="8"/>
  <c r="J33" i="8"/>
  <c r="K33" i="8"/>
  <c r="B33" i="8"/>
  <c r="J8" i="8"/>
  <c r="B8" i="8"/>
  <c r="C8" i="8"/>
  <c r="D8" i="8"/>
  <c r="E8" i="8"/>
  <c r="F8" i="8"/>
  <c r="G8" i="8"/>
  <c r="H8" i="8"/>
  <c r="I8" i="8"/>
  <c r="K8" i="8"/>
  <c r="AE61" i="5"/>
  <c r="AD61" i="5"/>
  <c r="AC61" i="5"/>
  <c r="AG63" i="2"/>
  <c r="AG94" i="2" s="1"/>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Y7" i="2"/>
  <c r="AG7" i="2" s="1"/>
  <c r="Z7" i="2"/>
  <c r="AA7" i="2"/>
  <c r="E9" i="4"/>
  <c r="E14" i="4"/>
  <c r="E15" i="4"/>
  <c r="E17" i="4"/>
  <c r="E30" i="4"/>
  <c r="E33" i="4"/>
  <c r="E41" i="4"/>
  <c r="E46" i="4"/>
  <c r="E47" i="4"/>
  <c r="E55" i="4"/>
  <c r="E57" i="4"/>
  <c r="AH58" i="2"/>
  <c r="C93" i="5"/>
  <c r="A93" i="5"/>
  <c r="C92" i="5"/>
  <c r="A92" i="5"/>
  <c r="C91" i="5"/>
  <c r="A91" i="5"/>
  <c r="C90" i="5"/>
  <c r="A90" i="5"/>
  <c r="C89" i="5"/>
  <c r="A89" i="5"/>
  <c r="C88" i="5"/>
  <c r="A88" i="5"/>
  <c r="C87" i="5"/>
  <c r="A87" i="5"/>
  <c r="C86" i="5"/>
  <c r="A86" i="5"/>
  <c r="C85" i="5"/>
  <c r="A85" i="5"/>
  <c r="C84" i="5"/>
  <c r="A84" i="5"/>
  <c r="C83" i="5"/>
  <c r="A83" i="5"/>
  <c r="C82" i="5"/>
  <c r="A82" i="5"/>
  <c r="C81" i="5"/>
  <c r="A81" i="5"/>
  <c r="C80" i="5"/>
  <c r="A80" i="5"/>
  <c r="C79" i="5"/>
  <c r="A79" i="5"/>
  <c r="C78" i="5"/>
  <c r="A78" i="5"/>
  <c r="C77" i="5"/>
  <c r="A77" i="5"/>
  <c r="C76" i="5"/>
  <c r="A76" i="5"/>
  <c r="C75" i="5"/>
  <c r="A75" i="5"/>
  <c r="C74" i="5"/>
  <c r="A74" i="5"/>
  <c r="C73" i="5"/>
  <c r="A73" i="5"/>
  <c r="C72" i="5"/>
  <c r="A72" i="5"/>
  <c r="C71" i="5"/>
  <c r="A71" i="5"/>
  <c r="C70" i="5"/>
  <c r="A70" i="5"/>
  <c r="C69" i="5"/>
  <c r="A69" i="5"/>
  <c r="C68" i="5"/>
  <c r="A68" i="5"/>
  <c r="C67" i="5"/>
  <c r="A67" i="5"/>
  <c r="C66" i="5"/>
  <c r="C94" i="5" s="1"/>
  <c r="A66" i="5"/>
  <c r="C65" i="5"/>
  <c r="A65" i="5"/>
  <c r="C64" i="5"/>
  <c r="A64" i="5"/>
  <c r="C63" i="5"/>
  <c r="A63" i="5"/>
  <c r="C57" i="5"/>
  <c r="A57" i="5"/>
  <c r="C56" i="5"/>
  <c r="A56" i="5"/>
  <c r="C55" i="5"/>
  <c r="A55" i="5"/>
  <c r="C54" i="5"/>
  <c r="A54" i="5"/>
  <c r="C53" i="5"/>
  <c r="A53" i="5"/>
  <c r="C52" i="5"/>
  <c r="A52" i="5"/>
  <c r="C51" i="5"/>
  <c r="A51" i="5"/>
  <c r="C50" i="5"/>
  <c r="A50" i="5"/>
  <c r="C49" i="5"/>
  <c r="A49" i="5"/>
  <c r="C48" i="5"/>
  <c r="A48" i="5"/>
  <c r="C47" i="5"/>
  <c r="A47" i="5"/>
  <c r="C46" i="5"/>
  <c r="A46" i="5"/>
  <c r="C45" i="5"/>
  <c r="A45" i="5"/>
  <c r="C44" i="5"/>
  <c r="A44" i="5"/>
  <c r="C43" i="5"/>
  <c r="A43" i="5"/>
  <c r="C42" i="5"/>
  <c r="A42" i="5"/>
  <c r="C41" i="5"/>
  <c r="A41" i="5"/>
  <c r="C40" i="5"/>
  <c r="A40" i="5"/>
  <c r="C39" i="5"/>
  <c r="A39" i="5"/>
  <c r="C38" i="5"/>
  <c r="A38" i="5"/>
  <c r="C37" i="5"/>
  <c r="A37" i="5"/>
  <c r="C36" i="5"/>
  <c r="A36" i="5"/>
  <c r="C35" i="5"/>
  <c r="A35" i="5"/>
  <c r="C34" i="5"/>
  <c r="A34" i="5"/>
  <c r="C33" i="5"/>
  <c r="A33" i="5"/>
  <c r="C32" i="5"/>
  <c r="A32" i="5"/>
  <c r="C31" i="5"/>
  <c r="A31" i="5"/>
  <c r="C30" i="5"/>
  <c r="A30" i="5"/>
  <c r="C29" i="5"/>
  <c r="A29" i="5"/>
  <c r="C28" i="5"/>
  <c r="A28" i="5"/>
  <c r="C27" i="5"/>
  <c r="A27" i="5"/>
  <c r="C26" i="5"/>
  <c r="A26" i="5"/>
  <c r="C25" i="5"/>
  <c r="A25" i="5"/>
  <c r="C24" i="5"/>
  <c r="A24" i="5"/>
  <c r="C23" i="5"/>
  <c r="A23" i="5"/>
  <c r="C22" i="5"/>
  <c r="A22" i="5"/>
  <c r="C21" i="5"/>
  <c r="A21" i="5"/>
  <c r="C20" i="5"/>
  <c r="A20" i="5"/>
  <c r="C19" i="5"/>
  <c r="A19" i="5"/>
  <c r="C18" i="5"/>
  <c r="A18" i="5"/>
  <c r="C17" i="5"/>
  <c r="A17" i="5"/>
  <c r="C16" i="5"/>
  <c r="A16" i="5"/>
  <c r="C15" i="5"/>
  <c r="A15" i="5"/>
  <c r="C14" i="5"/>
  <c r="A14" i="5"/>
  <c r="C13" i="5"/>
  <c r="A13" i="5"/>
  <c r="C12" i="5"/>
  <c r="A12" i="5"/>
  <c r="C11" i="5"/>
  <c r="A11" i="5"/>
  <c r="C10" i="5"/>
  <c r="A10" i="5"/>
  <c r="C9" i="5"/>
  <c r="C58" i="5" s="1"/>
  <c r="A9" i="5"/>
  <c r="C8" i="5"/>
  <c r="A8" i="5"/>
  <c r="C93" i="4"/>
  <c r="A93" i="4"/>
  <c r="C92" i="4"/>
  <c r="A92" i="4"/>
  <c r="C91" i="4"/>
  <c r="A91" i="4"/>
  <c r="C90" i="4"/>
  <c r="A90" i="4"/>
  <c r="C89" i="4"/>
  <c r="A89" i="4"/>
  <c r="C88" i="4"/>
  <c r="A88" i="4"/>
  <c r="C87" i="4"/>
  <c r="A87" i="4"/>
  <c r="C86" i="4"/>
  <c r="A86" i="4"/>
  <c r="C85" i="4"/>
  <c r="A85" i="4"/>
  <c r="C84" i="4"/>
  <c r="A84" i="4"/>
  <c r="C83" i="4"/>
  <c r="A83" i="4"/>
  <c r="C82" i="4"/>
  <c r="A82" i="4"/>
  <c r="C81" i="4"/>
  <c r="A81" i="4"/>
  <c r="C80" i="4"/>
  <c r="A80" i="4"/>
  <c r="C79" i="4"/>
  <c r="A79" i="4"/>
  <c r="C78" i="4"/>
  <c r="A78" i="4"/>
  <c r="C77" i="4"/>
  <c r="A77" i="4"/>
  <c r="C76" i="4"/>
  <c r="A76" i="4"/>
  <c r="C75" i="4"/>
  <c r="A75" i="4"/>
  <c r="C74" i="4"/>
  <c r="A74" i="4"/>
  <c r="C73" i="4"/>
  <c r="A73" i="4"/>
  <c r="C72" i="4"/>
  <c r="A72" i="4"/>
  <c r="C71" i="4"/>
  <c r="A71" i="4"/>
  <c r="C70" i="4"/>
  <c r="A70" i="4"/>
  <c r="C69" i="4"/>
  <c r="A69" i="4"/>
  <c r="C68" i="4"/>
  <c r="A68" i="4"/>
  <c r="C67" i="4"/>
  <c r="A67" i="4"/>
  <c r="C66" i="4"/>
  <c r="A66" i="4"/>
  <c r="C65" i="4"/>
  <c r="A65" i="4"/>
  <c r="C64" i="4"/>
  <c r="A64" i="4"/>
  <c r="C63" i="4"/>
  <c r="C94" i="4" s="1"/>
  <c r="A63" i="4"/>
  <c r="E60" i="4"/>
  <c r="C57" i="4"/>
  <c r="A57" i="4"/>
  <c r="C56" i="4"/>
  <c r="A56" i="4"/>
  <c r="C55" i="4"/>
  <c r="A55" i="4"/>
  <c r="C54" i="4"/>
  <c r="A54" i="4"/>
  <c r="C53" i="4"/>
  <c r="A53" i="4"/>
  <c r="C52" i="4"/>
  <c r="A52" i="4"/>
  <c r="C51" i="4"/>
  <c r="A51" i="4"/>
  <c r="C50" i="4"/>
  <c r="A50" i="4"/>
  <c r="C49" i="4"/>
  <c r="A49" i="4"/>
  <c r="C48" i="4"/>
  <c r="A48" i="4"/>
  <c r="C47" i="4"/>
  <c r="A47" i="4"/>
  <c r="C46" i="4"/>
  <c r="A46" i="4"/>
  <c r="C45" i="4"/>
  <c r="A45" i="4"/>
  <c r="C44" i="4"/>
  <c r="A44" i="4"/>
  <c r="C43" i="4"/>
  <c r="A43" i="4"/>
  <c r="C42" i="4"/>
  <c r="A42" i="4"/>
  <c r="C41" i="4"/>
  <c r="A41" i="4"/>
  <c r="C40" i="4"/>
  <c r="A40" i="4"/>
  <c r="C39" i="4"/>
  <c r="A39" i="4"/>
  <c r="C38" i="4"/>
  <c r="A38" i="4"/>
  <c r="C37" i="4"/>
  <c r="A37" i="4"/>
  <c r="C36" i="4"/>
  <c r="A36" i="4"/>
  <c r="C35" i="4"/>
  <c r="A35" i="4"/>
  <c r="C34" i="4"/>
  <c r="A34" i="4"/>
  <c r="C33" i="4"/>
  <c r="A33" i="4"/>
  <c r="C32" i="4"/>
  <c r="A32" i="4"/>
  <c r="C31" i="4"/>
  <c r="A31" i="4"/>
  <c r="C30" i="4"/>
  <c r="A30" i="4"/>
  <c r="C29" i="4"/>
  <c r="A29" i="4"/>
  <c r="C28" i="4"/>
  <c r="A28" i="4"/>
  <c r="C27" i="4"/>
  <c r="A27" i="4"/>
  <c r="C26" i="4"/>
  <c r="A26" i="4"/>
  <c r="C25" i="4"/>
  <c r="A25" i="4"/>
  <c r="C24" i="4"/>
  <c r="A24" i="4"/>
  <c r="C23" i="4"/>
  <c r="A23" i="4"/>
  <c r="C22" i="4"/>
  <c r="A22" i="4"/>
  <c r="C21" i="4"/>
  <c r="A21" i="4"/>
  <c r="C20" i="4"/>
  <c r="A20" i="4"/>
  <c r="C19" i="4"/>
  <c r="A19" i="4"/>
  <c r="C18" i="4"/>
  <c r="A18" i="4"/>
  <c r="C17" i="4"/>
  <c r="A17" i="4"/>
  <c r="C16" i="4"/>
  <c r="A16" i="4"/>
  <c r="C15" i="4"/>
  <c r="A15" i="4"/>
  <c r="C14" i="4"/>
  <c r="A14" i="4"/>
  <c r="C13" i="4"/>
  <c r="A13" i="4"/>
  <c r="C12" i="4"/>
  <c r="A12" i="4"/>
  <c r="C11" i="4"/>
  <c r="A11" i="4"/>
  <c r="C10" i="4"/>
  <c r="A10" i="4"/>
  <c r="C9" i="4"/>
  <c r="A9" i="4"/>
  <c r="C8" i="4"/>
  <c r="A8" i="4"/>
  <c r="C7" i="4"/>
  <c r="A7" i="4"/>
  <c r="E3" i="4"/>
  <c r="C93" i="3"/>
  <c r="A93" i="3"/>
  <c r="C92" i="3"/>
  <c r="A92" i="3"/>
  <c r="C91" i="3"/>
  <c r="A91" i="3"/>
  <c r="C90" i="3"/>
  <c r="A90" i="3"/>
  <c r="C89" i="3"/>
  <c r="A89" i="3"/>
  <c r="C88" i="3"/>
  <c r="A88" i="3"/>
  <c r="C87" i="3"/>
  <c r="A87" i="3"/>
  <c r="C86" i="3"/>
  <c r="A86" i="3"/>
  <c r="C85" i="3"/>
  <c r="A85" i="3"/>
  <c r="C84" i="3"/>
  <c r="A84" i="3"/>
  <c r="C83" i="3"/>
  <c r="A83" i="3"/>
  <c r="C82" i="3"/>
  <c r="A82" i="3"/>
  <c r="C81" i="3"/>
  <c r="A81" i="3"/>
  <c r="C80" i="3"/>
  <c r="A80" i="3"/>
  <c r="C79" i="3"/>
  <c r="A79" i="3"/>
  <c r="C78" i="3"/>
  <c r="A78" i="3"/>
  <c r="C77" i="3"/>
  <c r="A77" i="3"/>
  <c r="C76" i="3"/>
  <c r="A76" i="3"/>
  <c r="C75" i="3"/>
  <c r="A75" i="3"/>
  <c r="C74" i="3"/>
  <c r="A74" i="3"/>
  <c r="C73" i="3"/>
  <c r="A73" i="3"/>
  <c r="C72" i="3"/>
  <c r="A72" i="3"/>
  <c r="C71" i="3"/>
  <c r="A71" i="3"/>
  <c r="C70" i="3"/>
  <c r="A70" i="3"/>
  <c r="C69" i="3"/>
  <c r="A69" i="3"/>
  <c r="C68" i="3"/>
  <c r="A68" i="3"/>
  <c r="C67" i="3"/>
  <c r="A67" i="3"/>
  <c r="C66" i="3"/>
  <c r="A66" i="3"/>
  <c r="C65" i="3"/>
  <c r="A65" i="3"/>
  <c r="C64" i="3"/>
  <c r="A64" i="3"/>
  <c r="C63" i="3"/>
  <c r="A63" i="3"/>
  <c r="E60" i="3"/>
  <c r="C60" i="3"/>
  <c r="C60" i="4" s="1"/>
  <c r="B60" i="3"/>
  <c r="B60" i="4" s="1"/>
  <c r="A60" i="3"/>
  <c r="A60" i="4"/>
  <c r="C57" i="3"/>
  <c r="A57" i="3"/>
  <c r="C56" i="3"/>
  <c r="A56" i="3"/>
  <c r="C55" i="3"/>
  <c r="A55" i="3"/>
  <c r="C54" i="3"/>
  <c r="A54" i="3"/>
  <c r="C53" i="3"/>
  <c r="A53" i="3"/>
  <c r="C52" i="3"/>
  <c r="A52" i="3"/>
  <c r="C51" i="3"/>
  <c r="A51" i="3"/>
  <c r="C50" i="3"/>
  <c r="A50" i="3"/>
  <c r="C49" i="3"/>
  <c r="A49" i="3"/>
  <c r="C48" i="3"/>
  <c r="A48" i="3"/>
  <c r="C47" i="3"/>
  <c r="A47" i="3"/>
  <c r="C46" i="3"/>
  <c r="A46" i="3"/>
  <c r="C45" i="3"/>
  <c r="A45" i="3"/>
  <c r="C44" i="3"/>
  <c r="A44" i="3"/>
  <c r="C43" i="3"/>
  <c r="A43" i="3"/>
  <c r="C42" i="3"/>
  <c r="A42" i="3"/>
  <c r="C41" i="3"/>
  <c r="A41" i="3"/>
  <c r="C40" i="3"/>
  <c r="A40" i="3"/>
  <c r="C39" i="3"/>
  <c r="A39" i="3"/>
  <c r="C38" i="3"/>
  <c r="A38" i="3"/>
  <c r="C37" i="3"/>
  <c r="A37" i="3"/>
  <c r="C36" i="3"/>
  <c r="A36" i="3"/>
  <c r="C35" i="3"/>
  <c r="A35" i="3"/>
  <c r="C34" i="3"/>
  <c r="A34" i="3"/>
  <c r="C33" i="3"/>
  <c r="A33" i="3"/>
  <c r="C32" i="3"/>
  <c r="A32" i="3"/>
  <c r="C31" i="3"/>
  <c r="A31" i="3"/>
  <c r="C30" i="3"/>
  <c r="A30" i="3"/>
  <c r="C29" i="3"/>
  <c r="A29" i="3"/>
  <c r="C28" i="3"/>
  <c r="A28" i="3"/>
  <c r="C27" i="3"/>
  <c r="A27" i="3"/>
  <c r="C26" i="3"/>
  <c r="A26" i="3"/>
  <c r="C25" i="3"/>
  <c r="A25" i="3"/>
  <c r="C24" i="3"/>
  <c r="A24" i="3"/>
  <c r="C23" i="3"/>
  <c r="A23" i="3"/>
  <c r="C22" i="3"/>
  <c r="A22" i="3"/>
  <c r="C21" i="3"/>
  <c r="A21" i="3"/>
  <c r="C20" i="3"/>
  <c r="A20" i="3"/>
  <c r="C19" i="3"/>
  <c r="A19" i="3"/>
  <c r="C18" i="3"/>
  <c r="A18" i="3"/>
  <c r="C17" i="3"/>
  <c r="A17" i="3"/>
  <c r="C16" i="3"/>
  <c r="A16" i="3"/>
  <c r="C15" i="3"/>
  <c r="A15" i="3"/>
  <c r="C14" i="3"/>
  <c r="A14" i="3"/>
  <c r="C13" i="3"/>
  <c r="A13" i="3"/>
  <c r="C12" i="3"/>
  <c r="A12" i="3"/>
  <c r="C11" i="3"/>
  <c r="A11" i="3"/>
  <c r="C10" i="3"/>
  <c r="A10" i="3"/>
  <c r="C9" i="3"/>
  <c r="A9" i="3"/>
  <c r="C8" i="3"/>
  <c r="A8" i="3"/>
  <c r="C7" i="3"/>
  <c r="A7" i="3"/>
  <c r="E3" i="3"/>
  <c r="C94" i="2"/>
  <c r="C58" i="2"/>
  <c r="AB94" i="4"/>
  <c r="AE94" i="2"/>
  <c r="AD94" i="5"/>
  <c r="AD58" i="5" a="1"/>
  <c r="AD58" i="5"/>
  <c r="S58" i="5" a="1"/>
  <c r="S58" i="5" s="1"/>
  <c r="S98" i="5" s="1"/>
  <c r="X58" i="5" a="1"/>
  <c r="X58" i="5" s="1"/>
  <c r="AE58" i="5" a="1"/>
  <c r="AE58" i="5" s="1"/>
  <c r="V58" i="5" a="1"/>
  <c r="V58" i="5" s="1"/>
  <c r="K58" i="5" a="1"/>
  <c r="K58" i="5" s="1"/>
  <c r="K98" i="5"/>
  <c r="AB58" i="5" a="1"/>
  <c r="AB58" i="5" s="1"/>
  <c r="AA58" i="5" a="1"/>
  <c r="AA58" i="5"/>
  <c r="I58" i="5" a="1"/>
  <c r="I58" i="5"/>
  <c r="Q58" i="5" a="1"/>
  <c r="Q58" i="5" s="1"/>
  <c r="Q98" i="5" s="1"/>
  <c r="W58" i="5" a="1"/>
  <c r="W58" i="5"/>
  <c r="X94" i="5"/>
  <c r="M58" i="5" a="1"/>
  <c r="M58" i="5" s="1"/>
  <c r="M98" i="5"/>
  <c r="U58" i="5" a="1"/>
  <c r="U58" i="5" s="1"/>
  <c r="G58" i="5" a="1"/>
  <c r="G58" i="5"/>
  <c r="O58" i="5" a="1"/>
  <c r="O58" i="5"/>
  <c r="O98" i="5"/>
  <c r="Q94" i="5"/>
  <c r="AF94" i="4"/>
  <c r="AA94" i="4"/>
  <c r="AE94" i="5"/>
  <c r="AC94" i="5"/>
  <c r="W94" i="5"/>
  <c r="W98" i="5" s="1"/>
  <c r="AB94" i="5"/>
  <c r="AF94" i="5"/>
  <c r="Z94" i="5"/>
  <c r="W94" i="3"/>
  <c r="V94" i="5"/>
  <c r="V98" i="5" s="1"/>
  <c r="AA94" i="5"/>
  <c r="Y94" i="5"/>
  <c r="I94" i="5"/>
  <c r="U94" i="5"/>
  <c r="U98" i="5"/>
  <c r="AE94" i="3"/>
  <c r="Y94" i="4"/>
  <c r="Z94" i="4"/>
  <c r="I61" i="6"/>
  <c r="AA58" i="2" a="1"/>
  <c r="AA58" i="2"/>
  <c r="AB58" i="2" a="1"/>
  <c r="AB58" i="2" s="1"/>
  <c r="AD58" i="2" a="1"/>
  <c r="AD58" i="2"/>
  <c r="O58" i="3" a="1"/>
  <c r="O58" i="3" s="1"/>
  <c r="AC58" i="3" a="1"/>
  <c r="AC58" i="3" s="1"/>
  <c r="S58" i="4" a="1"/>
  <c r="S58" i="4" s="1"/>
  <c r="AB58" i="4" a="1"/>
  <c r="AB58" i="4" s="1"/>
  <c r="AE58" i="4" a="1"/>
  <c r="AE58" i="4" s="1"/>
  <c r="D3" i="5"/>
  <c r="C3" i="5"/>
  <c r="B3" i="5"/>
  <c r="A3" i="5"/>
  <c r="D3" i="4"/>
  <c r="C3" i="4"/>
  <c r="B3" i="4"/>
  <c r="A3" i="4"/>
  <c r="D3" i="3"/>
  <c r="C3" i="3"/>
  <c r="B3" i="3"/>
  <c r="A3" i="3"/>
  <c r="D60" i="2"/>
  <c r="D60" i="3"/>
  <c r="D60" i="4" s="1"/>
  <c r="D60" i="5"/>
  <c r="AC94" i="4"/>
  <c r="AD94" i="4"/>
  <c r="AE94" i="4"/>
  <c r="M58" i="3" a="1"/>
  <c r="M58" i="3" s="1"/>
  <c r="M98" i="3" s="1"/>
  <c r="R58" i="4" a="1"/>
  <c r="R58" i="4" s="1"/>
  <c r="R58" i="5" a="1"/>
  <c r="R58" i="5"/>
  <c r="R58" i="3" a="1"/>
  <c r="R58" i="3" s="1"/>
  <c r="D58" i="3" l="1"/>
  <c r="D94" i="3"/>
  <c r="D98" i="3" s="1"/>
  <c r="AA94" i="3"/>
  <c r="G94" i="3"/>
  <c r="G98" i="3" s="1"/>
  <c r="Y94" i="3"/>
  <c r="AB94" i="3"/>
  <c r="AC94" i="3"/>
  <c r="Z94" i="3"/>
  <c r="AF54" i="3"/>
  <c r="AF54" i="4"/>
  <c r="AG54" i="4" s="1"/>
  <c r="AF46" i="3"/>
  <c r="AF46" i="4"/>
  <c r="AF38" i="3"/>
  <c r="AF38" i="4"/>
  <c r="AF30" i="3"/>
  <c r="AF30" i="4"/>
  <c r="AF22" i="3"/>
  <c r="AF22" i="4"/>
  <c r="AG22" i="4" s="1"/>
  <c r="AF14" i="3"/>
  <c r="AF58" i="3" s="1" a="1"/>
  <c r="AF58" i="3" s="1"/>
  <c r="AF14" i="4"/>
  <c r="AF58" i="2" a="1"/>
  <c r="AF58" i="2" s="1"/>
  <c r="S58" i="3" a="1"/>
  <c r="S58" i="3" s="1"/>
  <c r="I94" i="3"/>
  <c r="C94" i="3"/>
  <c r="AD58" i="4" a="1"/>
  <c r="AD58" i="4" s="1"/>
  <c r="E45" i="5"/>
  <c r="AG28" i="3"/>
  <c r="E28" i="3"/>
  <c r="O58" i="4" a="1"/>
  <c r="O58" i="4" s="1"/>
  <c r="V94" i="3"/>
  <c r="G58" i="4" a="1"/>
  <c r="G58" i="4" s="1"/>
  <c r="AC58" i="2" a="1"/>
  <c r="AC58" i="2" s="1"/>
  <c r="AG54" i="2"/>
  <c r="AG46" i="2"/>
  <c r="AG22" i="2"/>
  <c r="AG14" i="2"/>
  <c r="AG22" i="5"/>
  <c r="E21" i="5"/>
  <c r="AG14" i="5"/>
  <c r="AG13" i="5"/>
  <c r="E21" i="3"/>
  <c r="AG20" i="3"/>
  <c r="E20" i="3"/>
  <c r="Y58" i="3" a="1"/>
  <c r="Y58" i="3" s="1"/>
  <c r="AG19" i="3"/>
  <c r="E18" i="3"/>
  <c r="E29" i="3"/>
  <c r="Q58" i="3" a="1"/>
  <c r="Q58" i="3" s="1"/>
  <c r="Q98" i="3" s="1"/>
  <c r="K58" i="4" a="1"/>
  <c r="K58" i="4" s="1"/>
  <c r="K98" i="4" s="1"/>
  <c r="AE58" i="2" a="1"/>
  <c r="AE58" i="2" s="1"/>
  <c r="AE58" i="3" a="1"/>
  <c r="AE58" i="3" s="1"/>
  <c r="AB58" i="3" a="1"/>
  <c r="AB58" i="3" s="1"/>
  <c r="AD58" i="3" a="1"/>
  <c r="AD58" i="3" s="1"/>
  <c r="AH58" i="3"/>
  <c r="J61" i="6" s="1"/>
  <c r="V58" i="3" a="1"/>
  <c r="V58" i="3" s="1"/>
  <c r="K58" i="3" a="1"/>
  <c r="K58" i="3" s="1"/>
  <c r="K98" i="3" s="1"/>
  <c r="I58" i="3" a="1"/>
  <c r="I58" i="3" s="1"/>
  <c r="W58" i="3" a="1"/>
  <c r="W58" i="3" s="1"/>
  <c r="W98" i="3" s="1"/>
  <c r="Y58" i="4" a="1"/>
  <c r="Y58" i="4" s="1"/>
  <c r="AG38" i="4"/>
  <c r="X58" i="3" a="1"/>
  <c r="X58" i="3" s="1"/>
  <c r="Z58" i="2" a="1"/>
  <c r="Z58" i="2" s="1"/>
  <c r="AG37" i="5"/>
  <c r="E36" i="5"/>
  <c r="E29" i="5"/>
  <c r="AG29" i="5"/>
  <c r="E28" i="5"/>
  <c r="E55" i="3"/>
  <c r="AG63" i="3"/>
  <c r="AG94" i="3" s="1"/>
  <c r="E7" i="3"/>
  <c r="AG7" i="3"/>
  <c r="Z58" i="3" a="1"/>
  <c r="Z58" i="3" s="1"/>
  <c r="Q58" i="4" a="1"/>
  <c r="Q58" i="4" s="1"/>
  <c r="Q98" i="4" s="1"/>
  <c r="E8" i="4"/>
  <c r="I58" i="4" a="1"/>
  <c r="I58" i="4" s="1"/>
  <c r="I98" i="4" s="1"/>
  <c r="AD94" i="3"/>
  <c r="AA58" i="3" a="1"/>
  <c r="AA58" i="3" s="1"/>
  <c r="X94" i="3"/>
  <c r="X98" i="3" s="1"/>
  <c r="E23" i="4"/>
  <c r="V58" i="4" a="1"/>
  <c r="V58" i="4" s="1"/>
  <c r="AG53" i="2"/>
  <c r="AG45" i="2"/>
  <c r="AG37" i="2"/>
  <c r="AG29" i="2"/>
  <c r="AG21" i="2"/>
  <c r="AG13" i="2"/>
  <c r="AG54" i="5"/>
  <c r="E53" i="5"/>
  <c r="E53" i="3"/>
  <c r="AG52" i="3"/>
  <c r="E52" i="3"/>
  <c r="Z58" i="4" a="1"/>
  <c r="Z58" i="4" s="1"/>
  <c r="C58" i="4"/>
  <c r="AG55" i="2"/>
  <c r="E51" i="2"/>
  <c r="AG51" i="2"/>
  <c r="AG47" i="2"/>
  <c r="E43" i="2"/>
  <c r="AG43" i="2"/>
  <c r="AG39" i="2"/>
  <c r="E35" i="2"/>
  <c r="AG35" i="2"/>
  <c r="AG31" i="2"/>
  <c r="E27" i="2"/>
  <c r="AG27" i="2"/>
  <c r="AG23" i="2"/>
  <c r="E19" i="2"/>
  <c r="AG19" i="2"/>
  <c r="AG15" i="2"/>
  <c r="E11" i="2"/>
  <c r="AG11" i="2"/>
  <c r="E49" i="3"/>
  <c r="AG31" i="3"/>
  <c r="AG30" i="3"/>
  <c r="AG18" i="3"/>
  <c r="E17" i="3"/>
  <c r="D58" i="4"/>
  <c r="D98" i="4" s="1"/>
  <c r="E98" i="4" s="1"/>
  <c r="AF53" i="3"/>
  <c r="AG53" i="3" s="1"/>
  <c r="AF53" i="4"/>
  <c r="AG53" i="4" s="1"/>
  <c r="AF45" i="3"/>
  <c r="AF45" i="4"/>
  <c r="AF37" i="3"/>
  <c r="AF37" i="4"/>
  <c r="AG37" i="4" s="1"/>
  <c r="AF29" i="3"/>
  <c r="AG29" i="3" s="1"/>
  <c r="AF29" i="4"/>
  <c r="AF21" i="3"/>
  <c r="AG21" i="3" s="1"/>
  <c r="AF21" i="4"/>
  <c r="AG21" i="4" s="1"/>
  <c r="AF13" i="3"/>
  <c r="AF13" i="4"/>
  <c r="AF58" i="4" s="1" a="1"/>
  <c r="AF58" i="4" s="1"/>
  <c r="E44" i="4"/>
  <c r="AG43" i="4"/>
  <c r="E28" i="4"/>
  <c r="AG27" i="4"/>
  <c r="E55" i="2"/>
  <c r="E23" i="2"/>
  <c r="X58" i="4" a="1"/>
  <c r="X58" i="4" s="1"/>
  <c r="M58" i="4" a="1"/>
  <c r="M58" i="4" s="1"/>
  <c r="M98" i="4" s="1"/>
  <c r="E7" i="4"/>
  <c r="AG56" i="2"/>
  <c r="E52" i="2"/>
  <c r="AG52" i="2"/>
  <c r="AG48" i="2"/>
  <c r="E44" i="2"/>
  <c r="AG44" i="2"/>
  <c r="AG40" i="2"/>
  <c r="E36" i="2"/>
  <c r="AG36" i="2"/>
  <c r="AG32" i="2"/>
  <c r="E28" i="2"/>
  <c r="AG28" i="2"/>
  <c r="AG24" i="2"/>
  <c r="E20" i="2"/>
  <c r="AG20" i="2"/>
  <c r="AG16" i="2"/>
  <c r="E12" i="2"/>
  <c r="AG12" i="2"/>
  <c r="AG8" i="2"/>
  <c r="AG7" i="5"/>
  <c r="AG57" i="5"/>
  <c r="AG56" i="5"/>
  <c r="AG55" i="5"/>
  <c r="AG52" i="5"/>
  <c r="AG51" i="5"/>
  <c r="AG50" i="5"/>
  <c r="AG49" i="5"/>
  <c r="AG48" i="5"/>
  <c r="AG47" i="5"/>
  <c r="AG44" i="5"/>
  <c r="AG43" i="5"/>
  <c r="AG42" i="5"/>
  <c r="AG41" i="5"/>
  <c r="AG40" i="5"/>
  <c r="AG39" i="5"/>
  <c r="AG36" i="5"/>
  <c r="AG35" i="5"/>
  <c r="AG34" i="5"/>
  <c r="AG33" i="5"/>
  <c r="AG32" i="5"/>
  <c r="AG31" i="5"/>
  <c r="AG28" i="5"/>
  <c r="AG27" i="5"/>
  <c r="AG26" i="5"/>
  <c r="AG25" i="5"/>
  <c r="AG24" i="5"/>
  <c r="AG23" i="5"/>
  <c r="AG20" i="5"/>
  <c r="AG19" i="5"/>
  <c r="AG18" i="5"/>
  <c r="AG17" i="5"/>
  <c r="AG16" i="5"/>
  <c r="AG15" i="5"/>
  <c r="AG12" i="5"/>
  <c r="AG11" i="5"/>
  <c r="AG10" i="5"/>
  <c r="AG9" i="5"/>
  <c r="AG8" i="5"/>
  <c r="AG55" i="3"/>
  <c r="AG54" i="3"/>
  <c r="E41" i="3"/>
  <c r="AG23" i="3"/>
  <c r="AG22" i="3"/>
  <c r="AG11" i="3"/>
  <c r="E9" i="3"/>
  <c r="E94" i="5"/>
  <c r="AG50" i="4"/>
  <c r="E45" i="4"/>
  <c r="AG44" i="4"/>
  <c r="AG39" i="4"/>
  <c r="E35" i="4"/>
  <c r="E29" i="4"/>
  <c r="AG28" i="4"/>
  <c r="AG23" i="4"/>
  <c r="E19" i="4"/>
  <c r="E47" i="2"/>
  <c r="E15" i="2"/>
  <c r="W58" i="4" a="1"/>
  <c r="W58" i="4" s="1"/>
  <c r="W98" i="4" s="1"/>
  <c r="E7" i="5"/>
  <c r="E57" i="5"/>
  <c r="E56" i="5"/>
  <c r="E55" i="5"/>
  <c r="E54" i="5"/>
  <c r="E51" i="5"/>
  <c r="E50" i="5"/>
  <c r="E49" i="5"/>
  <c r="E48" i="5"/>
  <c r="E47" i="5"/>
  <c r="E46" i="5"/>
  <c r="E43" i="5"/>
  <c r="E42" i="5"/>
  <c r="E41" i="5"/>
  <c r="E40" i="5"/>
  <c r="E39" i="5"/>
  <c r="E38" i="5"/>
  <c r="E35" i="5"/>
  <c r="E34" i="5"/>
  <c r="E33" i="5"/>
  <c r="E32" i="5"/>
  <c r="E31" i="5"/>
  <c r="E30" i="5"/>
  <c r="E27" i="5"/>
  <c r="E26" i="5"/>
  <c r="E25" i="5"/>
  <c r="E24" i="5"/>
  <c r="E23" i="5"/>
  <c r="E22" i="5"/>
  <c r="E19" i="5"/>
  <c r="E18" i="5"/>
  <c r="E17" i="5"/>
  <c r="E16" i="5"/>
  <c r="E15" i="5"/>
  <c r="E14" i="5"/>
  <c r="E11" i="5"/>
  <c r="E10" i="5"/>
  <c r="E9" i="5"/>
  <c r="E8" i="5"/>
  <c r="AG45" i="3"/>
  <c r="AG44" i="3"/>
  <c r="E44" i="3"/>
  <c r="AG43" i="3"/>
  <c r="AG42" i="3"/>
  <c r="E40" i="3"/>
  <c r="E39" i="3"/>
  <c r="AG13" i="3"/>
  <c r="AG12" i="3"/>
  <c r="E12" i="3"/>
  <c r="E11" i="3"/>
  <c r="E10" i="3"/>
  <c r="E8" i="3"/>
  <c r="E52" i="4"/>
  <c r="AG34" i="4"/>
  <c r="AG18" i="4"/>
  <c r="E13" i="4"/>
  <c r="AG12" i="4"/>
  <c r="E40" i="2"/>
  <c r="E8" i="2"/>
  <c r="I98" i="5"/>
  <c r="X98" i="5"/>
  <c r="Y58" i="2" a="1"/>
  <c r="Y58" i="2" s="1"/>
  <c r="Y58" i="5" a="1"/>
  <c r="Y58" i="5" s="1"/>
  <c r="V98" i="4"/>
  <c r="E57" i="2"/>
  <c r="E53" i="2"/>
  <c r="E49" i="2"/>
  <c r="E45" i="2"/>
  <c r="E41" i="2"/>
  <c r="E37" i="2"/>
  <c r="E33" i="2"/>
  <c r="E29" i="2"/>
  <c r="E25" i="2"/>
  <c r="E21" i="2"/>
  <c r="E17" i="2"/>
  <c r="E13" i="2"/>
  <c r="E9" i="2"/>
  <c r="AG46" i="3"/>
  <c r="E33" i="3"/>
  <c r="AG51" i="4"/>
  <c r="AG45" i="4"/>
  <c r="E36" i="4"/>
  <c r="AG35" i="4"/>
  <c r="AG29" i="4"/>
  <c r="E20" i="4"/>
  <c r="AG19" i="4"/>
  <c r="AG9" i="4"/>
  <c r="AG53" i="5"/>
  <c r="AG21" i="5"/>
  <c r="E39" i="2"/>
  <c r="AG37" i="3"/>
  <c r="AG36" i="3"/>
  <c r="E36" i="3"/>
  <c r="AG35" i="3"/>
  <c r="E32" i="3"/>
  <c r="E31" i="3"/>
  <c r="G94" i="5"/>
  <c r="G98" i="5" s="1"/>
  <c r="E53" i="4"/>
  <c r="AG46" i="4"/>
  <c r="AG30" i="4"/>
  <c r="E32" i="2"/>
  <c r="C58" i="3"/>
  <c r="E54" i="2"/>
  <c r="E50" i="2"/>
  <c r="AG50" i="2"/>
  <c r="E46" i="2"/>
  <c r="E42" i="2"/>
  <c r="AG42" i="2"/>
  <c r="E38" i="2"/>
  <c r="E34" i="2"/>
  <c r="AG34" i="2"/>
  <c r="E30" i="2"/>
  <c r="E26" i="2"/>
  <c r="AG26" i="2"/>
  <c r="E22" i="2"/>
  <c r="E18" i="2"/>
  <c r="AG18" i="2"/>
  <c r="E14" i="2"/>
  <c r="E10" i="2"/>
  <c r="AG10" i="2"/>
  <c r="AG39" i="3"/>
  <c r="AG38" i="3"/>
  <c r="E37" i="3"/>
  <c r="AG26" i="3"/>
  <c r="G94" i="4"/>
  <c r="G98" i="4" s="1"/>
  <c r="X94" i="4"/>
  <c r="AG52" i="4"/>
  <c r="AG47" i="4"/>
  <c r="AG36" i="4"/>
  <c r="AG31" i="4"/>
  <c r="AG20" i="4"/>
  <c r="AG15" i="4"/>
  <c r="AG14" i="4"/>
  <c r="E31" i="2"/>
  <c r="E52" i="5"/>
  <c r="E7" i="2"/>
  <c r="E51" i="3"/>
  <c r="E43" i="3"/>
  <c r="E35" i="3"/>
  <c r="E27" i="3"/>
  <c r="E19" i="3"/>
  <c r="E94" i="3"/>
  <c r="E50" i="3"/>
  <c r="E42" i="3"/>
  <c r="E34" i="3"/>
  <c r="D94" i="5"/>
  <c r="D98" i="5" s="1"/>
  <c r="AG57" i="2"/>
  <c r="AG49" i="2"/>
  <c r="AG41" i="2"/>
  <c r="AG33" i="2"/>
  <c r="AG25" i="2"/>
  <c r="AG17" i="2"/>
  <c r="AG9" i="2"/>
  <c r="AG63" i="5"/>
  <c r="AG94" i="5" s="1"/>
  <c r="I11" i="6" s="1"/>
  <c r="C104" i="6" s="1"/>
  <c r="AG63" i="4"/>
  <c r="AG94" i="4" s="1"/>
  <c r="I9" i="6"/>
  <c r="C102" i="6" s="1"/>
  <c r="E98" i="2"/>
  <c r="I8" i="6"/>
  <c r="E104" i="6" s="1"/>
  <c r="F104" i="6" s="1"/>
  <c r="I10" i="6"/>
  <c r="C103" i="6" s="1"/>
  <c r="K61" i="6"/>
  <c r="E101" i="6"/>
  <c r="F101" i="6" s="1"/>
  <c r="I21" i="6"/>
  <c r="J21" i="6" s="1"/>
  <c r="E105" i="6"/>
  <c r="F105" i="6" s="1"/>
  <c r="E106" i="6"/>
  <c r="F106" i="6" s="1"/>
  <c r="I18" i="6" l="1"/>
  <c r="D102" i="6" s="1"/>
  <c r="AG14" i="3"/>
  <c r="X98" i="4"/>
  <c r="AG13" i="4"/>
  <c r="AG58" i="4" s="1"/>
  <c r="E58" i="5"/>
  <c r="E58" i="4"/>
  <c r="AG58" i="3"/>
  <c r="C9" i="6" s="1"/>
  <c r="E58" i="3"/>
  <c r="C13" i="8"/>
  <c r="E103" i="6"/>
  <c r="F103" i="6" s="1"/>
  <c r="E98" i="3"/>
  <c r="E98" i="5"/>
  <c r="AG58" i="5"/>
  <c r="AG58" i="2"/>
  <c r="I98" i="3"/>
  <c r="D13" i="8" s="1"/>
  <c r="E58" i="2"/>
  <c r="V98" i="3"/>
  <c r="E102" i="6"/>
  <c r="F102" i="6" s="1"/>
  <c r="I19" i="6"/>
  <c r="J19" i="6" s="1"/>
  <c r="I20" i="6"/>
  <c r="J20" i="6" s="1"/>
  <c r="I22" i="6"/>
  <c r="D105" i="6" s="1"/>
  <c r="J18" i="6"/>
  <c r="D33" i="8" l="1"/>
  <c r="N13" i="8"/>
  <c r="C73" i="6" s="1"/>
  <c r="C10" i="6"/>
  <c r="AG98" i="4"/>
  <c r="C63" i="6" s="1"/>
  <c r="C95" i="6"/>
  <c r="C19" i="6"/>
  <c r="AG98" i="3"/>
  <c r="C62" i="6" s="1"/>
  <c r="O13" i="8"/>
  <c r="D73" i="6" s="1"/>
  <c r="C33" i="8"/>
  <c r="C11" i="6"/>
  <c r="C97" i="6" s="1"/>
  <c r="AG98" i="5"/>
  <c r="C64" i="6" s="1"/>
  <c r="C8" i="6"/>
  <c r="AG98" i="2"/>
  <c r="C61" i="6" s="1"/>
  <c r="D103" i="6"/>
  <c r="D104" i="6"/>
  <c r="I25" i="6"/>
  <c r="I24" i="6"/>
  <c r="F64" i="6" l="1"/>
  <c r="F63" i="6"/>
  <c r="D62" i="6"/>
  <c r="F62" i="6"/>
  <c r="F61" i="6"/>
  <c r="F65" i="6"/>
  <c r="E97" i="6"/>
  <c r="F97" i="6" s="1"/>
  <c r="E96" i="6"/>
  <c r="F96" i="6" s="1"/>
  <c r="C21" i="6"/>
  <c r="D21" i="6" s="1"/>
  <c r="E99" i="6"/>
  <c r="F99" i="6" s="1"/>
  <c r="C18" i="6"/>
  <c r="E94" i="6"/>
  <c r="F94" i="6" s="1"/>
  <c r="E95" i="6"/>
  <c r="F95" i="6" s="1"/>
  <c r="E98" i="6"/>
  <c r="F98" i="6" s="1"/>
  <c r="C22" i="6"/>
  <c r="D63" i="6"/>
  <c r="E63" i="6" s="1"/>
  <c r="D64" i="6"/>
  <c r="E64" i="6" s="1"/>
  <c r="C96" i="6"/>
  <c r="C20" i="6"/>
  <c r="D96" i="6"/>
  <c r="D19" i="6"/>
  <c r="D18" i="6" l="1"/>
  <c r="D95" i="6"/>
  <c r="C24" i="6"/>
  <c r="D67" i="6" s="1"/>
  <c r="D98" i="6"/>
  <c r="C25" i="6"/>
  <c r="D97" i="6"/>
  <c r="D20" i="6"/>
  <c r="E62" i="6"/>
  <c r="D65" i="6"/>
  <c r="E65" i="6" s="1"/>
</calcChain>
</file>

<file path=xl/sharedStrings.xml><?xml version="1.0" encoding="utf-8"?>
<sst xmlns="http://schemas.openxmlformats.org/spreadsheetml/2006/main" count="756" uniqueCount="267">
  <si>
    <t>TABLE 1. DEVELOPMENT INFORMATION</t>
  </si>
  <si>
    <t>NOTES</t>
  </si>
  <si>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</si>
  <si>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</si>
  <si>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</si>
  <si>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</si>
  <si>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</si>
  <si>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Please confirm the agreed carbon offset price for the Local Planning Authority. Evidence of communication on the price is expected to be included in the energy assessment. If no value is entered then the GLA's recommend price of £95 per tonne of carbon dioxide will be used.</t>
  </si>
  <si>
    <r>
      <t>TABLE 2. CARBON (CO</t>
    </r>
    <r>
      <rPr>
        <b/>
        <vertAlign val="subscript"/>
        <sz val="10"/>
        <color theme="0"/>
        <rFont val="Arial"/>
        <family val="2"/>
      </rPr>
      <t>2</t>
    </r>
    <r>
      <rPr>
        <b/>
        <sz val="10"/>
        <color theme="0"/>
        <rFont val="Arial"/>
        <family val="2"/>
      </rPr>
      <t xml:space="preserve">) FACTORS </t>
    </r>
  </si>
  <si>
    <t>Fuel type</t>
  </si>
  <si>
    <r>
      <t>Fuel Carbon Factor (kgCO</t>
    </r>
    <r>
      <rPr>
        <b/>
        <vertAlign val="subscript"/>
        <sz val="10"/>
        <color theme="0"/>
        <rFont val="Arial"/>
        <family val="2"/>
      </rPr>
      <t>2</t>
    </r>
    <r>
      <rPr>
        <b/>
        <sz val="10"/>
        <color theme="0"/>
        <rFont val="Arial"/>
        <family val="2"/>
      </rPr>
      <t>/kWh)</t>
    </r>
  </si>
  <si>
    <t>SAP 10.2</t>
  </si>
  <si>
    <t>Natural Gas</t>
  </si>
  <si>
    <t xml:space="preserve"> SAP 10.2 carbon emission factors (Table 12).          </t>
  </si>
  <si>
    <t xml:space="preserve">Grid Electricity </t>
  </si>
  <si>
    <t>Enter Carbon Factor 1</t>
  </si>
  <si>
    <t xml:space="preserve">These factors should be used where alternative fuel is used to grid gas and electricity. Carbon emission factors used here must be taken from Table 12 and Table 12f (for CHP generated electricity) within the SAP 10.2 document.     
Fuel type should be updated and referenced in Column A when additional carbon factor values have been added.     
</t>
  </si>
  <si>
    <t>Enter Carbon Factor 2</t>
  </si>
  <si>
    <t>Enter Carbon Factor 3</t>
  </si>
  <si>
    <t>Enter Carbon Factor 4</t>
  </si>
  <si>
    <t xml:space="preserve">Bespoke DH Factor </t>
  </si>
  <si>
    <t xml:space="preserve">This should only be used for non-domestic buildings that are connecting to District Heating (DH) networks. The network carbon factor should be calculated in line with Part L requirements and separate factors should be provided using and SAP 10.2 fuel factors. Assumptions and workings should be shown below in Table 4.     
</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</si>
  <si>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</si>
  <si>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</si>
  <si>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</si>
  <si>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</si>
  <si>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</si>
  <si>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</si>
  <si>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</si>
  <si>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</si>
  <si>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</si>
  <si>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</si>
  <si>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</si>
  <si>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</si>
  <si>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 xml:space="preserve">The applicant should complete all the light blue cells including information on the modelled units, the area per unit, the number of units, the baseline energy consumption figures, the TER and the TFEE. </t>
  </si>
  <si>
    <r>
      <t>RESIDENTIAL ENERGY CONSUMPTION AND CO</t>
    </r>
    <r>
      <rPr>
        <b/>
        <vertAlign val="subscript"/>
        <sz val="14"/>
        <color theme="0"/>
        <rFont val="Arial"/>
        <family val="2"/>
      </rPr>
      <t>2</t>
    </r>
    <r>
      <rPr>
        <b/>
        <sz val="14"/>
        <color theme="0"/>
        <rFont val="Arial"/>
        <family val="2"/>
      </rPr>
      <t xml:space="preserve"> ANALYSIS (PART L1)</t>
    </r>
  </si>
  <si>
    <t>Unit identifier (e.g. plot number, dwelling type etc.)</t>
  </si>
  <si>
    <t>Model total floor area (m²)</t>
  </si>
  <si>
    <t>Number of units</t>
  </si>
  <si>
    <t>Total area represented by model  (m²)</t>
  </si>
  <si>
    <t>VALIDATION CHECK</t>
  </si>
  <si>
    <t>REGULATED ENERGY CONSUMPTION PER UNIT (kWh p.a.) - SAP TER WORKSHEET</t>
  </si>
  <si>
    <r>
      <t>REGULATED CO</t>
    </r>
    <r>
      <rPr>
        <b/>
        <vertAlign val="subscript"/>
        <sz val="10"/>
        <color theme="1"/>
        <rFont val="Arial"/>
        <family val="2"/>
      </rPr>
      <t>2</t>
    </r>
    <r>
      <rPr>
        <b/>
        <sz val="10"/>
        <color theme="1"/>
        <rFont val="Arial"/>
        <family val="2"/>
      </rPr>
      <t xml:space="preserve"> EMISSIONS PER UNIT (kgCO</t>
    </r>
    <r>
      <rPr>
        <b/>
        <vertAlign val="subscript"/>
        <sz val="10"/>
        <color theme="1"/>
        <rFont val="Arial"/>
        <family val="2"/>
      </rPr>
      <t>2</t>
    </r>
    <r>
      <rPr>
        <b/>
        <sz val="10"/>
        <color theme="1"/>
        <rFont val="Arial"/>
        <family val="2"/>
      </rPr>
      <t xml:space="preserve"> p.a.)</t>
    </r>
  </si>
  <si>
    <t>Fabric Energy Efficiency (FEE)</t>
  </si>
  <si>
    <r>
      <t>Calculated 
TER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</si>
  <si>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TER Worksheet 
TER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</si>
  <si>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Space Heating 
(Heat Source 1)</t>
  </si>
  <si>
    <t>Fuel type
Space Heating</t>
  </si>
  <si>
    <t xml:space="preserve">Domestic Hot Water 
(Heat Source 1)
 </t>
  </si>
  <si>
    <t>Fuel type
Domestic Hot Water</t>
  </si>
  <si>
    <t xml:space="preserve">Space Heating (Heat source 2) 
</t>
  </si>
  <si>
    <t xml:space="preserve">Domestic Hot Water 
 (Heat source 2) 
</t>
  </si>
  <si>
    <t xml:space="preserve">Space and Domestic Hot Water from CHP 
</t>
  </si>
  <si>
    <t xml:space="preserve">Fuel type CHP
</t>
  </si>
  <si>
    <t xml:space="preserve">Total Electricity generated by CHP (-) 
</t>
  </si>
  <si>
    <t>Fuel factors for electricity generated by CHP</t>
  </si>
  <si>
    <t>Secondary Heating system</t>
  </si>
  <si>
    <t>Fuel type
Secondary Heating</t>
  </si>
  <si>
    <t xml:space="preserve">Electricity generated by renewable (-)
</t>
  </si>
  <si>
    <t xml:space="preserve">Lighting
 </t>
  </si>
  <si>
    <t xml:space="preserve">Auxiliary
 </t>
  </si>
  <si>
    <t xml:space="preserve">Cooling
 </t>
  </si>
  <si>
    <t xml:space="preserve">Space Heating 
 </t>
  </si>
  <si>
    <t xml:space="preserve">Domestic Hot Water 
</t>
  </si>
  <si>
    <t xml:space="preserve">Space Heating and DHW from CHP
 </t>
  </si>
  <si>
    <t xml:space="preserve">Electricity generated by CHP
</t>
  </si>
  <si>
    <t xml:space="preserve">Lighting
</t>
  </si>
  <si>
    <t xml:space="preserve">Auxiliary
</t>
  </si>
  <si>
    <t xml:space="preserve">Cooling
</t>
  </si>
  <si>
    <t>Electricity generated by renewable technology
(-)</t>
  </si>
  <si>
    <r>
      <t>Part L 2021 CO</t>
    </r>
    <r>
      <rPr>
        <b/>
        <vertAlign val="subscript"/>
        <sz val="10"/>
        <rFont val="Arial"/>
        <family val="2"/>
      </rPr>
      <t>2</t>
    </r>
    <r>
      <rPr>
        <b/>
        <sz val="10"/>
        <rFont val="Arial"/>
        <family val="2"/>
      </rPr>
      <t xml:space="preserve"> emissions 
(kgCO</t>
    </r>
    <r>
      <rPr>
        <b/>
        <vertAlign val="subscript"/>
        <sz val="10"/>
        <rFont val="Arial"/>
        <family val="2"/>
      </rPr>
      <t>2</t>
    </r>
    <r>
      <rPr>
        <b/>
        <sz val="10"/>
        <rFont val="Arial"/>
        <family val="2"/>
      </rPr>
      <t xml:space="preserve"> p.a.)</t>
    </r>
  </si>
  <si>
    <t>Target Fabric Energy Efficiency (TFEE) (kWh/m²)</t>
  </si>
  <si>
    <t>if applicable</t>
  </si>
  <si>
    <r>
      <t xml:space="preserve">TER Worksheet </t>
    </r>
    <r>
      <rPr>
        <b/>
        <sz val="10"/>
        <color rgb="FFFF0000"/>
        <rFont val="Arial"/>
        <family val="2"/>
      </rPr>
      <t>(Row 4)</t>
    </r>
  </si>
  <si>
    <r>
      <t xml:space="preserve">TER Worksheet </t>
    </r>
    <r>
      <rPr>
        <b/>
        <sz val="10"/>
        <color rgb="FFFF0000"/>
        <rFont val="Arial"/>
        <family val="2"/>
      </rPr>
      <t>(Row 273)</t>
    </r>
  </si>
  <si>
    <r>
      <t xml:space="preserve">TER Sheet
</t>
    </r>
    <r>
      <rPr>
        <b/>
        <sz val="10"/>
        <color rgb="FFFF0000"/>
        <rFont val="Arial"/>
        <family val="2"/>
      </rPr>
      <t>[Row 307b ÷ 
(Row 367b x 0.01)]
OR
Row 211</t>
    </r>
  </si>
  <si>
    <t>Select fuel type</t>
  </si>
  <si>
    <r>
      <t xml:space="preserve">TER Sheet
</t>
    </r>
    <r>
      <rPr>
        <b/>
        <sz val="10"/>
        <color rgb="FFFF0000"/>
        <rFont val="Arial"/>
        <family val="2"/>
      </rPr>
      <t>[Row 310b ÷ 
(Row 367b x 0.01)]
OR
Row 219</t>
    </r>
  </si>
  <si>
    <r>
      <t xml:space="preserve">TER Sheet
</t>
    </r>
    <r>
      <rPr>
        <b/>
        <sz val="10"/>
        <color rgb="FFFF0000"/>
        <rFont val="Arial"/>
        <family val="2"/>
      </rPr>
      <t>[Row 307c ÷ 
(Row 367c x 0.01)]</t>
    </r>
  </si>
  <si>
    <r>
      <t xml:space="preserve">TER Sheet
</t>
    </r>
    <r>
      <rPr>
        <b/>
        <sz val="10"/>
        <color rgb="FFFF0000"/>
        <rFont val="Arial"/>
        <family val="2"/>
      </rPr>
      <t>[Row 310c ÷ 
(Row 367c x 0.01)]</t>
    </r>
  </si>
  <si>
    <r>
      <t xml:space="preserve">TER Sheet
</t>
    </r>
    <r>
      <rPr>
        <b/>
        <sz val="10"/>
        <color rgb="FFFF0000"/>
        <rFont val="Arial"/>
        <family val="2"/>
      </rPr>
      <t>[(Row 307a + 310a) ÷
(Row 362 x 0.01)]</t>
    </r>
  </si>
  <si>
    <r>
      <t xml:space="preserve">TER Sheet
</t>
    </r>
    <r>
      <rPr>
        <b/>
        <sz val="10"/>
        <color rgb="FFFF0000"/>
        <rFont val="Arial"/>
        <family val="2"/>
      </rPr>
      <t>[(Row 307a + 310a) × (Row 361 ÷ 362)]</t>
    </r>
  </si>
  <si>
    <r>
      <t xml:space="preserve">TER Sheet
</t>
    </r>
    <r>
      <rPr>
        <b/>
        <sz val="10"/>
        <color rgb="FFFF0000"/>
        <rFont val="Arial"/>
        <family val="2"/>
      </rPr>
      <t>Row 309</t>
    </r>
    <r>
      <rPr>
        <b/>
        <sz val="10"/>
        <rFont val="Arial"/>
        <family val="2"/>
      </rPr>
      <t xml:space="preserve">
</t>
    </r>
  </si>
  <si>
    <r>
      <t xml:space="preserve">TER Sheet
</t>
    </r>
    <r>
      <rPr>
        <b/>
        <sz val="10"/>
        <color rgb="FFFF0000"/>
        <rFont val="Arial"/>
        <family val="2"/>
      </rPr>
      <t>Row 333</t>
    </r>
  </si>
  <si>
    <r>
      <rPr>
        <b/>
        <sz val="10"/>
        <color theme="1"/>
        <rFont val="Arial"/>
        <family val="2"/>
      </rPr>
      <t>TER Sheet</t>
    </r>
    <r>
      <rPr>
        <b/>
        <sz val="10"/>
        <color rgb="FFFF0000"/>
        <rFont val="Arial"/>
        <family val="2"/>
      </rPr>
      <t xml:space="preserve">
Row 332
OR
Row 232</t>
    </r>
  </si>
  <si>
    <r>
      <rPr>
        <b/>
        <sz val="10"/>
        <color theme="1"/>
        <rFont val="Arial"/>
        <family val="2"/>
      </rPr>
      <t>TER Sheet</t>
    </r>
    <r>
      <rPr>
        <b/>
        <sz val="10"/>
        <color rgb="FFFF0000"/>
        <rFont val="Arial"/>
        <family val="2"/>
      </rPr>
      <t xml:space="preserve">
(Row 313 + 331)
OR
Row 231</t>
    </r>
  </si>
  <si>
    <t>N/A</t>
  </si>
  <si>
    <t>Sum</t>
  </si>
  <si>
    <t>-</t>
  </si>
  <si>
    <r>
      <t>NON-RESIDENTIAL ENERGY CONSUMPTION AND CO</t>
    </r>
    <r>
      <rPr>
        <b/>
        <vertAlign val="subscript"/>
        <sz val="14"/>
        <color theme="0"/>
        <rFont val="Arial"/>
        <family val="2"/>
      </rPr>
      <t>2</t>
    </r>
    <r>
      <rPr>
        <b/>
        <sz val="14"/>
        <color theme="0"/>
        <rFont val="Arial"/>
        <family val="2"/>
      </rPr>
      <t xml:space="preserve"> ANALYSIS (PART L2)</t>
    </r>
  </si>
  <si>
    <t>Building Use</t>
  </si>
  <si>
    <t>Model Area (m²)</t>
  </si>
  <si>
    <t>REGULATED ENERGY CONSUMPTION BY END USE (kWh/m² p.a.) TER - SOURCE: BRUKL OUTPUT</t>
  </si>
  <si>
    <r>
      <t>REGULATED CO</t>
    </r>
    <r>
      <rPr>
        <b/>
        <vertAlign val="subscript"/>
        <sz val="10"/>
        <color theme="1"/>
        <rFont val="Arial"/>
        <family val="2"/>
      </rPr>
      <t>2</t>
    </r>
    <r>
      <rPr>
        <b/>
        <sz val="10"/>
        <color theme="1"/>
        <rFont val="Arial"/>
        <family val="2"/>
      </rPr>
      <t xml:space="preserve"> EMISSIONS BY FUEL TYPE (kgCO2/m² p.a.) TER  - SOURCE: *SIM.CSV FILE </t>
    </r>
  </si>
  <si>
    <r>
      <t>Calculated 
TER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</si>
  <si>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BRUKL 
TER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</si>
  <si>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Space Heating (kWh/m² p.a.)</t>
  </si>
  <si>
    <t>Domestic Hot Water 
 (kWh/m² p.a.)</t>
  </si>
  <si>
    <t>Lighting
 (kWh/m² p.a.)</t>
  </si>
  <si>
    <t>Auxiliary
 (kWh/m² p.a.)</t>
  </si>
  <si>
    <t>Cooling
 (kWh/m² p.a.)</t>
  </si>
  <si>
    <r>
      <t>SITE-WIDE ENERGY CONSUMPTION AND CO</t>
    </r>
    <r>
      <rPr>
        <b/>
        <vertAlign val="subscript"/>
        <sz val="10"/>
        <color theme="0"/>
        <rFont val="Arial"/>
        <family val="2"/>
      </rPr>
      <t>2</t>
    </r>
    <r>
      <rPr>
        <b/>
        <sz val="10"/>
        <color theme="0"/>
        <rFont val="Arial"/>
        <family val="2"/>
      </rPr>
      <t xml:space="preserve"> ANALYSIS </t>
    </r>
  </si>
  <si>
    <t>Total Area (m²)</t>
  </si>
  <si>
    <r>
      <t>Calculated 
TER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</si>
  <si>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REGULATED ENERGY CONSUMPTION</t>
  </si>
  <si>
    <r>
      <t>REGULATED CO</t>
    </r>
    <r>
      <rPr>
        <b/>
        <vertAlign val="subscript"/>
        <sz val="10"/>
        <color theme="1"/>
        <rFont val="Arial"/>
        <family val="2"/>
      </rPr>
      <t>2</t>
    </r>
    <r>
      <rPr>
        <b/>
        <sz val="10"/>
        <color theme="1"/>
        <rFont val="Arial"/>
        <family val="2"/>
      </rPr>
      <t xml:space="preserve"> EMISSIONS </t>
    </r>
  </si>
  <si>
    <t>Space Heating (kWh p.a.)</t>
  </si>
  <si>
    <t>Domestic Hot Water 
 (kWh p.a.)</t>
  </si>
  <si>
    <t>Space Heating
(Heat source 2)
  (kWh p.a.)</t>
  </si>
  <si>
    <t>Domestic Hot Water 
(Heat source 2) 
 (kWh p.a.)</t>
  </si>
  <si>
    <t>Space and Domestic Hot Water from CHP (kWh p.a.)</t>
  </si>
  <si>
    <r>
      <t xml:space="preserve">Electricity generated by CHP
 (kWh p.a.)
</t>
    </r>
    <r>
      <rPr>
        <b/>
        <i/>
        <sz val="10"/>
        <color rgb="FFFF0000"/>
        <rFont val="Arial"/>
        <family val="2"/>
      </rPr>
      <t>if applicable</t>
    </r>
  </si>
  <si>
    <t>Secondary Heating system
(kWh p.a.)</t>
  </si>
  <si>
    <r>
      <t>Electricity generated by renewable
(kWh p.a.)</t>
    </r>
    <r>
      <rPr>
        <b/>
        <i/>
        <sz val="10"/>
        <color rgb="FFFF0000"/>
        <rFont val="Arial"/>
        <family val="2"/>
      </rPr>
      <t xml:space="preserve">
if applicable</t>
    </r>
  </si>
  <si>
    <t>Lighting
 (kWh p.a.)</t>
  </si>
  <si>
    <t>Auxiliary
 (kWh p.a.)</t>
  </si>
  <si>
    <t>Cooling
 (kWh p.a.)</t>
  </si>
  <si>
    <t xml:space="preserve">The applicant should complete all the light blue cells including information on the 'be lean' energy consumption figures, the 'be lean' DER, the DFEE and the regulated energy demand of the 'be lean' scenario. </t>
  </si>
  <si>
    <t>REGULATED ENERGY CONSUMPTION PER UNIT (kWh p.a.) - 'BE LEAN' SAP DER WORKSHEET</t>
  </si>
  <si>
    <r>
      <t>Calculated 
DER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</si>
  <si>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DER Worksheet 
DER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</si>
  <si>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Electricity generated by renewable technology (notional building)
(-)</t>
  </si>
  <si>
    <t>Dwelling Fabric Energy Efficiency (DFEE) (kWh/m²)</t>
  </si>
  <si>
    <r>
      <t xml:space="preserve">DER Sheet
</t>
    </r>
    <r>
      <rPr>
        <b/>
        <sz val="10"/>
        <color rgb="FFFF0000"/>
        <rFont val="Arial"/>
        <family val="2"/>
      </rPr>
      <t>(Row 384)</t>
    </r>
  </si>
  <si>
    <r>
      <t xml:space="preserve">DER Sheet
</t>
    </r>
    <r>
      <rPr>
        <b/>
        <sz val="10"/>
        <color rgb="FFFF0000"/>
        <rFont val="Arial"/>
        <family val="2"/>
      </rPr>
      <t xml:space="preserve">[Row 307b ÷ 
(Row 367b x 0.01)]
</t>
    </r>
  </si>
  <si>
    <t xml:space="preserve">DER Sheet
[Row 310b ÷ 
(Row 367b x 0.01)]
</t>
  </si>
  <si>
    <r>
      <t xml:space="preserve">DER Sheet
</t>
    </r>
    <r>
      <rPr>
        <b/>
        <sz val="10"/>
        <color rgb="FFFF0000"/>
        <rFont val="Arial"/>
        <family val="2"/>
      </rPr>
      <t>[Row 307c ÷ 
(Row 367c x 0.01)]</t>
    </r>
  </si>
  <si>
    <r>
      <t xml:space="preserve">DER Sheet
</t>
    </r>
    <r>
      <rPr>
        <b/>
        <sz val="10"/>
        <color rgb="FFFF0000"/>
        <rFont val="Arial"/>
        <family val="2"/>
      </rPr>
      <t>[Row 310c ÷ 
(Row 367c x 0.01)]</t>
    </r>
  </si>
  <si>
    <r>
      <t xml:space="preserve">DER Sheet
</t>
    </r>
    <r>
      <rPr>
        <b/>
        <sz val="10"/>
        <color rgb="FFFF0000"/>
        <rFont val="Arial"/>
        <family val="2"/>
      </rPr>
      <t>[(Row 307a + 310a) ÷
(Row 362 x 0.01)]</t>
    </r>
  </si>
  <si>
    <r>
      <t>DER Sheet</t>
    </r>
    <r>
      <rPr>
        <b/>
        <sz val="10"/>
        <color rgb="FFFF0000"/>
        <rFont val="Arial"/>
        <family val="2"/>
      </rPr>
      <t xml:space="preserve">
[(Row 307a + 310a) × (Row 361 ÷ 362)]</t>
    </r>
  </si>
  <si>
    <r>
      <t xml:space="preserve">DER Sheet
</t>
    </r>
    <r>
      <rPr>
        <b/>
        <sz val="10"/>
        <color rgb="FFFF0000"/>
        <rFont val="Arial"/>
        <family val="2"/>
      </rPr>
      <t xml:space="preserve">Row 309
</t>
    </r>
  </si>
  <si>
    <r>
      <t xml:space="preserve">DER Sheet
</t>
    </r>
    <r>
      <rPr>
        <b/>
        <sz val="10"/>
        <color rgb="FFFF0000"/>
        <rFont val="Arial"/>
        <family val="2"/>
      </rPr>
      <t>Row 332</t>
    </r>
    <r>
      <rPr>
        <b/>
        <sz val="10"/>
        <rFont val="Arial"/>
        <family val="2"/>
      </rPr>
      <t xml:space="preserve">
</t>
    </r>
  </si>
  <si>
    <r>
      <rPr>
        <b/>
        <sz val="10"/>
        <rFont val="Arial"/>
        <family val="2"/>
      </rPr>
      <t>DER Sheet</t>
    </r>
    <r>
      <rPr>
        <b/>
        <sz val="10"/>
        <color rgb="FFFF0000"/>
        <rFont val="Arial"/>
        <family val="2"/>
      </rPr>
      <t xml:space="preserve">
(Row 313 + 331)
</t>
    </r>
  </si>
  <si>
    <r>
      <rPr>
        <b/>
        <sz val="10"/>
        <rFont val="Arial"/>
        <family val="2"/>
      </rPr>
      <t>DER Sheet</t>
    </r>
    <r>
      <rPr>
        <b/>
        <sz val="10"/>
        <color rgb="FFFF0000"/>
        <rFont val="Arial"/>
        <family val="2"/>
      </rPr>
      <t xml:space="preserve">
Row 315</t>
    </r>
  </si>
  <si>
    <t xml:space="preserve">REGULATED ENERGY CONSUMPTION BY END USE (kWh/m² p.a.) 'BE LEAN' BER - SOURCE: *SIM.CSV FILE </t>
  </si>
  <si>
    <r>
      <t>REGULATED CO</t>
    </r>
    <r>
      <rPr>
        <b/>
        <vertAlign val="subscript"/>
        <sz val="10"/>
        <color theme="1"/>
        <rFont val="Arial"/>
        <family val="2"/>
      </rPr>
      <t>2</t>
    </r>
    <r>
      <rPr>
        <b/>
        <sz val="10"/>
        <color theme="1"/>
        <rFont val="Arial"/>
        <family val="2"/>
      </rPr>
      <t xml:space="preserve"> EMISSIONS  BY FUEL TYPE (kgCO</t>
    </r>
    <r>
      <rPr>
        <b/>
        <vertAlign val="subscript"/>
        <sz val="10"/>
        <color theme="1"/>
        <rFont val="Arial"/>
        <family val="2"/>
      </rPr>
      <t>2</t>
    </r>
    <r>
      <rPr>
        <b/>
        <sz val="10"/>
        <color theme="1"/>
        <rFont val="Arial"/>
        <family val="2"/>
      </rPr>
      <t xml:space="preserve">/m² p.a.) - BER BRUKL - SOURCE: *SIM.CSV FILE </t>
    </r>
  </si>
  <si>
    <r>
      <t>Calculated 
BER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</si>
  <si>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BRUKL 
BER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</si>
  <si>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Part L 2021 CO</t>
    </r>
    <r>
      <rPr>
        <b/>
        <vertAlign val="subscript"/>
        <sz val="10"/>
        <rFont val="Arial"/>
        <family val="2"/>
      </rPr>
      <t>2</t>
    </r>
    <r>
      <rPr>
        <b/>
        <sz val="10"/>
        <rFont val="Arial"/>
        <family val="2"/>
      </rPr>
      <t xml:space="preserve"> emissions 
(kgCO</t>
    </r>
    <r>
      <rPr>
        <b/>
        <vertAlign val="subscript"/>
        <sz val="10"/>
        <color theme="1"/>
        <rFont val="Arial"/>
        <family val="2"/>
      </rPr>
      <t>2</t>
    </r>
    <r>
      <rPr>
        <b/>
        <sz val="10"/>
        <rFont val="Arial"/>
        <family val="2"/>
      </rPr>
      <t xml:space="preserve"> p.a.)</t>
    </r>
  </si>
  <si>
    <r>
      <t>SITE-WIDE ENERGY CONSUMPTION AND CO</t>
    </r>
    <r>
      <rPr>
        <b/>
        <sz val="11"/>
        <color theme="0"/>
        <rFont val="Arial"/>
        <family val="2"/>
      </rPr>
      <t>2</t>
    </r>
    <r>
      <rPr>
        <b/>
        <sz val="14"/>
        <color theme="0"/>
        <rFont val="Arial"/>
        <family val="2"/>
      </rPr>
      <t xml:space="preserve"> ANALYSIS </t>
    </r>
  </si>
  <si>
    <r>
      <t>Calculated 
BER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</si>
  <si>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Secondary Heating System (kWh p.a.)</t>
  </si>
  <si>
    <t xml:space="preserve">The applicant should complete all the light blue cells including information on the 'be clean' energy consumption figures and the 'be clean' DER. </t>
  </si>
  <si>
    <t>REGULATED ENERGY CONSUMPTION PER UNIT (kWh p.a.) - 'BE GREEN' SAP DER WORKSHEET</t>
  </si>
  <si>
    <r>
      <t xml:space="preserve">DER Sheet
</t>
    </r>
    <r>
      <rPr>
        <b/>
        <sz val="10"/>
        <color rgb="FFFF0000"/>
        <rFont val="Arial"/>
        <family val="2"/>
      </rPr>
      <t>[Row 307b ÷ 
(Row 367b x 0.01)]</t>
    </r>
  </si>
  <si>
    <r>
      <t xml:space="preserve">DER Sheet
</t>
    </r>
    <r>
      <rPr>
        <b/>
        <sz val="10"/>
        <color rgb="FFFF0000"/>
        <rFont val="Arial"/>
        <family val="2"/>
      </rPr>
      <t>[Row 310b ÷ 
(Row 367b x 0.01)]</t>
    </r>
  </si>
  <si>
    <r>
      <t xml:space="preserve">DER Sheet
</t>
    </r>
    <r>
      <rPr>
        <b/>
        <sz val="10"/>
        <color rgb="FFFF0000"/>
        <rFont val="Arial"/>
        <family val="2"/>
      </rPr>
      <t>Row 332</t>
    </r>
  </si>
  <si>
    <r>
      <rPr>
        <b/>
        <sz val="10"/>
        <rFont val="Arial"/>
        <family val="2"/>
      </rPr>
      <t>DER Sheet</t>
    </r>
    <r>
      <rPr>
        <b/>
        <sz val="10"/>
        <color rgb="FFFF0000"/>
        <rFont val="Arial"/>
        <family val="2"/>
      </rPr>
      <t xml:space="preserve">
(Row 313 + 331)</t>
    </r>
  </si>
  <si>
    <t>REGULATED ENERGY CONSUMPTION BY END USE (kWh/m² p.a.) 'BE CLEAN' BER - SOURCE: BRUKL OUTPUT</t>
  </si>
  <si>
    <r>
      <t>BRUKL 
BER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</si>
  <si>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 xml:space="preserve">Electricity generated by CHP
(-)
</t>
  </si>
  <si>
    <t>Electricity generated by CHP
(-)</t>
  </si>
  <si>
    <t xml:space="preserve">The applicant should complete all the light blue cells including information on the 'be green' energy consumption figures and the 'be green' DER. </t>
  </si>
  <si>
    <r>
      <t>Calculated 
DER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</si>
  <si>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DER Worksheet 
DER
(kgCO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</si>
  <si>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t xml:space="preserve">Electricity generated by renewable
</t>
  </si>
  <si>
    <r>
      <t xml:space="preserve">DER Sheet
</t>
    </r>
    <r>
      <rPr>
        <b/>
        <sz val="10"/>
        <color rgb="FFFF0000"/>
        <rFont val="Arial"/>
        <family val="2"/>
      </rPr>
      <t>Row 333</t>
    </r>
  </si>
  <si>
    <t>Use</t>
  </si>
  <si>
    <t>Area per unit (m²)</t>
  </si>
  <si>
    <t>REGULATED ENERGY CONSUMPTION BY END USE (kWh/m² p.a.) 'BE GREEN' BER - SOURCE: BRUKL OUTPUT</t>
  </si>
  <si>
    <r>
      <t>SITE-WIDE ENERGY CONSUMPTION AND CO</t>
    </r>
    <r>
      <rPr>
        <b/>
        <sz val="10"/>
        <color theme="0"/>
        <rFont val="Arial"/>
        <family val="2"/>
      </rPr>
      <t>2</t>
    </r>
    <r>
      <rPr>
        <b/>
        <sz val="14"/>
        <color theme="0"/>
        <rFont val="Arial"/>
        <family val="2"/>
      </rPr>
      <t xml:space="preserve"> ANALYSIS </t>
    </r>
  </si>
  <si>
    <t xml:space="preserve">REGULATED ENERGY CONSUMPTION </t>
  </si>
  <si>
    <r>
      <t>Part L 2021 CO</t>
    </r>
    <r>
      <rPr>
        <b/>
        <vertAlign val="subscript"/>
        <sz val="10"/>
        <rFont val="Arial"/>
        <family val="2"/>
      </rPr>
      <t>2</t>
    </r>
    <r>
      <rPr>
        <b/>
        <sz val="10"/>
        <rFont val="Arial"/>
        <family val="2"/>
      </rPr>
      <t xml:space="preserve"> emissions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</si>
  <si>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</si>
  <si>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</si>
  <si>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</si>
  <si>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GIA</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</si>
  <si>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</si>
  <si>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</si>
  <si>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</si>
  <si>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</si>
  <si>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</si>
  <si>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</si>
  <si>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</si>
  <si>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</si>
  <si>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</si>
  <si>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</si>
  <si>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</si>
  <si>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</si>
  <si>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</si>
  <si>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</si>
  <si>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</si>
  <si>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</si>
  <si>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</si>
  <si>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</si>
  <si>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</si>
  <si>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</si>
  <si>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</si>
  <si>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</si>
  <si>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</si>
  <si>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 xml:space="preserve">Dwelling (total) </t>
  </si>
  <si>
    <t>Landlord Circulation 
(in Residential Blocks)</t>
  </si>
  <si>
    <t>Total</t>
  </si>
  <si>
    <t>Non-residential predicted energy use</t>
  </si>
  <si>
    <t xml:space="preserve">GIA </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</si>
  <si>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</si>
  <si>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</si>
  <si>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</si>
  <si>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</si>
  <si>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</si>
  <si>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</si>
  <si>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</si>
  <si>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</si>
  <si>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</si>
  <si>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</si>
  <si>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</si>
  <si>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</si>
  <si>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</si>
  <si>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</si>
  <si>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</si>
  <si>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</si>
  <si>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</si>
  <si>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</si>
  <si>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</si>
  <si>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</si>
  <si>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</si>
  <si>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</si>
  <si>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</si>
  <si>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</si>
  <si>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</si>
  <si>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</si>
  <si>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</si>
  <si>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</si>
  <si>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</si>
  <si>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</si>
  <si>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</si>
  <si>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</si>
  <si>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</si>
  <si>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</si>
  <si>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</si>
  <si>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</si>
  <si>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</si>
  <si>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</si>
  <si>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</si>
  <si>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</si>
  <si>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</si>
  <si>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</si>
  <si>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</si>
  <si>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</si>
  <si>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</si>
  <si>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</si>
  <si>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</si>
  <si>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</si>
  <si>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r>
      <t>Area weighted 
non-residential
cooling demand       (MJ/m</t>
    </r>
    <r>
      <rPr>
        <b/>
        <vertAlign val="superscript"/>
        <sz val="12"/>
        <color rgb="FF313231"/>
        <rFont val="Arial"/>
        <family val="2"/>
      </rPr>
      <t>2</t>
    </r>
    <r>
      <rPr>
        <b/>
        <sz val="12"/>
        <color rgb="FF313231"/>
        <rFont val="Arial"/>
        <family val="2"/>
      </rPr>
      <t>)</t>
    </r>
  </si>
  <si>
    <r>
      <t>Total area weighted 
non-residential 
cooling demand     (MJ/year)</t>
    </r>
    <r>
      <rPr>
        <b/>
        <vertAlign val="superscript"/>
        <sz val="12"/>
        <color rgb="FFDFC2C3"/>
        <rFont val="Arial"/>
        <family val="2"/>
      </rPr>
      <t>2</t>
    </r>
  </si>
  <si>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</si>
  <si>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</si>
  <si>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</si>
  <si>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</si>
  <si>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</si>
  <si>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</si>
  <si>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</si>
  <si>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</si>
  <si>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</si>
  <si>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</si>
  <si>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</si>
  <si>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</si>
  <si>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</si>
  <si>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</si>
  <si>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</si>
  <si>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London Borough of Hillingdon</t>
  </si>
  <si>
    <t>Design completed up to RIBA stage 3 and as such the annual energy consumption has not yet been calculated nor thermal insulation performance etc specified. Requested information will be avalable at RIBA stage 4.</t>
  </si>
  <si>
    <t>As above</t>
  </si>
  <si>
    <t>No</t>
  </si>
  <si>
    <t>Yes</t>
  </si>
  <si>
    <t>Part L2 - SBEM</t>
  </si>
  <si>
    <t>CIBSE TM54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</si>
</sst>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0.0"/>
    <numFmt numFmtId="166" formatCode="0.000&quot; kgCO₂/kWh&quot;"/>
    <numFmt numFmtId="167" formatCode="_-* #,##0.0_-;\-* #,##0.0_-;_-* &quot;-&quot;?_-;_-@_-"/>
    <numFmt numFmtId="168" formatCode="#,##0.0"/>
    <numFmt numFmtId="169" formatCode="0.000000000%"/>
  </numFmts>
  <fonts count="43"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rgb="FFFFFFFF"/>
      <name val="Arial"/>
      <family val="2"/>
    </font>
    <font>
      <b/>
      <sz val="10"/>
      <color theme="1"/>
      <name val="Arial"/>
      <family val="2"/>
    </font>
    <font>
      <b/>
      <vertAlign val="subscript"/>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vertAlign val="superscript"/>
      <sz val="10"/>
      <name val="Arial"/>
      <family val="2"/>
    </font>
    <font>
      <b/>
      <sz val="10"/>
      <color rgb="FFFF0000"/>
      <name val="Arial"/>
      <family val="2"/>
    </font>
    <font>
      <b/>
      <sz val="10"/>
      <color theme="1"/>
      <name val="Calibri"/>
      <family val="2"/>
      <scheme val="minor"/>
    </font>
    <font>
      <i/>
      <sz val="10"/>
      <name val="Calibri"/>
      <family val="2"/>
      <scheme val="minor"/>
    </font>
    <font>
      <b/>
      <sz val="10"/>
      <name val="Calibri"/>
      <family val="2"/>
      <scheme val="minor"/>
    </font>
    <font>
      <sz val="10"/>
      <color theme="1"/>
      <name val="Calibri"/>
      <family val="2"/>
      <scheme val="minor"/>
    </font>
    <font>
      <b/>
      <i/>
      <sz val="10"/>
      <name val="Arial"/>
      <family val="2"/>
    </font>
    <font>
      <b/>
      <sz val="11"/>
      <color theme="0"/>
      <name val="Arial"/>
      <family val="2"/>
    </font>
    <font>
      <b/>
      <i/>
      <sz val="10"/>
      <color rgb="FFFF000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Calibri"/>
      <family val="2"/>
      <scheme val="minor"/>
    </font>
    <font>
      <sz val="15"/>
      <color theme="1"/>
      <name val="Arial"/>
      <family val="2"/>
    </font>
    <font>
      <sz val="8"/>
      <name val="Calibri"/>
      <family val="2"/>
      <scheme val="minor"/>
    </font>
    <font>
      <sz val="10"/>
      <color theme="0"/>
      <name val="Arial"/>
      <family val="2"/>
    </font>
    <font>
      <sz val="10"/>
      <color theme="1" tint="4.9989318521683403E-2"/>
      <name val="Arial"/>
      <family val="2"/>
    </font>
  </fonts>
  <fills count="14">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DFC2C3"/>
        <bgColor indexed="64"/>
      </patternFill>
    </fill>
    <fill>
      <patternFill patternType="solid">
        <fgColor theme="2" tint="-0.249977111117893"/>
        <bgColor indexed="64"/>
      </patternFill>
    </fill>
    <fill>
      <patternFill patternType="solid">
        <fgColor theme="4" tint="0.79998168889431442"/>
        <bgColor indexed="64"/>
      </patternFill>
    </fill>
  </fills>
  <borders count="139">
    <border>
      <left/>
      <right/>
      <top/>
      <bottom/>
      <diagonal/>
    </border>
    <border>
      <left style="medium">
        <color rgb="FF811644"/>
      </left>
      <right/>
      <top style="medium">
        <color rgb="FF811644"/>
      </top>
      <bottom style="medium">
        <color rgb="FF811644"/>
      </bottom>
      <diagonal/>
    </border>
    <border>
      <left style="medium">
        <color rgb="FF811644"/>
      </left>
      <right style="thin">
        <color rgb="FF811644"/>
      </right>
      <top style="medium">
        <color rgb="FF811644"/>
      </top>
      <bottom style="thin">
        <color rgb="FF811644"/>
      </bottom>
      <diagonal/>
    </border>
    <border>
      <left style="medium">
        <color rgb="FF811644"/>
      </left>
      <right/>
      <top style="medium">
        <color rgb="FF811644"/>
      </top>
      <bottom style="thin">
        <color rgb="FF811644"/>
      </bottom>
      <diagonal/>
    </border>
    <border>
      <left style="medium">
        <color rgb="FF811644"/>
      </left>
      <right style="thin">
        <color rgb="FF811644"/>
      </right>
      <top style="thin">
        <color rgb="FF811644"/>
      </top>
      <bottom style="thin">
        <color rgb="FF811644"/>
      </bottom>
      <diagonal/>
    </border>
    <border>
      <left style="medium">
        <color rgb="FF811644"/>
      </left>
      <right/>
      <top style="thin">
        <color rgb="FF811644"/>
      </top>
      <bottom style="thin">
        <color rgb="FF811644"/>
      </bottom>
      <diagonal/>
    </border>
    <border>
      <left/>
      <right/>
      <top style="thin">
        <color rgb="FF811644"/>
      </top>
      <bottom style="thin">
        <color rgb="FF811644"/>
      </bottom>
      <diagonal/>
    </border>
    <border>
      <left style="medium">
        <color rgb="FF811644"/>
      </left>
      <right/>
      <top style="thin">
        <color rgb="FF811644"/>
      </top>
      <bottom style="medium">
        <color rgb="FF811644"/>
      </bottom>
      <diagonal/>
    </border>
    <border>
      <left/>
      <right/>
      <top style="medium">
        <color rgb="FF811644"/>
      </top>
      <bottom/>
      <diagonal/>
    </border>
    <border>
      <left/>
      <right style="medium">
        <color rgb="FF811644"/>
      </right>
      <top style="medium">
        <color rgb="FF811644"/>
      </top>
      <bottom/>
      <diagonal/>
    </border>
    <border>
      <left/>
      <right style="medium">
        <color rgb="FF811644"/>
      </right>
      <top/>
      <bottom/>
      <diagonal/>
    </border>
    <border>
      <left style="medium">
        <color rgb="FF811644"/>
      </left>
      <right/>
      <top style="thin">
        <color rgb="FF811644"/>
      </top>
      <bottom/>
      <diagonal/>
    </border>
    <border>
      <left style="medium">
        <color rgb="FF811644"/>
      </left>
      <right style="thin">
        <color rgb="FF811644"/>
      </right>
      <top style="thin">
        <color rgb="FF811644"/>
      </top>
      <bottom/>
      <diagonal/>
    </border>
    <border>
      <left style="medium">
        <color rgb="FF811644"/>
      </left>
      <right/>
      <top style="medium">
        <color rgb="FF811644"/>
      </top>
      <bottom/>
      <diagonal/>
    </border>
    <border>
      <left style="medium">
        <color rgb="FF811644"/>
      </left>
      <right style="thin">
        <color rgb="FF811644"/>
      </right>
      <top style="thin">
        <color rgb="FF811644"/>
      </top>
      <bottom style="medium">
        <color rgb="FF811644"/>
      </bottom>
      <diagonal/>
    </border>
    <border>
      <left style="medium">
        <color rgb="FF811644"/>
      </left>
      <right/>
      <top/>
      <bottom style="medium">
        <color rgb="FF811644"/>
      </bottom>
      <diagonal/>
    </border>
    <border>
      <left/>
      <right/>
      <top/>
      <bottom style="medium">
        <color rgb="FF811644"/>
      </bottom>
      <diagonal/>
    </border>
    <border>
      <left/>
      <right style="medium">
        <color rgb="FF811644"/>
      </right>
      <top/>
      <bottom style="medium">
        <color rgb="FF811644"/>
      </bottom>
      <diagonal/>
    </border>
    <border>
      <left style="medium">
        <color rgb="FF811644"/>
      </left>
      <right/>
      <top/>
      <bottom/>
      <diagonal/>
    </border>
    <border>
      <left style="thin">
        <color rgb="FF811644"/>
      </left>
      <right/>
      <top style="thin">
        <color rgb="FF811644"/>
      </top>
      <bottom style="thin">
        <color rgb="FF811644"/>
      </bottom>
      <diagonal/>
    </border>
    <border>
      <left style="medium">
        <color rgb="FF811644"/>
      </left>
      <right style="thin">
        <color rgb="FF811644"/>
      </right>
      <top style="medium">
        <color rgb="FF811644"/>
      </top>
      <bottom style="medium">
        <color rgb="FF811644"/>
      </bottom>
      <diagonal/>
    </border>
    <border>
      <left style="thick">
        <color rgb="FF811644"/>
      </left>
      <right/>
      <top style="thick">
        <color rgb="FF811644"/>
      </top>
      <bottom style="thin">
        <color rgb="FF811644"/>
      </bottom>
      <diagonal/>
    </border>
    <border>
      <left/>
      <right/>
      <top style="thick">
        <color rgb="FF811644"/>
      </top>
      <bottom style="thin">
        <color rgb="FF811644"/>
      </bottom>
      <diagonal/>
    </border>
    <border>
      <left/>
      <right style="thin">
        <color rgb="FF811644"/>
      </right>
      <top style="thick">
        <color rgb="FF811644"/>
      </top>
      <bottom style="thin">
        <color rgb="FF811644"/>
      </bottom>
      <diagonal/>
    </border>
    <border>
      <left style="thin">
        <color rgb="FF811644"/>
      </left>
      <right style="thin">
        <color rgb="FF811644"/>
      </right>
      <top style="thin">
        <color rgb="FF811644"/>
      </top>
      <bottom style="thin">
        <color rgb="FF811644"/>
      </bottom>
      <diagonal/>
    </border>
    <border>
      <left style="thin">
        <color rgb="FF811644"/>
      </left>
      <right style="thin">
        <color rgb="FF811644"/>
      </right>
      <top style="thin">
        <color rgb="FF811644"/>
      </top>
      <bottom style="thick">
        <color rgb="FF811644"/>
      </bottom>
      <diagonal/>
    </border>
    <border>
      <left style="thin">
        <color rgb="FF811644"/>
      </left>
      <right/>
      <top style="thin">
        <color rgb="FF811644"/>
      </top>
      <bottom style="thick">
        <color rgb="FF811644"/>
      </bottom>
      <diagonal/>
    </border>
    <border>
      <left/>
      <right/>
      <top style="thin">
        <color rgb="FF811644"/>
      </top>
      <bottom style="thick">
        <color rgb="FF811644"/>
      </bottom>
      <diagonal/>
    </border>
    <border>
      <left/>
      <right style="thick">
        <color rgb="FF811644"/>
      </right>
      <top style="thin">
        <color rgb="FF811644"/>
      </top>
      <bottom style="thick">
        <color rgb="FF811644"/>
      </bottom>
      <diagonal/>
    </border>
    <border>
      <left style="thick">
        <color rgb="FF811644"/>
      </left>
      <right/>
      <top style="thin">
        <color rgb="FF811644"/>
      </top>
      <bottom style="thick">
        <color rgb="FF811644"/>
      </bottom>
      <diagonal/>
    </border>
    <border>
      <left/>
      <right style="thin">
        <color rgb="FF811644"/>
      </right>
      <top style="thin">
        <color rgb="FF811644"/>
      </top>
      <bottom style="thick">
        <color rgb="FF811644"/>
      </bottom>
      <diagonal/>
    </border>
    <border>
      <left/>
      <right style="thick">
        <color rgb="FF811644"/>
      </right>
      <top style="thin">
        <color rgb="FF811644"/>
      </top>
      <bottom style="thin">
        <color rgb="FF811644"/>
      </bottom>
      <diagonal/>
    </border>
    <border>
      <left style="thick">
        <color rgb="FF811644"/>
      </left>
      <right/>
      <top style="thin">
        <color rgb="FF811644"/>
      </top>
      <bottom style="thin">
        <color rgb="FF811644"/>
      </bottom>
      <diagonal/>
    </border>
    <border>
      <left/>
      <right style="thin">
        <color rgb="FF811644"/>
      </right>
      <top style="thin">
        <color rgb="FF811644"/>
      </top>
      <bottom style="thin">
        <color rgb="FF811644"/>
      </bottom>
      <diagonal/>
    </border>
    <border>
      <left style="thick">
        <color rgb="FF811644"/>
      </left>
      <right style="thin">
        <color rgb="FF811644"/>
      </right>
      <top style="thin">
        <color rgb="FF811644"/>
      </top>
      <bottom/>
      <diagonal/>
    </border>
    <border>
      <left style="thick">
        <color rgb="FF811644"/>
      </left>
      <right style="thin">
        <color rgb="FF811644"/>
      </right>
      <top/>
      <bottom style="thin">
        <color rgb="FF811644"/>
      </bottom>
      <diagonal/>
    </border>
    <border>
      <left style="thin">
        <color rgb="FF811644"/>
      </left>
      <right/>
      <top style="thick">
        <color rgb="FF811644"/>
      </top>
      <bottom style="thin">
        <color rgb="FF811644"/>
      </bottom>
      <diagonal/>
    </border>
    <border>
      <left/>
      <right style="thick">
        <color rgb="FF811644"/>
      </right>
      <top style="thick">
        <color rgb="FF811644"/>
      </top>
      <bottom style="thin">
        <color rgb="FF811644"/>
      </bottom>
      <diagonal/>
    </border>
    <border>
      <left/>
      <right/>
      <top/>
      <bottom style="thin">
        <color rgb="FF811644"/>
      </bottom>
      <diagonal/>
    </border>
    <border>
      <left style="double">
        <color auto="1"/>
      </left>
      <right/>
      <top/>
      <bottom/>
      <diagonal/>
    </border>
    <border>
      <left style="thin">
        <color indexed="64"/>
      </left>
      <right/>
      <top style="thin">
        <color rgb="FF811644"/>
      </top>
      <bottom/>
      <diagonal/>
    </border>
    <border>
      <left/>
      <right style="thin">
        <color indexed="64"/>
      </right>
      <top style="thin">
        <color rgb="FF811644"/>
      </top>
      <bottom/>
      <diagonal/>
    </border>
    <border>
      <left/>
      <right/>
      <top style="thin">
        <color rgb="FF811644"/>
      </top>
      <bottom style="thin">
        <color indexed="64"/>
      </bottom>
      <diagonal/>
    </border>
    <border>
      <left/>
      <right style="double">
        <color auto="1"/>
      </right>
      <top style="thin">
        <color rgb="FF81164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811644"/>
      </top>
      <bottom style="thin">
        <color indexed="64"/>
      </bottom>
      <diagonal/>
    </border>
    <border>
      <left/>
      <right/>
      <top style="thin">
        <color rgb="FF811644"/>
      </top>
      <bottom/>
      <diagonal/>
    </border>
    <border>
      <left style="thin">
        <color indexed="64"/>
      </left>
      <right/>
      <top/>
      <bottom/>
      <diagonal/>
    </border>
    <border>
      <left/>
      <right style="thin">
        <color indexed="64"/>
      </right>
      <top/>
      <bottom/>
      <diagonal/>
    </border>
    <border>
      <left/>
      <right style="double">
        <color auto="1"/>
      </right>
      <top/>
      <bottom/>
      <diagonal/>
    </border>
    <border>
      <left style="thin">
        <color indexed="64"/>
      </left>
      <right style="double">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auto="1"/>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auto="1"/>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auto="1"/>
      </right>
      <top/>
      <bottom/>
      <diagonal/>
    </border>
    <border>
      <left/>
      <right/>
      <top style="thin">
        <color indexed="64"/>
      </top>
      <bottom/>
      <diagonal/>
    </border>
    <border>
      <left/>
      <right style="thin">
        <color indexed="64"/>
      </right>
      <top style="thin">
        <color indexed="64"/>
      </top>
      <bottom style="thin">
        <color rgb="FF811644"/>
      </bottom>
      <diagonal/>
    </border>
    <border>
      <left/>
      <right style="double">
        <color auto="1"/>
      </right>
      <top style="thin">
        <color indexed="64"/>
      </top>
      <bottom/>
      <diagonal/>
    </border>
    <border>
      <left style="thin">
        <color indexed="64"/>
      </left>
      <right style="double">
        <color auto="1"/>
      </right>
      <top style="thin">
        <color indexed="64"/>
      </top>
      <bottom style="thin">
        <color rgb="FF811644"/>
      </bottom>
      <diagonal/>
    </border>
    <border>
      <left style="double">
        <color auto="1"/>
      </left>
      <right/>
      <top/>
      <bottom style="thin">
        <color indexed="64"/>
      </bottom>
      <diagonal/>
    </border>
    <border>
      <left/>
      <right style="double">
        <color auto="1"/>
      </right>
      <top/>
      <bottom style="thin">
        <color indexed="64"/>
      </bottom>
      <diagonal/>
    </border>
    <border>
      <left style="double">
        <color auto="1"/>
      </left>
      <right/>
      <top style="thin">
        <color rgb="FF811644"/>
      </top>
      <bottom style="thin">
        <color indexed="64"/>
      </bottom>
      <diagonal/>
    </border>
    <border>
      <left/>
      <right style="thin">
        <color indexed="64"/>
      </right>
      <top style="thin">
        <color rgb="FF81164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double">
        <color auto="1"/>
      </left>
      <right/>
      <top style="thin">
        <color auto="1"/>
      </top>
      <bottom/>
      <diagonal/>
    </border>
    <border>
      <left style="thin">
        <color indexed="64"/>
      </left>
      <right style="thin">
        <color indexed="64"/>
      </right>
      <top style="thin">
        <color indexed="64"/>
      </top>
      <bottom style="thin">
        <color rgb="FF811644"/>
      </bottom>
      <diagonal/>
    </border>
    <border>
      <left style="double">
        <color auto="1"/>
      </left>
      <right/>
      <top style="thin">
        <color indexed="64"/>
      </top>
      <bottom style="thin">
        <color rgb="FF811644"/>
      </bottom>
      <diagonal/>
    </border>
    <border>
      <left/>
      <right/>
      <top style="thin">
        <color indexed="64"/>
      </top>
      <bottom style="thin">
        <color rgb="FF811644"/>
      </bottom>
      <diagonal/>
    </border>
    <border>
      <left style="thin">
        <color rgb="FF811644"/>
      </left>
      <right style="thin">
        <color rgb="FF811644"/>
      </right>
      <top style="thin">
        <color rgb="FF811644"/>
      </top>
      <bottom/>
      <diagonal/>
    </border>
    <border>
      <left style="thin">
        <color indexed="64"/>
      </left>
      <right/>
      <top/>
      <bottom style="medium">
        <color indexed="64"/>
      </bottom>
      <diagonal/>
    </border>
    <border>
      <left/>
      <right/>
      <top/>
      <bottom style="medium">
        <color indexed="64"/>
      </bottom>
      <diagonal/>
    </border>
    <border>
      <left/>
      <right style="double">
        <color auto="1"/>
      </right>
      <top/>
      <bottom style="medium">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double">
        <color auto="1"/>
      </left>
      <right/>
      <top style="medium">
        <color indexed="64"/>
      </top>
      <bottom style="thin">
        <color indexed="64"/>
      </bottom>
      <diagonal/>
    </border>
    <border>
      <left style="thin">
        <color indexed="64"/>
      </left>
      <right/>
      <top style="thin">
        <color indexed="64"/>
      </top>
      <bottom style="thin">
        <color rgb="FF811644"/>
      </bottom>
      <diagonal/>
    </border>
    <border>
      <left/>
      <right style="thin">
        <color theme="1"/>
      </right>
      <top style="thin">
        <color rgb="FF811644"/>
      </top>
      <bottom style="thin">
        <color indexed="64"/>
      </bottom>
      <diagonal/>
    </border>
    <border>
      <left/>
      <right style="double">
        <color auto="1"/>
      </right>
      <top style="thin">
        <color indexed="64"/>
      </top>
      <bottom style="thin">
        <color rgb="FF811644"/>
      </bottom>
      <diagonal/>
    </border>
    <border>
      <left/>
      <right style="double">
        <color auto="1"/>
      </right>
      <top style="thin">
        <color rgb="FF811644"/>
      </top>
      <bottom/>
      <diagonal/>
    </border>
    <border>
      <left/>
      <right style="thin">
        <color indexed="64"/>
      </right>
      <top style="thin">
        <color indexed="64"/>
      </top>
      <bottom style="medium">
        <color indexed="64"/>
      </bottom>
      <diagonal/>
    </border>
    <border>
      <left style="thin">
        <color indexed="64"/>
      </left>
      <right style="thin">
        <color indexed="64"/>
      </right>
      <top style="thin">
        <color rgb="FF811644"/>
      </top>
      <bottom style="thin">
        <color indexed="64"/>
      </bottom>
      <diagonal/>
    </border>
    <border>
      <left style="thin">
        <color indexed="64"/>
      </left>
      <right style="double">
        <color indexed="64"/>
      </right>
      <top style="thin">
        <color rgb="FF81164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double">
        <color indexed="64"/>
      </right>
      <top style="thin">
        <color rgb="FF811644"/>
      </top>
      <bottom style="thin">
        <color rgb="FF811644"/>
      </bottom>
      <diagonal/>
    </border>
    <border>
      <left style="thin">
        <color indexed="64"/>
      </left>
      <right style="double">
        <color indexed="64"/>
      </right>
      <top style="medium">
        <color indexed="64"/>
      </top>
      <bottom style="thin">
        <color indexed="64"/>
      </bottom>
      <diagonal/>
    </border>
    <border>
      <left style="thick">
        <color rgb="FF811644"/>
      </left>
      <right style="thin">
        <color rgb="FF811644"/>
      </right>
      <top style="thick">
        <color rgb="FF811644"/>
      </top>
      <bottom style="thin">
        <color rgb="FF811644"/>
      </bottom>
      <diagonal/>
    </border>
    <border>
      <left style="thin">
        <color rgb="FF811644"/>
      </left>
      <right style="thin">
        <color rgb="FF811644"/>
      </right>
      <top style="thick">
        <color rgb="FF811644"/>
      </top>
      <bottom/>
      <diagonal/>
    </border>
    <border>
      <left style="medium">
        <color rgb="FF811644"/>
      </left>
      <right/>
      <top style="thick">
        <color rgb="FF811644"/>
      </top>
      <bottom/>
      <diagonal/>
    </border>
    <border>
      <left/>
      <right/>
      <top style="thick">
        <color rgb="FF811644"/>
      </top>
      <bottom/>
      <diagonal/>
    </border>
    <border>
      <left/>
      <right style="thick">
        <color rgb="FF811644"/>
      </right>
      <top style="thick">
        <color rgb="FF811644"/>
      </top>
      <bottom/>
      <diagonal/>
    </border>
    <border>
      <left style="thick">
        <color rgb="FF811644"/>
      </left>
      <right/>
      <top style="medium">
        <color rgb="FF811644"/>
      </top>
      <bottom style="thin">
        <color rgb="FF811644"/>
      </bottom>
      <diagonal/>
    </border>
    <border>
      <left style="medium">
        <color rgb="FF811644"/>
      </left>
      <right/>
      <top style="thin">
        <color rgb="FF811644"/>
      </top>
      <bottom style="thick">
        <color rgb="FF811644"/>
      </bottom>
      <diagonal/>
    </border>
    <border>
      <left style="thin">
        <color rgb="FF811644"/>
      </left>
      <right style="double">
        <color indexed="64"/>
      </right>
      <top style="thin">
        <color indexed="64"/>
      </top>
      <bottom style="thin">
        <color rgb="FF811644"/>
      </bottom>
      <diagonal/>
    </border>
    <border>
      <left/>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right/>
      <top style="medium">
        <color rgb="FF811644"/>
      </top>
      <bottom style="medium">
        <color rgb="FF811644"/>
      </bottom>
      <diagonal/>
    </border>
    <border>
      <left style="double">
        <color auto="1"/>
      </left>
      <right/>
      <top style="medium">
        <color rgb="FF811644"/>
      </top>
      <bottom style="thin">
        <color indexed="64"/>
      </bottom>
      <diagonal/>
    </border>
    <border>
      <left/>
      <right/>
      <top style="medium">
        <color rgb="FF811644"/>
      </top>
      <bottom style="thin">
        <color indexed="64"/>
      </bottom>
      <diagonal/>
    </border>
    <border>
      <left/>
      <right style="double">
        <color auto="1"/>
      </right>
      <top style="medium">
        <color rgb="FF811644"/>
      </top>
      <bottom style="thin">
        <color indexed="64"/>
      </bottom>
      <diagonal/>
    </border>
    <border>
      <left style="thin">
        <color indexed="64"/>
      </left>
      <right/>
      <top style="medium">
        <color rgb="FF811644"/>
      </top>
      <bottom style="thin">
        <color indexed="64"/>
      </bottom>
      <diagonal/>
    </border>
    <border>
      <left/>
      <right style="thin">
        <color indexed="64"/>
      </right>
      <top style="medium">
        <color rgb="FF811644"/>
      </top>
      <bottom style="thin">
        <color indexed="64"/>
      </bottom>
      <diagonal/>
    </border>
    <border>
      <left/>
      <right style="double">
        <color indexed="64"/>
      </right>
      <top/>
      <bottom style="thin">
        <color rgb="FF811644"/>
      </bottom>
      <diagonal/>
    </border>
    <border>
      <left/>
      <right style="double">
        <color indexed="64"/>
      </right>
      <top style="medium">
        <color rgb="FF811644"/>
      </top>
      <bottom style="medium">
        <color rgb="FF811644"/>
      </bottom>
      <diagonal/>
    </border>
    <border>
      <left style="thin">
        <color rgb="FF811644"/>
      </left>
      <right style="double">
        <color indexed="64"/>
      </right>
      <top style="thin">
        <color rgb="FF811644"/>
      </top>
      <bottom style="thin">
        <color rgb="FF811644"/>
      </bottom>
      <diagonal/>
    </border>
    <border>
      <left style="thin">
        <color indexed="64"/>
      </left>
      <right style="double">
        <color indexed="64"/>
      </right>
      <top/>
      <bottom style="thin">
        <color rgb="FF811644"/>
      </bottom>
      <diagonal/>
    </border>
    <border>
      <left style="thin">
        <color rgb="FF811644"/>
      </left>
      <right style="double">
        <color indexed="64"/>
      </right>
      <top style="thin">
        <color rgb="FF811644"/>
      </top>
      <bottom/>
      <diagonal/>
    </border>
    <border>
      <left/>
      <right style="double">
        <color indexed="64"/>
      </right>
      <top/>
      <bottom style="thin">
        <color theme="1"/>
      </bottom>
      <diagonal/>
    </border>
    <border>
      <left/>
      <right style="double">
        <color indexed="64"/>
      </right>
      <top style="thin">
        <color theme="1"/>
      </top>
      <bottom/>
      <diagonal/>
    </border>
    <border>
      <left/>
      <right style="double">
        <color indexed="64"/>
      </right>
      <top style="thin">
        <color indexed="64"/>
      </top>
      <bottom style="thin">
        <color theme="1"/>
      </bottom>
      <diagonal/>
    </border>
    <border>
      <left/>
      <right style="thin">
        <color rgb="FF811644"/>
      </right>
      <top style="thin">
        <color rgb="FF811644"/>
      </top>
      <bottom/>
      <diagonal/>
    </border>
    <border>
      <left style="double">
        <color auto="1"/>
      </left>
      <right style="double">
        <color indexed="64"/>
      </right>
      <top/>
      <bottom style="thin">
        <color indexed="64"/>
      </bottom>
      <diagonal/>
    </border>
    <border>
      <left style="double">
        <color auto="1"/>
      </left>
      <right style="double">
        <color auto="1"/>
      </right>
      <top style="medium">
        <color rgb="FF811644"/>
      </top>
      <bottom/>
      <diagonal/>
    </border>
    <border>
      <left style="double">
        <color auto="1"/>
      </left>
      <right style="double">
        <color auto="1"/>
      </right>
      <top/>
      <bottom/>
      <diagonal/>
    </border>
    <border>
      <left style="thin">
        <color indexed="64"/>
      </left>
      <right style="double">
        <color auto="1"/>
      </right>
      <top/>
      <bottom style="medium">
        <color rgb="FF811644"/>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cellStyleXfs>
  <cellXfs count="595">
    <xf numFmtId="0" fontId="0" fillId="0" borderId="0" xfId="0"/>
    <xf numFmtId="0" fontId="3" fillId="3" borderId="0" xfId="0" applyFont="1" applyFill="1" applyAlignment="1">
      <alignment vertical="top"/>
    </xf>
    <xf numFmtId="0" fontId="3" fillId="3" borderId="0" xfId="0" applyFont="1" applyFill="1"/>
    <xf numFmtId="0" fontId="2" fillId="2" borderId="5" xfId="3" applyFont="1" applyFill="1" applyBorder="1" applyAlignment="1">
      <alignment horizontal="center" vertical="center"/>
    </xf>
    <xf numFmtId="0" fontId="2" fillId="2" borderId="11" xfId="3" applyFont="1" applyFill="1" applyBorder="1" applyAlignment="1">
      <alignment vertical="center"/>
    </xf>
    <xf numFmtId="0" fontId="2" fillId="2" borderId="12" xfId="3" applyFont="1" applyFill="1" applyBorder="1" applyAlignment="1">
      <alignment horizontal="center" vertical="center"/>
    </xf>
    <xf numFmtId="1" fontId="3" fillId="3" borderId="3" xfId="3" applyNumberFormat="1" applyFont="1" applyFill="1" applyBorder="1" applyAlignment="1">
      <alignment horizontal="left" vertical="center"/>
    </xf>
    <xf numFmtId="164" fontId="6" fillId="3" borderId="2" xfId="0" applyNumberFormat="1" applyFont="1" applyFill="1" applyBorder="1" applyAlignment="1">
      <alignment horizontal="center" vertical="center" wrapText="1"/>
    </xf>
    <xf numFmtId="1" fontId="3" fillId="3" borderId="7" xfId="3" applyNumberFormat="1" applyFont="1" applyFill="1" applyBorder="1" applyAlignment="1">
      <alignment horizontal="left" vertical="center"/>
    </xf>
    <xf numFmtId="164" fontId="6" fillId="3" borderId="14" xfId="0" applyNumberFormat="1" applyFont="1" applyFill="1" applyBorder="1" applyAlignment="1">
      <alignment horizontal="center" vertical="center" wrapText="1"/>
    </xf>
    <xf numFmtId="1" fontId="3" fillId="0" borderId="1" xfId="3" applyNumberFormat="1" applyFont="1" applyBorder="1" applyAlignment="1">
      <alignment horizontal="left" vertical="center" wrapText="1"/>
    </xf>
    <xf numFmtId="1" fontId="3" fillId="3" borderId="24" xfId="3" applyNumberFormat="1" applyFont="1" applyFill="1" applyBorder="1" applyAlignment="1">
      <alignment horizontal="left" vertical="center" wrapText="1"/>
    </xf>
    <xf numFmtId="0" fontId="3" fillId="3" borderId="0" xfId="3" applyFont="1" applyFill="1" applyAlignment="1">
      <alignment vertical="center"/>
    </xf>
    <xf numFmtId="0" fontId="2" fillId="2" borderId="33" xfId="3" applyFont="1" applyFill="1" applyBorder="1" applyAlignment="1">
      <alignment vertical="center"/>
    </xf>
    <xf numFmtId="0" fontId="3" fillId="3" borderId="0" xfId="0" applyFont="1" applyFill="1" applyAlignment="1">
      <alignment horizontal="center"/>
    </xf>
    <xf numFmtId="0" fontId="12" fillId="3" borderId="51" xfId="3" applyFont="1" applyFill="1" applyBorder="1" applyAlignment="1">
      <alignment horizontal="center" vertical="top" wrapText="1"/>
    </xf>
    <xf numFmtId="0" fontId="12" fillId="3" borderId="56" xfId="3" applyFont="1" applyFill="1" applyBorder="1" applyAlignment="1">
      <alignment horizontal="center" vertical="top"/>
    </xf>
    <xf numFmtId="0" fontId="12" fillId="3" borderId="57" xfId="3" applyFont="1" applyFill="1" applyBorder="1" applyAlignment="1">
      <alignment horizontal="center" vertical="top" wrapText="1"/>
    </xf>
    <xf numFmtId="0" fontId="12" fillId="3" borderId="58" xfId="3" applyFont="1" applyFill="1" applyBorder="1" applyAlignment="1">
      <alignment horizontal="center" vertical="top" wrapText="1"/>
    </xf>
    <xf numFmtId="0" fontId="12" fillId="3" borderId="59" xfId="3" applyFont="1" applyFill="1" applyBorder="1" applyAlignment="1">
      <alignment horizontal="center" vertical="top" wrapText="1"/>
    </xf>
    <xf numFmtId="0" fontId="12" fillId="3" borderId="56" xfId="3" applyFont="1" applyFill="1" applyBorder="1" applyAlignment="1">
      <alignment horizontal="center" vertical="top" wrapText="1"/>
    </xf>
    <xf numFmtId="3" fontId="12" fillId="3" borderId="0" xfId="1" applyNumberFormat="1" applyFont="1" applyFill="1" applyBorder="1" applyAlignment="1">
      <alignment horizontal="center" wrapText="1"/>
    </xf>
    <xf numFmtId="3" fontId="12" fillId="3" borderId="62" xfId="1" applyNumberFormat="1" applyFont="1" applyFill="1" applyBorder="1" applyAlignment="1">
      <alignment horizontal="center"/>
    </xf>
    <xf numFmtId="1" fontId="8" fillId="3" borderId="53" xfId="3" applyNumberFormat="1" applyFont="1" applyFill="1" applyBorder="1" applyAlignment="1">
      <alignment horizontal="left" vertical="center"/>
    </xf>
    <xf numFmtId="3" fontId="8" fillId="3" borderId="63" xfId="1" applyNumberFormat="1" applyFont="1" applyFill="1" applyBorder="1" applyAlignment="1">
      <alignment horizontal="center" vertical="center"/>
    </xf>
    <xf numFmtId="3" fontId="8" fillId="3" borderId="64" xfId="1" applyNumberFormat="1" applyFont="1" applyFill="1" applyBorder="1" applyAlignment="1">
      <alignment horizontal="center" vertical="center"/>
    </xf>
    <xf numFmtId="165" fontId="8" fillId="3" borderId="63" xfId="3" applyNumberFormat="1" applyFont="1" applyFill="1" applyBorder="1" applyAlignment="1">
      <alignment horizontal="center" vertical="center"/>
    </xf>
    <xf numFmtId="1" fontId="8" fillId="3" borderId="65" xfId="3" applyNumberFormat="1" applyFont="1" applyFill="1" applyBorder="1" applyAlignment="1">
      <alignment horizontal="center" vertical="center"/>
    </xf>
    <xf numFmtId="3" fontId="8" fillId="7" borderId="63" xfId="1" applyNumberFormat="1" applyFont="1" applyFill="1" applyBorder="1" applyAlignment="1">
      <alignment horizontal="center" vertical="center"/>
    </xf>
    <xf numFmtId="3" fontId="20" fillId="8" borderId="66" xfId="1" applyNumberFormat="1" applyFont="1" applyFill="1" applyBorder="1" applyAlignment="1">
      <alignment horizontal="center" vertical="center"/>
    </xf>
    <xf numFmtId="0" fontId="2" fillId="2" borderId="48" xfId="3" applyFont="1" applyFill="1" applyBorder="1" applyAlignment="1">
      <alignment vertical="center"/>
    </xf>
    <xf numFmtId="0" fontId="2" fillId="2" borderId="24" xfId="3" applyFont="1" applyFill="1" applyBorder="1" applyAlignment="1">
      <alignment vertical="center"/>
    </xf>
    <xf numFmtId="165" fontId="12" fillId="3" borderId="49" xfId="0" applyNumberFormat="1" applyFont="1" applyFill="1" applyBorder="1" applyAlignment="1">
      <alignment horizontal="center" vertical="center" wrapText="1"/>
    </xf>
    <xf numFmtId="3" fontId="12" fillId="3" borderId="63" xfId="1" applyNumberFormat="1" applyFont="1" applyFill="1" applyBorder="1" applyAlignment="1">
      <alignment horizontal="center" vertical="center" wrapText="1"/>
    </xf>
    <xf numFmtId="3" fontId="8" fillId="3" borderId="56" xfId="1" applyNumberFormat="1" applyFont="1" applyFill="1" applyBorder="1" applyAlignment="1">
      <alignment horizontal="center" vertical="center"/>
    </xf>
    <xf numFmtId="3" fontId="8" fillId="3" borderId="57" xfId="1" applyNumberFormat="1" applyFont="1" applyFill="1" applyBorder="1" applyAlignment="1">
      <alignment horizontal="center" vertical="center"/>
    </xf>
    <xf numFmtId="3" fontId="8" fillId="3" borderId="75" xfId="1" applyNumberFormat="1" applyFont="1" applyFill="1" applyBorder="1" applyAlignment="1">
      <alignment horizontal="center" vertical="center"/>
    </xf>
    <xf numFmtId="3" fontId="8" fillId="3" borderId="76" xfId="1" applyNumberFormat="1" applyFont="1" applyFill="1" applyBorder="1" applyAlignment="1">
      <alignment horizontal="center" vertical="center"/>
    </xf>
    <xf numFmtId="0" fontId="2" fillId="2" borderId="6" xfId="3" applyFont="1" applyFill="1" applyBorder="1" applyAlignment="1">
      <alignment vertical="center"/>
    </xf>
    <xf numFmtId="0" fontId="2" fillId="2" borderId="77" xfId="3" applyFont="1" applyFill="1" applyBorder="1" applyAlignment="1">
      <alignment vertical="center"/>
    </xf>
    <xf numFmtId="0" fontId="8" fillId="0" borderId="60" xfId="3" applyFont="1" applyBorder="1" applyAlignment="1">
      <alignment horizontal="center" vertical="center" wrapText="1"/>
    </xf>
    <xf numFmtId="0" fontId="3" fillId="7" borderId="57" xfId="0" applyFont="1" applyFill="1" applyBorder="1"/>
    <xf numFmtId="0" fontId="8" fillId="7" borderId="57" xfId="3" applyFont="1" applyFill="1" applyBorder="1" applyAlignment="1">
      <alignment vertical="center" wrapText="1"/>
    </xf>
    <xf numFmtId="0" fontId="12" fillId="7" borderId="39" xfId="3" applyFont="1" applyFill="1" applyBorder="1" applyAlignment="1">
      <alignment horizontal="center" vertical="center" wrapText="1"/>
    </xf>
    <xf numFmtId="0" fontId="8" fillId="3" borderId="81" xfId="0" applyFont="1" applyFill="1" applyBorder="1" applyAlignment="1">
      <alignment horizontal="left" vertical="center"/>
    </xf>
    <xf numFmtId="165" fontId="8" fillId="3" borderId="81" xfId="3" applyNumberFormat="1" applyFont="1" applyFill="1" applyBorder="1" applyAlignment="1">
      <alignment horizontal="center" vertical="center"/>
    </xf>
    <xf numFmtId="0" fontId="8" fillId="3" borderId="82" xfId="0" applyFont="1" applyFill="1" applyBorder="1" applyAlignment="1">
      <alignment horizontal="center" vertical="center"/>
    </xf>
    <xf numFmtId="3" fontId="8" fillId="3" borderId="83" xfId="0" applyNumberFormat="1" applyFont="1" applyFill="1" applyBorder="1" applyAlignment="1">
      <alignment horizontal="center" vertical="center"/>
    </xf>
    <xf numFmtId="3" fontId="8" fillId="7" borderId="83" xfId="0" applyNumberFormat="1" applyFont="1" applyFill="1" applyBorder="1" applyAlignment="1">
      <alignment horizontal="center" vertical="center"/>
    </xf>
    <xf numFmtId="3" fontId="8" fillId="7" borderId="85" xfId="0" applyNumberFormat="1" applyFont="1" applyFill="1" applyBorder="1" applyAlignment="1">
      <alignment horizontal="center" vertical="center"/>
    </xf>
    <xf numFmtId="3" fontId="8" fillId="7" borderId="86" xfId="0" applyNumberFormat="1" applyFont="1" applyFill="1" applyBorder="1" applyAlignment="1">
      <alignment horizontal="center" vertical="center"/>
    </xf>
    <xf numFmtId="0" fontId="8" fillId="3" borderId="0" xfId="3" applyFont="1" applyFill="1" applyAlignment="1">
      <alignment horizontal="left" vertical="center"/>
    </xf>
    <xf numFmtId="167" fontId="3" fillId="3" borderId="0" xfId="3" applyNumberFormat="1" applyFont="1" applyFill="1" applyAlignment="1">
      <alignment vertical="center"/>
    </xf>
    <xf numFmtId="9" fontId="3" fillId="3" borderId="0" xfId="2" applyFont="1" applyFill="1" applyBorder="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2" borderId="19" xfId="3" applyFont="1" applyFill="1" applyBorder="1" applyAlignment="1">
      <alignment vertical="center"/>
    </xf>
    <xf numFmtId="0" fontId="10" fillId="2" borderId="6" xfId="3" applyFont="1" applyFill="1" applyBorder="1" applyAlignment="1">
      <alignment vertical="center"/>
    </xf>
    <xf numFmtId="0" fontId="12" fillId="7" borderId="71" xfId="3" applyFont="1" applyFill="1" applyBorder="1" applyAlignment="1">
      <alignment vertical="center" wrapText="1"/>
    </xf>
    <xf numFmtId="0" fontId="12" fillId="7" borderId="72" xfId="3" applyFont="1" applyFill="1" applyBorder="1" applyAlignment="1">
      <alignment vertical="center" wrapText="1"/>
    </xf>
    <xf numFmtId="0" fontId="12" fillId="3" borderId="56" xfId="3" applyFont="1" applyFill="1" applyBorder="1" applyAlignment="1">
      <alignment horizontal="center" vertical="center"/>
    </xf>
    <xf numFmtId="0" fontId="12" fillId="3" borderId="57" xfId="3" applyFont="1" applyFill="1" applyBorder="1" applyAlignment="1">
      <alignment horizontal="center" vertical="center" wrapText="1"/>
    </xf>
    <xf numFmtId="0" fontId="12" fillId="3" borderId="56" xfId="3" applyFont="1" applyFill="1" applyBorder="1" applyAlignment="1">
      <alignment horizontal="center" vertical="center" wrapText="1"/>
    </xf>
    <xf numFmtId="0" fontId="15" fillId="3" borderId="57" xfId="3" applyFont="1" applyFill="1" applyBorder="1" applyAlignment="1">
      <alignment horizontal="center" vertical="top" wrapText="1"/>
    </xf>
    <xf numFmtId="0" fontId="12" fillId="3" borderId="60" xfId="3" applyFont="1" applyFill="1" applyBorder="1" applyAlignment="1">
      <alignment horizontal="center" vertical="center" wrapText="1"/>
    </xf>
    <xf numFmtId="1" fontId="8" fillId="3" borderId="49" xfId="3" applyNumberFormat="1" applyFont="1" applyFill="1" applyBorder="1" applyAlignment="1">
      <alignment horizontal="left" vertical="center"/>
    </xf>
    <xf numFmtId="0" fontId="4" fillId="3" borderId="50" xfId="4" applyFill="1" applyBorder="1" applyAlignment="1">
      <alignment horizontal="center" vertical="center"/>
    </xf>
    <xf numFmtId="3" fontId="12" fillId="3" borderId="0" xfId="1" applyNumberFormat="1" applyFont="1" applyFill="1" applyBorder="1" applyAlignment="1">
      <alignment horizontal="center" vertical="center" wrapText="1"/>
    </xf>
    <xf numFmtId="3" fontId="12" fillId="3" borderId="62" xfId="1" applyNumberFormat="1" applyFont="1" applyFill="1" applyBorder="1" applyAlignment="1">
      <alignment horizontal="center" vertical="center"/>
    </xf>
    <xf numFmtId="3" fontId="12" fillId="3" borderId="55" xfId="1" applyNumberFormat="1" applyFont="1" applyFill="1" applyBorder="1" applyAlignment="1">
      <alignment horizontal="center" vertical="center"/>
    </xf>
    <xf numFmtId="0" fontId="10" fillId="2" borderId="38" xfId="3" applyFont="1" applyFill="1" applyBorder="1" applyAlignment="1">
      <alignment vertical="center"/>
    </xf>
    <xf numFmtId="1" fontId="12" fillId="3" borderId="53" xfId="3" applyNumberFormat="1" applyFont="1" applyFill="1" applyBorder="1" applyAlignment="1">
      <alignment horizontal="center" vertical="center" wrapText="1"/>
    </xf>
    <xf numFmtId="1" fontId="12" fillId="3" borderId="63" xfId="3" applyNumberFormat="1" applyFont="1" applyFill="1" applyBorder="1" applyAlignment="1">
      <alignment horizontal="center" vertical="center" wrapText="1"/>
    </xf>
    <xf numFmtId="1" fontId="8" fillId="3" borderId="44" xfId="3" applyNumberFormat="1" applyFont="1" applyFill="1" applyBorder="1" applyAlignment="1">
      <alignment horizontal="left" vertical="center"/>
    </xf>
    <xf numFmtId="0" fontId="4" fillId="3" borderId="45" xfId="4" applyFill="1" applyBorder="1" applyAlignment="1">
      <alignment horizontal="center" vertical="center"/>
    </xf>
    <xf numFmtId="0" fontId="4" fillId="3" borderId="46" xfId="4" applyFill="1" applyBorder="1" applyAlignment="1">
      <alignment horizontal="center" vertical="center"/>
    </xf>
    <xf numFmtId="165" fontId="12" fillId="3" borderId="45" xfId="0" applyNumberFormat="1" applyFont="1" applyFill="1" applyBorder="1" applyAlignment="1">
      <alignment horizontal="center" vertical="center" wrapText="1"/>
    </xf>
    <xf numFmtId="3" fontId="12" fillId="3" borderId="45" xfId="1" applyNumberFormat="1" applyFont="1" applyFill="1" applyBorder="1" applyAlignment="1">
      <alignment horizontal="center" vertical="center" wrapText="1"/>
    </xf>
    <xf numFmtId="3" fontId="8" fillId="3" borderId="0" xfId="1" applyNumberFormat="1" applyFont="1" applyFill="1" applyBorder="1" applyAlignment="1">
      <alignment horizontal="center" vertical="center"/>
    </xf>
    <xf numFmtId="1" fontId="8" fillId="3" borderId="51" xfId="3" applyNumberFormat="1" applyFont="1" applyFill="1" applyBorder="1" applyAlignment="1">
      <alignment horizontal="center" vertical="center"/>
    </xf>
    <xf numFmtId="3" fontId="8" fillId="7" borderId="76" xfId="1" applyNumberFormat="1" applyFont="1" applyFill="1" applyBorder="1" applyAlignment="1">
      <alignment horizontal="center" vertical="center"/>
    </xf>
    <xf numFmtId="3" fontId="8" fillId="7" borderId="38" xfId="1" applyNumberFormat="1" applyFont="1" applyFill="1" applyBorder="1" applyAlignment="1">
      <alignment horizontal="center" vertical="center"/>
    </xf>
    <xf numFmtId="3" fontId="8" fillId="3" borderId="39" xfId="1" applyNumberFormat="1" applyFont="1" applyFill="1" applyBorder="1" applyAlignment="1">
      <alignment horizontal="center" vertical="center"/>
    </xf>
    <xf numFmtId="3" fontId="8" fillId="7" borderId="0" xfId="1" applyNumberFormat="1" applyFont="1" applyFill="1" applyBorder="1" applyAlignment="1">
      <alignment horizontal="center" vertical="center"/>
    </xf>
    <xf numFmtId="0" fontId="8" fillId="7" borderId="45" xfId="3" applyFont="1" applyFill="1" applyBorder="1" applyAlignment="1">
      <alignment vertical="center" wrapText="1"/>
    </xf>
    <xf numFmtId="0" fontId="8" fillId="0" borderId="43" xfId="3" applyFont="1" applyBorder="1" applyAlignment="1">
      <alignment vertical="center" wrapText="1"/>
    </xf>
    <xf numFmtId="0" fontId="8" fillId="3" borderId="83" xfId="0" applyFont="1" applyFill="1" applyBorder="1" applyAlignment="1">
      <alignment horizontal="center" vertical="center"/>
    </xf>
    <xf numFmtId="0" fontId="12" fillId="3" borderId="62" xfId="3" applyFont="1" applyFill="1" applyBorder="1" applyAlignment="1">
      <alignment horizontal="center" vertical="top" wrapText="1"/>
    </xf>
    <xf numFmtId="3" fontId="12" fillId="3" borderId="49" xfId="1" applyNumberFormat="1" applyFont="1" applyFill="1" applyBorder="1" applyAlignment="1">
      <alignment horizontal="center" vertical="center" wrapText="1"/>
    </xf>
    <xf numFmtId="165" fontId="12" fillId="3" borderId="44" xfId="0" applyNumberFormat="1" applyFont="1" applyFill="1" applyBorder="1" applyAlignment="1">
      <alignment horizontal="center" vertical="center" wrapText="1"/>
    </xf>
    <xf numFmtId="1" fontId="8" fillId="3" borderId="89" xfId="3" applyNumberFormat="1" applyFont="1" applyFill="1" applyBorder="1" applyAlignment="1">
      <alignment horizontal="center" vertical="center"/>
    </xf>
    <xf numFmtId="3" fontId="20" fillId="8" borderId="62" xfId="1" applyNumberFormat="1" applyFont="1" applyFill="1" applyBorder="1" applyAlignment="1">
      <alignment horizontal="center" vertical="center"/>
    </xf>
    <xf numFmtId="0" fontId="3" fillId="3" borderId="0" xfId="0" applyFont="1" applyFill="1" applyAlignment="1">
      <alignment horizontal="left"/>
    </xf>
    <xf numFmtId="1" fontId="12" fillId="3" borderId="63" xfId="3" applyNumberFormat="1" applyFont="1" applyFill="1" applyBorder="1" applyAlignment="1">
      <alignment horizontal="center" vertical="top" wrapText="1"/>
    </xf>
    <xf numFmtId="0" fontId="15" fillId="3" borderId="44" xfId="3" applyFont="1" applyFill="1" applyBorder="1" applyAlignment="1">
      <alignment horizontal="center" vertical="top" wrapText="1"/>
    </xf>
    <xf numFmtId="0" fontId="4" fillId="3" borderId="63" xfId="4" applyFill="1" applyBorder="1" applyAlignment="1">
      <alignment horizontal="center" vertical="center"/>
    </xf>
    <xf numFmtId="165" fontId="12" fillId="3" borderId="49" xfId="0" applyNumberFormat="1" applyFont="1" applyFill="1" applyBorder="1" applyAlignment="1">
      <alignment horizontal="center" wrapText="1"/>
    </xf>
    <xf numFmtId="165" fontId="12" fillId="3" borderId="44" xfId="0" applyNumberFormat="1" applyFont="1" applyFill="1" applyBorder="1" applyAlignment="1">
      <alignment horizontal="center" wrapText="1"/>
    </xf>
    <xf numFmtId="3" fontId="12" fillId="3" borderId="55" xfId="1" applyNumberFormat="1" applyFont="1" applyFill="1" applyBorder="1" applyAlignment="1">
      <alignment horizontal="center"/>
    </xf>
    <xf numFmtId="3" fontId="8" fillId="7" borderId="64" xfId="1" applyNumberFormat="1" applyFont="1" applyFill="1" applyBorder="1" applyAlignment="1">
      <alignment horizontal="center" vertical="center"/>
    </xf>
    <xf numFmtId="3" fontId="8" fillId="3" borderId="58" xfId="1" applyNumberFormat="1" applyFont="1" applyFill="1" applyBorder="1" applyAlignment="1">
      <alignment horizontal="center" vertical="center"/>
    </xf>
    <xf numFmtId="0" fontId="3" fillId="7" borderId="67" xfId="0" applyFont="1" applyFill="1" applyBorder="1"/>
    <xf numFmtId="0" fontId="12" fillId="3" borderId="91" xfId="3" applyFont="1" applyFill="1" applyBorder="1" applyAlignment="1">
      <alignment horizontal="center" vertical="center" wrapText="1"/>
    </xf>
    <xf numFmtId="0" fontId="8" fillId="3" borderId="0" xfId="3" applyFont="1" applyFill="1" applyAlignment="1">
      <alignment vertical="center"/>
    </xf>
    <xf numFmtId="0" fontId="10" fillId="2" borderId="24" xfId="3" applyFont="1" applyFill="1" applyBorder="1" applyAlignment="1">
      <alignment vertical="center"/>
    </xf>
    <xf numFmtId="0" fontId="12" fillId="3" borderId="63" xfId="3" applyFont="1" applyFill="1" applyBorder="1" applyAlignment="1">
      <alignment vertical="top" wrapText="1"/>
    </xf>
    <xf numFmtId="0" fontId="12" fillId="3" borderId="59" xfId="3" applyFont="1" applyFill="1" applyBorder="1" applyAlignment="1">
      <alignment horizontal="center" vertical="center" wrapText="1"/>
    </xf>
    <xf numFmtId="3" fontId="12" fillId="3" borderId="51" xfId="1" applyNumberFormat="1" applyFont="1" applyFill="1" applyBorder="1" applyAlignment="1">
      <alignment horizontal="center" vertical="center"/>
    </xf>
    <xf numFmtId="3" fontId="12" fillId="3" borderId="44" xfId="1" applyNumberFormat="1" applyFont="1" applyFill="1" applyBorder="1" applyAlignment="1">
      <alignment horizontal="center" vertical="center" wrapText="1"/>
    </xf>
    <xf numFmtId="3" fontId="8" fillId="3" borderId="87" xfId="1" applyNumberFormat="1" applyFont="1" applyFill="1" applyBorder="1" applyAlignment="1">
      <alignment horizontal="center" vertical="center"/>
    </xf>
    <xf numFmtId="0" fontId="4" fillId="3" borderId="54" xfId="4" applyFill="1" applyBorder="1" applyAlignment="1">
      <alignment horizontal="center" vertical="center"/>
    </xf>
    <xf numFmtId="1" fontId="8" fillId="3" borderId="59" xfId="3" applyNumberFormat="1" applyFont="1" applyFill="1" applyBorder="1" applyAlignment="1">
      <alignment horizontal="center" vertical="center"/>
    </xf>
    <xf numFmtId="3" fontId="8" fillId="7" borderId="57" xfId="1" applyNumberFormat="1" applyFont="1" applyFill="1" applyBorder="1" applyAlignment="1">
      <alignment horizontal="center" vertical="center"/>
    </xf>
    <xf numFmtId="3" fontId="8" fillId="7" borderId="58" xfId="1" applyNumberFormat="1" applyFont="1" applyFill="1" applyBorder="1" applyAlignment="1">
      <alignment horizontal="center" vertical="center"/>
    </xf>
    <xf numFmtId="3" fontId="8" fillId="3" borderId="45" xfId="1" applyNumberFormat="1" applyFont="1" applyFill="1" applyBorder="1" applyAlignment="1">
      <alignment horizontal="center" vertical="center"/>
    </xf>
    <xf numFmtId="3" fontId="8" fillId="3" borderId="50" xfId="1" applyNumberFormat="1" applyFont="1" applyFill="1" applyBorder="1" applyAlignment="1">
      <alignment horizontal="center" vertical="center"/>
    </xf>
    <xf numFmtId="3" fontId="20" fillId="8" borderId="55" xfId="1" applyNumberFormat="1" applyFont="1" applyFill="1" applyBorder="1" applyAlignment="1">
      <alignment horizontal="center" vertical="center"/>
    </xf>
    <xf numFmtId="3" fontId="8" fillId="3" borderId="67" xfId="1" applyNumberFormat="1" applyFont="1" applyFill="1" applyBorder="1" applyAlignment="1">
      <alignment horizontal="center" vertical="center"/>
    </xf>
    <xf numFmtId="0" fontId="12" fillId="10" borderId="39" xfId="3" applyFont="1" applyFill="1" applyBorder="1" applyAlignment="1">
      <alignment horizontal="center" vertical="center" wrapText="1"/>
    </xf>
    <xf numFmtId="3" fontId="8" fillId="10" borderId="83" xfId="0" applyNumberFormat="1" applyFont="1" applyFill="1" applyBorder="1" applyAlignment="1">
      <alignment horizontal="center" vertical="center"/>
    </xf>
    <xf numFmtId="3" fontId="20" fillId="8" borderId="82" xfId="1" applyNumberFormat="1" applyFont="1" applyFill="1" applyBorder="1" applyAlignment="1">
      <alignment horizontal="center" vertical="center"/>
    </xf>
    <xf numFmtId="3" fontId="8" fillId="10" borderId="86" xfId="0" applyNumberFormat="1" applyFont="1" applyFill="1" applyBorder="1" applyAlignment="1">
      <alignment horizontal="center" vertical="center"/>
    </xf>
    <xf numFmtId="0" fontId="24" fillId="3" borderId="0" xfId="0" applyFont="1" applyFill="1"/>
    <xf numFmtId="0" fontId="3" fillId="3" borderId="0" xfId="0" applyFont="1" applyFill="1" applyAlignment="1">
      <alignment horizontal="center" vertical="center"/>
    </xf>
    <xf numFmtId="0" fontId="3" fillId="3" borderId="51" xfId="0" applyFont="1" applyFill="1" applyBorder="1"/>
    <xf numFmtId="0" fontId="25" fillId="3" borderId="0" xfId="3" applyFont="1" applyFill="1" applyAlignment="1">
      <alignment vertical="center"/>
    </xf>
    <xf numFmtId="0" fontId="3" fillId="3" borderId="0" xfId="3" applyFont="1" applyFill="1"/>
    <xf numFmtId="0" fontId="26" fillId="3" borderId="51" xfId="0" applyFont="1" applyFill="1" applyBorder="1"/>
    <xf numFmtId="0" fontId="26" fillId="3" borderId="0" xfId="5" applyFont="1" applyFill="1" applyAlignment="1">
      <alignment horizontal="center" vertical="center"/>
    </xf>
    <xf numFmtId="0" fontId="6" fillId="3" borderId="0" xfId="5" applyFill="1" applyAlignment="1">
      <alignment horizontal="center" vertical="center"/>
    </xf>
    <xf numFmtId="0" fontId="27" fillId="11" borderId="95" xfId="0" applyFont="1" applyFill="1" applyBorder="1" applyAlignment="1">
      <alignment horizontal="center" vertical="center"/>
    </xf>
    <xf numFmtId="0" fontId="30" fillId="3" borderId="95" xfId="0" applyFont="1" applyFill="1" applyBorder="1" applyAlignment="1">
      <alignment horizontal="left" vertical="center" wrapText="1"/>
    </xf>
    <xf numFmtId="168" fontId="30" fillId="3" borderId="95" xfId="0" applyNumberFormat="1" applyFont="1" applyFill="1" applyBorder="1" applyAlignment="1">
      <alignment horizontal="center" vertical="center"/>
    </xf>
    <xf numFmtId="0" fontId="3" fillId="3" borderId="51" xfId="0" applyFont="1" applyFill="1" applyBorder="1" applyAlignment="1">
      <alignment horizontal="left" vertical="center"/>
    </xf>
    <xf numFmtId="0" fontId="3" fillId="3" borderId="0" xfId="3" applyFont="1" applyFill="1" applyAlignment="1">
      <alignment horizontal="left" vertical="center"/>
    </xf>
    <xf numFmtId="0" fontId="30" fillId="3" borderId="0" xfId="0" applyFont="1" applyFill="1"/>
    <xf numFmtId="0" fontId="30" fillId="3" borderId="51" xfId="0" applyFont="1" applyFill="1" applyBorder="1"/>
    <xf numFmtId="0" fontId="30" fillId="3" borderId="0" xfId="3" applyFont="1" applyFill="1"/>
    <xf numFmtId="9" fontId="30" fillId="3" borderId="95" xfId="2" applyFont="1" applyFill="1" applyBorder="1" applyAlignment="1">
      <alignment horizontal="center" vertical="center"/>
    </xf>
    <xf numFmtId="0" fontId="28" fillId="3" borderId="95" xfId="0" applyFont="1" applyFill="1" applyBorder="1" applyAlignment="1">
      <alignment horizontal="left" vertical="center" wrapText="1"/>
    </xf>
    <xf numFmtId="168" fontId="28" fillId="3" borderId="95" xfId="0" applyNumberFormat="1" applyFont="1" applyFill="1" applyBorder="1" applyAlignment="1">
      <alignment horizontal="center" vertical="center"/>
    </xf>
    <xf numFmtId="9" fontId="28" fillId="3" borderId="95" xfId="2" applyFont="1" applyFill="1" applyBorder="1" applyAlignment="1">
      <alignment horizontal="center" vertical="center"/>
    </xf>
    <xf numFmtId="3" fontId="30" fillId="3" borderId="95" xfId="0" applyNumberFormat="1" applyFont="1" applyFill="1" applyBorder="1" applyAlignment="1">
      <alignment horizontal="center" vertical="center"/>
    </xf>
    <xf numFmtId="3" fontId="28" fillId="3" borderId="95" xfId="0" applyNumberFormat="1" applyFont="1" applyFill="1" applyBorder="1" applyAlignment="1">
      <alignment horizontal="center" vertical="center"/>
    </xf>
    <xf numFmtId="0" fontId="30" fillId="3" borderId="51" xfId="0" applyFont="1" applyFill="1" applyBorder="1" applyAlignment="1">
      <alignment vertical="top" wrapText="1"/>
    </xf>
    <xf numFmtId="0" fontId="32" fillId="3" borderId="0" xfId="3" applyFont="1" applyFill="1" applyAlignment="1">
      <alignment vertical="center"/>
    </xf>
    <xf numFmtId="0" fontId="26" fillId="3" borderId="95" xfId="0" applyFont="1" applyFill="1" applyBorder="1" applyAlignment="1">
      <alignment horizontal="left" vertical="center" wrapText="1"/>
    </xf>
    <xf numFmtId="168" fontId="26" fillId="3" borderId="95" xfId="0" applyNumberFormat="1" applyFont="1" applyFill="1" applyBorder="1" applyAlignment="1">
      <alignment horizontal="center" vertical="center"/>
    </xf>
    <xf numFmtId="3" fontId="26" fillId="10" borderId="95" xfId="0" applyNumberFormat="1" applyFont="1" applyFill="1" applyBorder="1" applyAlignment="1">
      <alignment horizontal="center" vertical="center"/>
    </xf>
    <xf numFmtId="9" fontId="26" fillId="10" borderId="95" xfId="2" applyFont="1" applyFill="1" applyBorder="1" applyAlignment="1">
      <alignment horizontal="center" vertical="center"/>
    </xf>
    <xf numFmtId="0" fontId="26" fillId="3" borderId="95" xfId="0" applyFont="1" applyFill="1" applyBorder="1" applyAlignment="1">
      <alignment horizontal="left" vertical="center"/>
    </xf>
    <xf numFmtId="9" fontId="26" fillId="3" borderId="95" xfId="2" applyFont="1" applyFill="1" applyBorder="1" applyAlignment="1">
      <alignment horizontal="center" vertical="center"/>
    </xf>
    <xf numFmtId="3" fontId="26" fillId="3" borderId="95" xfId="0" applyNumberFormat="1" applyFont="1" applyFill="1" applyBorder="1" applyAlignment="1">
      <alignment horizontal="center" vertical="center"/>
    </xf>
    <xf numFmtId="3" fontId="27" fillId="3" borderId="95" xfId="0" applyNumberFormat="1" applyFont="1" applyFill="1" applyBorder="1" applyAlignment="1">
      <alignment horizontal="center" vertical="center" wrapText="1"/>
    </xf>
    <xf numFmtId="168" fontId="27" fillId="3" borderId="95" xfId="0" applyNumberFormat="1" applyFont="1" applyFill="1" applyBorder="1" applyAlignment="1">
      <alignment horizontal="center" vertical="center"/>
    </xf>
    <xf numFmtId="0" fontId="27" fillId="3" borderId="95" xfId="0" applyFont="1" applyFill="1" applyBorder="1" applyAlignment="1">
      <alignment horizontal="left" vertical="center"/>
    </xf>
    <xf numFmtId="2" fontId="26" fillId="3" borderId="95" xfId="0" applyNumberFormat="1" applyFont="1" applyFill="1" applyBorder="1" applyAlignment="1">
      <alignment horizontal="center" vertical="center"/>
    </xf>
    <xf numFmtId="0" fontId="12" fillId="3" borderId="45" xfId="3" applyFont="1" applyFill="1" applyBorder="1" applyAlignment="1">
      <alignment horizontal="center" vertical="center" wrapText="1"/>
    </xf>
    <xf numFmtId="0" fontId="12" fillId="3" borderId="65" xfId="3" applyFont="1" applyFill="1" applyBorder="1" applyAlignment="1">
      <alignment horizontal="center" vertical="center" wrapText="1"/>
    </xf>
    <xf numFmtId="0" fontId="12" fillId="3" borderId="52" xfId="3" applyFont="1" applyFill="1" applyBorder="1" applyAlignment="1">
      <alignment horizontal="center" vertical="top" wrapText="1"/>
    </xf>
    <xf numFmtId="0" fontId="12" fillId="3" borderId="53" xfId="3" applyFont="1" applyFill="1" applyBorder="1" applyAlignment="1">
      <alignment horizontal="center" vertical="top" wrapText="1"/>
    </xf>
    <xf numFmtId="0" fontId="12" fillId="3" borderId="54" xfId="3" applyFont="1" applyFill="1" applyBorder="1" applyAlignment="1">
      <alignment horizontal="center" vertical="top" wrapText="1"/>
    </xf>
    <xf numFmtId="0" fontId="12" fillId="3" borderId="44" xfId="3" applyFont="1" applyFill="1" applyBorder="1" applyAlignment="1">
      <alignment horizontal="center" vertical="center"/>
    </xf>
    <xf numFmtId="0" fontId="12" fillId="3" borderId="49" xfId="3" applyFont="1" applyFill="1" applyBorder="1" applyAlignment="1">
      <alignment horizontal="center" vertical="center" wrapText="1"/>
    </xf>
    <xf numFmtId="0" fontId="12" fillId="3" borderId="63" xfId="3" applyFont="1" applyFill="1" applyBorder="1" applyAlignment="1">
      <alignment horizontal="center" vertical="top" wrapText="1"/>
    </xf>
    <xf numFmtId="0" fontId="12" fillId="3" borderId="45" xfId="3" applyFont="1" applyFill="1" applyBorder="1" applyAlignment="1">
      <alignment horizontal="center" vertical="top" wrapText="1"/>
    </xf>
    <xf numFmtId="0" fontId="12" fillId="3" borderId="46" xfId="3" applyFont="1" applyFill="1" applyBorder="1" applyAlignment="1">
      <alignment horizontal="center" vertical="center" wrapText="1"/>
    </xf>
    <xf numFmtId="0" fontId="2" fillId="2" borderId="0" xfId="3" applyFont="1" applyFill="1" applyAlignment="1">
      <alignment vertical="center"/>
    </xf>
    <xf numFmtId="0" fontId="12" fillId="3" borderId="45" xfId="3" applyFont="1" applyFill="1" applyBorder="1" applyAlignment="1">
      <alignment vertical="top" wrapText="1"/>
    </xf>
    <xf numFmtId="0" fontId="12" fillId="3" borderId="63" xfId="3" applyFont="1" applyFill="1" applyBorder="1" applyAlignment="1">
      <alignment vertical="center" wrapText="1"/>
    </xf>
    <xf numFmtId="0" fontId="12" fillId="3" borderId="45" xfId="3" applyFont="1" applyFill="1" applyBorder="1" applyAlignment="1">
      <alignment vertical="center" wrapText="1"/>
    </xf>
    <xf numFmtId="0" fontId="12" fillId="3" borderId="65" xfId="3" applyFont="1" applyFill="1" applyBorder="1" applyAlignment="1">
      <alignment vertical="center" wrapText="1"/>
    </xf>
    <xf numFmtId="0" fontId="12" fillId="3" borderId="51" xfId="3" applyFont="1" applyFill="1" applyBorder="1" applyAlignment="1">
      <alignment vertical="center" wrapText="1"/>
    </xf>
    <xf numFmtId="0" fontId="12" fillId="3" borderId="53" xfId="3" applyFont="1" applyFill="1" applyBorder="1" applyAlignment="1">
      <alignment vertical="top" wrapText="1"/>
    </xf>
    <xf numFmtId="0" fontId="12" fillId="3" borderId="44" xfId="3" applyFont="1" applyFill="1" applyBorder="1" applyAlignment="1">
      <alignment vertical="top" wrapText="1"/>
    </xf>
    <xf numFmtId="0" fontId="12" fillId="3" borderId="68" xfId="3" applyFont="1" applyFill="1" applyBorder="1" applyAlignment="1">
      <alignment vertical="center" wrapText="1"/>
    </xf>
    <xf numFmtId="0" fontId="8" fillId="0" borderId="42" xfId="3" applyFont="1" applyBorder="1" applyAlignment="1">
      <alignment vertical="center"/>
    </xf>
    <xf numFmtId="0" fontId="12" fillId="3" borderId="44" xfId="3" applyFont="1" applyFill="1" applyBorder="1" applyAlignment="1">
      <alignment vertical="center" wrapText="1"/>
    </xf>
    <xf numFmtId="0" fontId="12" fillId="3" borderId="50" xfId="3" applyFont="1" applyFill="1" applyBorder="1" applyAlignment="1">
      <alignment vertical="center" wrapText="1"/>
    </xf>
    <xf numFmtId="0" fontId="12" fillId="3" borderId="46" xfId="3" applyFont="1" applyFill="1" applyBorder="1" applyAlignment="1">
      <alignment vertical="center" wrapText="1"/>
    </xf>
    <xf numFmtId="0" fontId="8" fillId="0" borderId="45" xfId="3" applyFont="1" applyBorder="1" applyAlignment="1">
      <alignment vertical="center"/>
    </xf>
    <xf numFmtId="0" fontId="8" fillId="0" borderId="68" xfId="3" applyFont="1" applyBorder="1" applyAlignment="1">
      <alignment vertical="center"/>
    </xf>
    <xf numFmtId="0" fontId="12" fillId="3" borderId="54" xfId="3" applyFont="1" applyFill="1" applyBorder="1" applyAlignment="1">
      <alignment vertical="top" wrapText="1"/>
    </xf>
    <xf numFmtId="0" fontId="12" fillId="3" borderId="46" xfId="3" applyFont="1" applyFill="1" applyBorder="1" applyAlignment="1">
      <alignment vertical="top" wrapText="1"/>
    </xf>
    <xf numFmtId="0" fontId="12" fillId="3" borderId="65" xfId="3" applyFont="1" applyFill="1" applyBorder="1" applyAlignment="1">
      <alignment vertical="top" wrapText="1"/>
    </xf>
    <xf numFmtId="0" fontId="12" fillId="3" borderId="68" xfId="3" applyFont="1" applyFill="1" applyBorder="1" applyAlignment="1">
      <alignment vertical="top" wrapText="1"/>
    </xf>
    <xf numFmtId="0" fontId="12" fillId="3" borderId="48" xfId="3" applyFont="1" applyFill="1" applyBorder="1" applyAlignment="1">
      <alignment vertical="center" wrapText="1"/>
    </xf>
    <xf numFmtId="0" fontId="12" fillId="3" borderId="41" xfId="3" applyFont="1" applyFill="1" applyBorder="1" applyAlignment="1">
      <alignment vertical="center" wrapText="1"/>
    </xf>
    <xf numFmtId="0" fontId="8" fillId="0" borderId="47" xfId="3" applyFont="1" applyBorder="1" applyAlignment="1">
      <alignment vertical="center"/>
    </xf>
    <xf numFmtId="0" fontId="8" fillId="0" borderId="43" xfId="3" applyFont="1" applyBorder="1" applyAlignment="1">
      <alignment vertical="center"/>
    </xf>
    <xf numFmtId="0" fontId="8" fillId="0" borderId="44" xfId="3" applyFont="1" applyBorder="1" applyAlignment="1">
      <alignment vertical="center"/>
    </xf>
    <xf numFmtId="0" fontId="12" fillId="3" borderId="73" xfId="3" applyFont="1" applyFill="1" applyBorder="1" applyAlignment="1">
      <alignment vertical="top" wrapText="1"/>
    </xf>
    <xf numFmtId="0" fontId="12" fillId="3" borderId="67" xfId="3" applyFont="1" applyFill="1" applyBorder="1" applyAlignment="1">
      <alignment vertical="top" wrapText="1"/>
    </xf>
    <xf numFmtId="0" fontId="12" fillId="3" borderId="53" xfId="3" applyFont="1" applyFill="1" applyBorder="1" applyAlignment="1">
      <alignment vertical="center" wrapText="1"/>
    </xf>
    <xf numFmtId="0" fontId="12" fillId="7" borderId="84" xfId="3" applyFont="1" applyFill="1" applyBorder="1" applyAlignment="1">
      <alignment vertical="center" textRotation="45" wrapText="1"/>
    </xf>
    <xf numFmtId="3" fontId="8" fillId="3" borderId="45" xfId="0" applyNumberFormat="1" applyFont="1" applyFill="1" applyBorder="1" applyAlignment="1">
      <alignment vertical="center"/>
    </xf>
    <xf numFmtId="0" fontId="8" fillId="0" borderId="68" xfId="3" applyFont="1" applyBorder="1" applyAlignment="1">
      <alignment vertical="center" wrapText="1"/>
    </xf>
    <xf numFmtId="0" fontId="12" fillId="3" borderId="52" xfId="3" applyFont="1" applyFill="1" applyBorder="1" applyAlignment="1">
      <alignment vertical="top" wrapText="1"/>
    </xf>
    <xf numFmtId="0" fontId="12" fillId="3" borderId="55" xfId="3" applyFont="1" applyFill="1" applyBorder="1" applyAlignment="1">
      <alignment vertical="top" wrapText="1"/>
    </xf>
    <xf numFmtId="0" fontId="12" fillId="3" borderId="40" xfId="3" applyFont="1" applyFill="1" applyBorder="1" applyAlignment="1">
      <alignment vertical="center"/>
    </xf>
    <xf numFmtId="0" fontId="12" fillId="3" borderId="49" xfId="3" applyFont="1" applyFill="1" applyBorder="1" applyAlignment="1">
      <alignment vertical="center"/>
    </xf>
    <xf numFmtId="0" fontId="12" fillId="3" borderId="44" xfId="3" applyFont="1" applyFill="1" applyBorder="1" applyAlignment="1">
      <alignment vertical="center"/>
    </xf>
    <xf numFmtId="0" fontId="20" fillId="9" borderId="72" xfId="3" applyFont="1" applyFill="1" applyBorder="1" applyAlignment="1">
      <alignment vertical="center" textRotation="45" wrapText="1"/>
    </xf>
    <xf numFmtId="0" fontId="20" fillId="9" borderId="50" xfId="3" applyFont="1" applyFill="1" applyBorder="1" applyAlignment="1">
      <alignment vertical="center" textRotation="45" wrapText="1"/>
    </xf>
    <xf numFmtId="0" fontId="8" fillId="10" borderId="61" xfId="3" applyFont="1" applyFill="1" applyBorder="1" applyAlignment="1">
      <alignment vertical="center" wrapText="1"/>
    </xf>
    <xf numFmtId="0" fontId="8" fillId="10" borderId="57" xfId="3" applyFont="1" applyFill="1" applyBorder="1" applyAlignment="1">
      <alignment vertical="center" wrapText="1"/>
    </xf>
    <xf numFmtId="0" fontId="20" fillId="9" borderId="49" xfId="3" applyFont="1" applyFill="1" applyBorder="1" applyAlignment="1">
      <alignment vertical="center" textRotation="45" wrapText="1"/>
    </xf>
    <xf numFmtId="0" fontId="20" fillId="9" borderId="84" xfId="3" applyFont="1" applyFill="1" applyBorder="1" applyAlignment="1">
      <alignment vertical="center" textRotation="45" wrapText="1"/>
    </xf>
    <xf numFmtId="0" fontId="20" fillId="9" borderId="45" xfId="3" applyFont="1" applyFill="1" applyBorder="1" applyAlignment="1">
      <alignment vertical="center" textRotation="45" wrapText="1"/>
    </xf>
    <xf numFmtId="0" fontId="20" fillId="9" borderId="46" xfId="3" applyFont="1" applyFill="1" applyBorder="1" applyAlignment="1">
      <alignment vertical="center" textRotation="45" wrapText="1"/>
    </xf>
    <xf numFmtId="0" fontId="8" fillId="0" borderId="92" xfId="3" applyFont="1" applyBorder="1" applyAlignment="1">
      <alignment vertical="center"/>
    </xf>
    <xf numFmtId="0" fontId="8" fillId="0" borderId="93" xfId="3" applyFont="1" applyBorder="1" applyAlignment="1">
      <alignment vertical="center"/>
    </xf>
    <xf numFmtId="0" fontId="8" fillId="0" borderId="84" xfId="3" applyFont="1" applyBorder="1" applyAlignment="1">
      <alignment vertical="center"/>
    </xf>
    <xf numFmtId="0" fontId="26" fillId="3" borderId="0" xfId="0" applyFont="1" applyFill="1"/>
    <xf numFmtId="0" fontId="3" fillId="3" borderId="0" xfId="0" applyFont="1" applyFill="1" applyAlignment="1">
      <alignment horizontal="left" vertical="center"/>
    </xf>
    <xf numFmtId="0" fontId="30" fillId="3" borderId="0" xfId="0" applyFont="1" applyFill="1" applyAlignment="1">
      <alignment vertical="top" wrapText="1"/>
    </xf>
    <xf numFmtId="168" fontId="33" fillId="3" borderId="0" xfId="0" applyNumberFormat="1" applyFont="1" applyFill="1"/>
    <xf numFmtId="0" fontId="25" fillId="2" borderId="0" xfId="3" applyFont="1" applyFill="1" applyAlignment="1">
      <alignment vertical="center"/>
    </xf>
    <xf numFmtId="0" fontId="24" fillId="6" borderId="0" xfId="0" applyFont="1" applyFill="1"/>
    <xf numFmtId="0" fontId="20" fillId="9" borderId="71" xfId="3" applyFont="1" applyFill="1" applyBorder="1" applyAlignment="1">
      <alignment vertical="center" wrapText="1"/>
    </xf>
    <xf numFmtId="0" fontId="20" fillId="9" borderId="63" xfId="3" applyFont="1" applyFill="1" applyBorder="1" applyAlignment="1">
      <alignment vertical="center" wrapText="1"/>
    </xf>
    <xf numFmtId="3" fontId="12" fillId="3" borderId="65" xfId="1" applyNumberFormat="1" applyFont="1" applyFill="1" applyBorder="1" applyAlignment="1">
      <alignment horizontal="center"/>
    </xf>
    <xf numFmtId="3" fontId="20" fillId="8" borderId="51" xfId="1" applyNumberFormat="1" applyFont="1" applyFill="1" applyBorder="1" applyAlignment="1">
      <alignment horizontal="center" vertical="center"/>
    </xf>
    <xf numFmtId="0" fontId="10" fillId="2" borderId="100" xfId="3" applyFont="1" applyFill="1" applyBorder="1" applyAlignment="1">
      <alignment vertical="center"/>
    </xf>
    <xf numFmtId="0" fontId="12" fillId="3" borderId="52" xfId="3" applyFont="1" applyFill="1" applyBorder="1" applyAlignment="1">
      <alignment horizontal="center" vertical="center" wrapText="1"/>
    </xf>
    <xf numFmtId="3" fontId="20" fillId="8" borderId="101" xfId="1" applyNumberFormat="1" applyFont="1" applyFill="1" applyBorder="1" applyAlignment="1">
      <alignment horizontal="center" vertical="center"/>
    </xf>
    <xf numFmtId="0" fontId="20" fillId="9" borderId="54" xfId="3" applyFont="1" applyFill="1" applyBorder="1" applyAlignment="1">
      <alignment vertical="center" wrapText="1"/>
    </xf>
    <xf numFmtId="0" fontId="30" fillId="2" borderId="51" xfId="0" applyFont="1" applyFill="1" applyBorder="1" applyAlignment="1">
      <alignment vertical="top" wrapText="1"/>
    </xf>
    <xf numFmtId="1" fontId="3" fillId="3" borderId="29" xfId="3" applyNumberFormat="1" applyFont="1" applyFill="1" applyBorder="1" applyAlignment="1">
      <alignment horizontal="left" vertical="center" wrapText="1"/>
    </xf>
    <xf numFmtId="0" fontId="2" fillId="2" borderId="13" xfId="3" applyFont="1" applyFill="1" applyBorder="1" applyAlignment="1">
      <alignment vertical="center"/>
    </xf>
    <xf numFmtId="0" fontId="2" fillId="2" borderId="8" xfId="3" applyFont="1" applyFill="1" applyBorder="1" applyAlignment="1">
      <alignment vertical="center"/>
    </xf>
    <xf numFmtId="0" fontId="2" fillId="2" borderId="3" xfId="3" applyFont="1" applyFill="1" applyBorder="1" applyAlignment="1">
      <alignment vertical="center"/>
    </xf>
    <xf numFmtId="0" fontId="12" fillId="12" borderId="57" xfId="3" applyFont="1" applyFill="1" applyBorder="1" applyAlignment="1">
      <alignment horizontal="center" vertical="top" wrapText="1"/>
    </xf>
    <xf numFmtId="0" fontId="17" fillId="12" borderId="63" xfId="4" applyFont="1" applyFill="1" applyBorder="1" applyAlignment="1" applyProtection="1">
      <alignment horizontal="center" vertical="center"/>
      <protection locked="0"/>
    </xf>
    <xf numFmtId="0" fontId="17" fillId="12" borderId="45" xfId="4" applyFont="1" applyFill="1" applyBorder="1" applyAlignment="1" applyProtection="1">
      <alignment horizontal="center" vertical="center"/>
      <protection locked="0"/>
    </xf>
    <xf numFmtId="3" fontId="8" fillId="12" borderId="0" xfId="1" applyNumberFormat="1" applyFont="1" applyFill="1" applyBorder="1" applyAlignment="1">
      <alignment horizontal="center" vertical="center"/>
    </xf>
    <xf numFmtId="166" fontId="12" fillId="3" borderId="45" xfId="3" applyNumberFormat="1" applyFont="1" applyFill="1" applyBorder="1" applyAlignment="1">
      <alignment horizontal="center" vertical="center" wrapText="1"/>
    </xf>
    <xf numFmtId="0" fontId="12" fillId="3" borderId="44" xfId="3" applyFont="1" applyFill="1" applyBorder="1" applyAlignment="1">
      <alignment horizontal="center" vertical="center" wrapText="1"/>
    </xf>
    <xf numFmtId="0" fontId="15" fillId="3" borderId="45" xfId="3" applyFont="1" applyFill="1" applyBorder="1" applyAlignment="1">
      <alignment horizontal="center" vertical="top" wrapText="1"/>
    </xf>
    <xf numFmtId="0" fontId="15" fillId="3" borderId="46" xfId="3" applyFont="1" applyFill="1" applyBorder="1" applyAlignment="1">
      <alignment horizontal="center" vertical="top" wrapText="1"/>
    </xf>
    <xf numFmtId="0" fontId="12" fillId="3" borderId="63" xfId="3" applyFont="1" applyFill="1" applyBorder="1" applyAlignment="1">
      <alignment horizontal="center" vertical="center" wrapText="1"/>
    </xf>
    <xf numFmtId="1" fontId="12" fillId="3" borderId="73" xfId="3" applyNumberFormat="1" applyFont="1" applyFill="1" applyBorder="1" applyAlignment="1">
      <alignment horizontal="center" vertical="center" wrapText="1"/>
    </xf>
    <xf numFmtId="166" fontId="12" fillId="3" borderId="67" xfId="3" applyNumberFormat="1" applyFont="1" applyFill="1" applyBorder="1" applyAlignment="1">
      <alignment horizontal="center" vertical="center" wrapText="1"/>
    </xf>
    <xf numFmtId="0" fontId="15" fillId="3" borderId="63" xfId="3" applyFont="1" applyFill="1" applyBorder="1" applyAlignment="1">
      <alignment horizontal="center" vertical="top" wrapText="1"/>
    </xf>
    <xf numFmtId="0" fontId="2" fillId="2" borderId="102" xfId="3" applyFont="1" applyFill="1" applyBorder="1" applyAlignment="1">
      <alignment vertical="top"/>
    </xf>
    <xf numFmtId="0" fontId="2" fillId="2" borderId="103" xfId="3" applyFont="1" applyFill="1" applyBorder="1" applyAlignment="1">
      <alignment vertical="top"/>
    </xf>
    <xf numFmtId="1" fontId="3" fillId="3" borderId="107" xfId="3" applyNumberFormat="1" applyFont="1" applyFill="1" applyBorder="1" applyAlignment="1">
      <alignment horizontal="left" vertical="center"/>
    </xf>
    <xf numFmtId="1" fontId="3" fillId="3" borderId="32" xfId="3" applyNumberFormat="1" applyFont="1" applyFill="1" applyBorder="1" applyAlignment="1">
      <alignment horizontal="left" vertical="center"/>
    </xf>
    <xf numFmtId="1" fontId="12" fillId="3" borderId="54" xfId="3" applyNumberFormat="1" applyFont="1" applyFill="1" applyBorder="1" applyAlignment="1">
      <alignment horizontal="center" vertical="top" wrapText="1"/>
    </xf>
    <xf numFmtId="0" fontId="10" fillId="2" borderId="109" xfId="3" applyFont="1" applyFill="1" applyBorder="1" applyAlignment="1">
      <alignment vertical="center"/>
    </xf>
    <xf numFmtId="0" fontId="8" fillId="0" borderId="60" xfId="3" applyFont="1" applyBorder="1" applyAlignment="1">
      <alignment vertical="center"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95" xfId="0" applyFont="1" applyBorder="1"/>
    <xf numFmtId="0" fontId="3" fillId="10" borderId="95" xfId="0" applyFont="1" applyFill="1" applyBorder="1" applyAlignment="1">
      <alignment horizontal="left" vertical="top"/>
    </xf>
    <xf numFmtId="0" fontId="3" fillId="10" borderId="95" xfId="0" applyFont="1" applyFill="1" applyBorder="1"/>
    <xf numFmtId="165" fontId="18" fillId="13" borderId="51" xfId="0" applyNumberFormat="1" applyFont="1" applyFill="1" applyBorder="1" applyAlignment="1" applyProtection="1">
      <alignment horizontal="center" vertical="center" wrapText="1"/>
      <protection locked="0"/>
    </xf>
    <xf numFmtId="0" fontId="12" fillId="3" borderId="112" xfId="3" applyFont="1" applyFill="1" applyBorder="1" applyAlignment="1">
      <alignment vertical="top" wrapText="1"/>
    </xf>
    <xf numFmtId="0" fontId="12" fillId="3" borderId="99" xfId="3" applyFont="1" applyFill="1" applyBorder="1" applyAlignment="1">
      <alignment vertical="top" wrapText="1"/>
    </xf>
    <xf numFmtId="0" fontId="12" fillId="3" borderId="99" xfId="3" applyFont="1" applyFill="1" applyBorder="1" applyAlignment="1">
      <alignment horizontal="center" vertical="top" wrapText="1"/>
    </xf>
    <xf numFmtId="0" fontId="12" fillId="3" borderId="111" xfId="3" applyFont="1" applyFill="1" applyBorder="1" applyAlignment="1">
      <alignment vertical="top" wrapText="1"/>
    </xf>
    <xf numFmtId="0" fontId="12" fillId="3" borderId="110" xfId="3" applyFont="1" applyFill="1" applyBorder="1" applyAlignment="1">
      <alignment vertical="top" wrapText="1"/>
    </xf>
    <xf numFmtId="0" fontId="15" fillId="3" borderId="110" xfId="3" applyFont="1" applyFill="1" applyBorder="1" applyAlignment="1">
      <alignment horizontal="center" vertical="top" wrapText="1"/>
    </xf>
    <xf numFmtId="166" fontId="12" fillId="0" borderId="44" xfId="3" applyNumberFormat="1" applyFont="1" applyBorder="1" applyAlignment="1">
      <alignment vertical="center" wrapText="1"/>
    </xf>
    <xf numFmtId="166" fontId="12" fillId="0" borderId="45" xfId="3" applyNumberFormat="1" applyFont="1" applyBorder="1" applyAlignment="1">
      <alignment vertical="center" wrapText="1"/>
    </xf>
    <xf numFmtId="166" fontId="12" fillId="0" borderId="67" xfId="3" applyNumberFormat="1" applyFont="1" applyBorder="1" applyAlignment="1">
      <alignment vertical="center" wrapText="1"/>
    </xf>
    <xf numFmtId="0" fontId="2" fillId="2" borderId="38" xfId="3" applyFont="1" applyFill="1" applyBorder="1" applyAlignment="1">
      <alignment vertical="center"/>
    </xf>
    <xf numFmtId="0" fontId="38" fillId="0" borderId="0" xfId="0" applyFont="1"/>
    <xf numFmtId="14" fontId="4" fillId="13" borderId="3" xfId="4" applyNumberFormat="1" applyFill="1" applyBorder="1" applyAlignment="1" applyProtection="1">
      <alignment vertical="center"/>
      <protection locked="0"/>
    </xf>
    <xf numFmtId="0" fontId="4" fillId="13" borderId="5" xfId="4" applyFill="1" applyBorder="1" applyAlignment="1" applyProtection="1">
      <alignment vertical="center"/>
      <protection locked="0"/>
    </xf>
    <xf numFmtId="0" fontId="4" fillId="13" borderId="108" xfId="4" applyFill="1" applyBorder="1" applyAlignment="1" applyProtection="1">
      <alignment vertical="center"/>
      <protection locked="0"/>
    </xf>
    <xf numFmtId="1" fontId="3" fillId="13" borderId="3" xfId="3" applyNumberFormat="1" applyFont="1" applyFill="1" applyBorder="1" applyAlignment="1" applyProtection="1">
      <alignment horizontal="left" vertical="center"/>
      <protection locked="0"/>
    </xf>
    <xf numFmtId="0" fontId="4" fillId="13" borderId="2" xfId="4" applyFill="1" applyBorder="1" applyAlignment="1" applyProtection="1">
      <alignment horizontal="center" vertical="center"/>
      <protection locked="0"/>
    </xf>
    <xf numFmtId="0" fontId="3" fillId="13" borderId="5" xfId="3" applyFont="1" applyFill="1" applyBorder="1" applyAlignment="1" applyProtection="1">
      <alignment horizontal="left" vertical="center"/>
      <protection locked="0"/>
    </xf>
    <xf numFmtId="0" fontId="4" fillId="13" borderId="4" xfId="4" applyFill="1" applyBorder="1" applyAlignment="1" applyProtection="1">
      <alignment horizontal="center" vertical="center"/>
      <protection locked="0"/>
    </xf>
    <xf numFmtId="1" fontId="3" fillId="13" borderId="5" xfId="3" applyNumberFormat="1" applyFont="1" applyFill="1" applyBorder="1" applyAlignment="1" applyProtection="1">
      <alignment horizontal="left" vertical="center"/>
      <protection locked="0"/>
    </xf>
    <xf numFmtId="1" fontId="3" fillId="13" borderId="7" xfId="3" applyNumberFormat="1" applyFont="1" applyFill="1" applyBorder="1" applyAlignment="1" applyProtection="1">
      <alignment horizontal="left" vertical="center"/>
      <protection locked="0"/>
    </xf>
    <xf numFmtId="0" fontId="4" fillId="13" borderId="14" xfId="4" applyFill="1" applyBorder="1" applyAlignment="1" applyProtection="1">
      <alignment horizontal="center" vertical="center"/>
      <protection locked="0"/>
    </xf>
    <xf numFmtId="0" fontId="4" fillId="13" borderId="20" xfId="4" applyFill="1" applyBorder="1" applyAlignment="1" applyProtection="1">
      <alignment horizontal="center" vertical="center"/>
      <protection locked="0"/>
    </xf>
    <xf numFmtId="0" fontId="6" fillId="13" borderId="24" xfId="4" applyFont="1" applyFill="1" applyBorder="1" applyAlignment="1" applyProtection="1">
      <alignment horizontal="center" vertical="center"/>
      <protection locked="0"/>
    </xf>
    <xf numFmtId="0" fontId="6" fillId="13" borderId="25" xfId="4" applyFont="1" applyFill="1" applyBorder="1" applyAlignment="1" applyProtection="1">
      <alignment horizontal="center" vertical="center"/>
      <protection locked="0"/>
    </xf>
    <xf numFmtId="1" fontId="16" fillId="13" borderId="49" xfId="3" applyNumberFormat="1" applyFont="1" applyFill="1" applyBorder="1" applyAlignment="1" applyProtection="1">
      <alignment horizontal="left" vertical="center"/>
      <protection locked="0"/>
    </xf>
    <xf numFmtId="0" fontId="17" fillId="13" borderId="50" xfId="4" applyFont="1" applyFill="1" applyBorder="1" applyAlignment="1" applyProtection="1">
      <alignment horizontal="center" vertical="center"/>
      <protection locked="0"/>
    </xf>
    <xf numFmtId="0" fontId="17" fillId="13" borderId="73" xfId="4" applyFont="1" applyFill="1" applyBorder="1" applyAlignment="1" applyProtection="1">
      <alignment horizontal="center" vertical="center"/>
      <protection locked="0"/>
    </xf>
    <xf numFmtId="0" fontId="4" fillId="13" borderId="63" xfId="4" applyFill="1" applyBorder="1" applyAlignment="1" applyProtection="1">
      <alignment horizontal="center" vertical="center"/>
      <protection locked="0"/>
    </xf>
    <xf numFmtId="0" fontId="17" fillId="13" borderId="63" xfId="4" applyFont="1" applyFill="1" applyBorder="1" applyAlignment="1" applyProtection="1">
      <alignment horizontal="center" vertical="center"/>
      <protection locked="0"/>
    </xf>
    <xf numFmtId="0" fontId="17" fillId="13" borderId="39" xfId="4" applyFont="1" applyFill="1" applyBorder="1" applyAlignment="1" applyProtection="1">
      <alignment horizontal="center" vertical="center"/>
      <protection locked="0"/>
    </xf>
    <xf numFmtId="0" fontId="17" fillId="13" borderId="67" xfId="4" applyFont="1" applyFill="1" applyBorder="1" applyAlignment="1" applyProtection="1">
      <alignment horizontal="center" vertical="center"/>
      <protection locked="0"/>
    </xf>
    <xf numFmtId="0" fontId="4" fillId="13" borderId="45" xfId="4" applyFill="1" applyBorder="1" applyAlignment="1" applyProtection="1">
      <alignment horizontal="center" vertical="center"/>
      <protection locked="0"/>
    </xf>
    <xf numFmtId="0" fontId="17" fillId="13" borderId="45" xfId="4" applyFont="1" applyFill="1" applyBorder="1" applyAlignment="1" applyProtection="1">
      <alignment horizontal="center" vertical="center"/>
      <protection locked="0"/>
    </xf>
    <xf numFmtId="0" fontId="17" fillId="13" borderId="54" xfId="4" applyFont="1" applyFill="1" applyBorder="1" applyAlignment="1" applyProtection="1">
      <alignment horizontal="center" vertical="center"/>
      <protection locked="0"/>
    </xf>
    <xf numFmtId="0" fontId="17" fillId="13" borderId="46" xfId="4" applyFont="1" applyFill="1" applyBorder="1" applyAlignment="1" applyProtection="1">
      <alignment horizontal="center" vertical="center"/>
      <protection locked="0"/>
    </xf>
    <xf numFmtId="165" fontId="18" fillId="13" borderId="54" xfId="0" applyNumberFormat="1" applyFont="1" applyFill="1" applyBorder="1" applyAlignment="1" applyProtection="1">
      <alignment horizontal="center" vertical="center" wrapText="1"/>
      <protection locked="0"/>
    </xf>
    <xf numFmtId="3" fontId="18" fillId="13" borderId="49" xfId="1" applyNumberFormat="1" applyFont="1" applyFill="1" applyBorder="1" applyAlignment="1" applyProtection="1">
      <alignment horizontal="center" vertical="center" wrapText="1"/>
      <protection locked="0"/>
    </xf>
    <xf numFmtId="165" fontId="18" fillId="13" borderId="50" xfId="0" applyNumberFormat="1" applyFont="1" applyFill="1" applyBorder="1" applyAlignment="1" applyProtection="1">
      <alignment horizontal="center" vertical="center" wrapText="1"/>
      <protection locked="0"/>
    </xf>
    <xf numFmtId="165" fontId="18" fillId="13" borderId="46" xfId="0" applyNumberFormat="1" applyFont="1" applyFill="1" applyBorder="1" applyAlignment="1" applyProtection="1">
      <alignment horizontal="center" vertical="center" wrapText="1"/>
      <protection locked="0"/>
    </xf>
    <xf numFmtId="3" fontId="18" fillId="13" borderId="45" xfId="1" applyNumberFormat="1" applyFont="1" applyFill="1" applyBorder="1" applyAlignment="1" applyProtection="1">
      <alignment horizontal="center" vertical="center" wrapText="1"/>
      <protection locked="0"/>
    </xf>
    <xf numFmtId="165" fontId="18" fillId="13" borderId="51" xfId="0" applyNumberFormat="1" applyFont="1" applyFill="1" applyBorder="1" applyAlignment="1" applyProtection="1">
      <alignment horizontal="center" wrapText="1"/>
      <protection locked="0"/>
    </xf>
    <xf numFmtId="0" fontId="17" fillId="13" borderId="49" xfId="4" applyFont="1" applyFill="1" applyBorder="1" applyAlignment="1" applyProtection="1">
      <alignment horizontal="center" vertical="center"/>
      <protection locked="0"/>
    </xf>
    <xf numFmtId="0" fontId="4" fillId="13" borderId="50" xfId="4" applyFill="1" applyBorder="1" applyAlignment="1" applyProtection="1">
      <alignment horizontal="center" vertical="center"/>
      <protection locked="0"/>
    </xf>
    <xf numFmtId="0" fontId="4" fillId="13" borderId="46" xfId="4" applyFill="1" applyBorder="1" applyAlignment="1" applyProtection="1">
      <alignment horizontal="center" vertical="center"/>
      <protection locked="0"/>
    </xf>
    <xf numFmtId="0" fontId="4" fillId="13" borderId="53" xfId="4" applyFill="1" applyBorder="1" applyAlignment="1" applyProtection="1">
      <alignment horizontal="center" vertical="center"/>
      <protection locked="0"/>
    </xf>
    <xf numFmtId="0" fontId="4" fillId="13" borderId="49" xfId="4" applyFill="1" applyBorder="1" applyAlignment="1" applyProtection="1">
      <alignment horizontal="center" vertical="center"/>
      <protection locked="0"/>
    </xf>
    <xf numFmtId="0" fontId="4" fillId="13" borderId="44" xfId="4" applyFill="1" applyBorder="1" applyAlignment="1" applyProtection="1">
      <alignment horizontal="center" vertical="center"/>
      <protection locked="0"/>
    </xf>
    <xf numFmtId="168" fontId="30" fillId="13" borderId="95" xfId="0" applyNumberFormat="1" applyFont="1" applyFill="1" applyBorder="1" applyAlignment="1" applyProtection="1">
      <alignment horizontal="center" vertical="center"/>
      <protection locked="0"/>
    </xf>
    <xf numFmtId="0" fontId="26" fillId="13" borderId="95" xfId="0" applyFont="1" applyFill="1" applyBorder="1" applyAlignment="1" applyProtection="1">
      <alignment horizontal="left" vertical="center"/>
      <protection locked="0"/>
    </xf>
    <xf numFmtId="0" fontId="39" fillId="3" borderId="0" xfId="0" applyFont="1" applyFill="1"/>
    <xf numFmtId="3" fontId="8" fillId="3" borderId="38" xfId="1" applyNumberFormat="1" applyFont="1" applyFill="1" applyBorder="1" applyAlignment="1">
      <alignment horizontal="center" vertical="center"/>
    </xf>
    <xf numFmtId="0" fontId="37" fillId="13" borderId="0" xfId="3" applyFont="1" applyFill="1" applyAlignment="1">
      <alignment horizontal="left" vertical="center"/>
    </xf>
    <xf numFmtId="0" fontId="39" fillId="3" borderId="0" xfId="0" applyFont="1" applyFill="1" applyAlignment="1">
      <alignment horizontal="left"/>
    </xf>
    <xf numFmtId="0" fontId="12" fillId="3" borderId="51" xfId="3" applyFont="1" applyFill="1" applyBorder="1" applyAlignment="1">
      <alignment horizontal="left" vertical="top" wrapText="1"/>
    </xf>
    <xf numFmtId="3" fontId="8" fillId="3" borderId="45" xfId="0" applyNumberFormat="1" applyFont="1" applyFill="1" applyBorder="1" applyAlignment="1">
      <alignment horizontal="center" vertical="center"/>
    </xf>
    <xf numFmtId="0" fontId="12" fillId="7" borderId="54" xfId="3" applyFont="1" applyFill="1" applyBorder="1" applyAlignment="1">
      <alignment horizontal="center" vertical="center" wrapText="1"/>
    </xf>
    <xf numFmtId="0" fontId="12" fillId="7" borderId="0" xfId="3" applyFont="1" applyFill="1" applyAlignment="1">
      <alignment horizontal="center" vertical="center" wrapText="1"/>
    </xf>
    <xf numFmtId="0" fontId="36" fillId="11" borderId="95" xfId="0" applyFont="1" applyFill="1" applyBorder="1" applyAlignment="1">
      <alignment horizontal="center" vertical="top" wrapText="1"/>
    </xf>
    <xf numFmtId="0" fontId="27" fillId="11" borderId="95" xfId="0" applyFont="1" applyFill="1" applyBorder="1" applyAlignment="1">
      <alignment horizontal="center" vertical="center" wrapText="1"/>
    </xf>
    <xf numFmtId="0" fontId="27" fillId="11" borderId="94" xfId="0" applyFont="1" applyFill="1" applyBorder="1" applyAlignment="1">
      <alignment horizontal="center"/>
    </xf>
    <xf numFmtId="3" fontId="8" fillId="3" borderId="53" xfId="1" applyNumberFormat="1" applyFont="1" applyFill="1" applyBorder="1" applyAlignment="1">
      <alignment horizontal="center" vertical="center"/>
    </xf>
    <xf numFmtId="0" fontId="12" fillId="3" borderId="0" xfId="3" applyFont="1" applyFill="1" applyAlignment="1">
      <alignment vertical="center" wrapText="1"/>
    </xf>
    <xf numFmtId="0" fontId="30" fillId="3" borderId="0" xfId="0" applyFont="1" applyFill="1" applyAlignment="1">
      <alignment horizontal="center" vertical="center"/>
    </xf>
    <xf numFmtId="0" fontId="27" fillId="11" borderId="95" xfId="0" applyFont="1" applyFill="1" applyBorder="1" applyAlignment="1">
      <alignment vertical="center" wrapText="1"/>
    </xf>
    <xf numFmtId="0" fontId="3" fillId="13" borderId="95" xfId="0" applyFont="1" applyFill="1" applyBorder="1" applyProtection="1">
      <protection locked="0"/>
    </xf>
    <xf numFmtId="0" fontId="3" fillId="13" borderId="95" xfId="0" applyFont="1" applyFill="1" applyBorder="1" applyAlignment="1" applyProtection="1">
      <alignment horizontal="left"/>
      <protection locked="0"/>
    </xf>
    <xf numFmtId="0" fontId="3" fillId="13" borderId="95" xfId="0" applyFont="1" applyFill="1" applyBorder="1" applyAlignment="1" applyProtection="1">
      <alignment wrapText="1"/>
      <protection locked="0"/>
    </xf>
    <xf numFmtId="168" fontId="3" fillId="3" borderId="0" xfId="0" applyNumberFormat="1" applyFont="1" applyFill="1" applyAlignment="1">
      <alignment horizontal="center" vertical="center"/>
    </xf>
    <xf numFmtId="168" fontId="3" fillId="3" borderId="0" xfId="0" applyNumberFormat="1" applyFont="1" applyFill="1"/>
    <xf numFmtId="0" fontId="8" fillId="3" borderId="0" xfId="0" applyFont="1" applyFill="1"/>
    <xf numFmtId="165" fontId="12" fillId="3" borderId="53" xfId="0" applyNumberFormat="1" applyFont="1" applyFill="1" applyBorder="1" applyAlignment="1">
      <alignment horizontal="center" vertical="center" wrapText="1"/>
    </xf>
    <xf numFmtId="0" fontId="12" fillId="7" borderId="63" xfId="3" applyFont="1" applyFill="1" applyBorder="1" applyAlignment="1">
      <alignment horizontal="center" vertical="top" wrapText="1"/>
    </xf>
    <xf numFmtId="0" fontId="15" fillId="7" borderId="45" xfId="3" applyFont="1" applyFill="1" applyBorder="1" applyAlignment="1">
      <alignment horizontal="center" vertical="top" wrapText="1"/>
    </xf>
    <xf numFmtId="0" fontId="12" fillId="3" borderId="0" xfId="3" applyFont="1" applyFill="1" applyAlignment="1">
      <alignment vertical="top" wrapText="1"/>
    </xf>
    <xf numFmtId="0" fontId="12" fillId="3" borderId="0" xfId="3" applyFont="1" applyFill="1" applyAlignment="1">
      <alignment horizontal="center" vertical="top" wrapText="1"/>
    </xf>
    <xf numFmtId="0" fontId="12" fillId="3" borderId="55" xfId="3" applyFont="1" applyFill="1" applyBorder="1" applyAlignment="1">
      <alignment horizontal="center" vertical="top" wrapText="1"/>
    </xf>
    <xf numFmtId="0" fontId="15" fillId="3" borderId="0" xfId="3" applyFont="1" applyFill="1" applyAlignment="1">
      <alignment horizontal="center" vertical="top" wrapText="1"/>
    </xf>
    <xf numFmtId="0" fontId="12" fillId="7" borderId="71" xfId="1" applyNumberFormat="1" applyFont="1" applyFill="1" applyBorder="1" applyAlignment="1" applyProtection="1">
      <alignment horizontal="center" vertical="center" wrapText="1"/>
      <protection locked="0"/>
    </xf>
    <xf numFmtId="0" fontId="12" fillId="7" borderId="72" xfId="1" applyNumberFormat="1" applyFont="1" applyFill="1" applyBorder="1" applyAlignment="1" applyProtection="1">
      <alignment horizontal="center" vertical="center" wrapText="1"/>
      <protection locked="0"/>
    </xf>
    <xf numFmtId="3" fontId="8" fillId="7" borderId="74" xfId="1" applyNumberFormat="1" applyFont="1" applyFill="1" applyBorder="1" applyAlignment="1">
      <alignment horizontal="center" vertical="center"/>
    </xf>
    <xf numFmtId="0" fontId="12" fillId="3" borderId="0" xfId="3" applyFont="1" applyFill="1" applyAlignment="1">
      <alignment horizontal="center" vertical="center" wrapText="1"/>
    </xf>
    <xf numFmtId="0" fontId="2" fillId="2" borderId="100" xfId="3" applyFont="1" applyFill="1" applyBorder="1" applyAlignment="1">
      <alignment vertical="center"/>
    </xf>
    <xf numFmtId="0" fontId="4" fillId="3" borderId="0" xfId="4" applyFill="1" applyAlignment="1">
      <alignment horizontal="center" vertical="center"/>
    </xf>
    <xf numFmtId="165" fontId="12" fillId="3" borderId="0" xfId="0" applyNumberFormat="1" applyFont="1" applyFill="1" applyAlignment="1">
      <alignment horizontal="center" vertical="center" wrapText="1"/>
    </xf>
    <xf numFmtId="0" fontId="4" fillId="13" borderId="0" xfId="4" applyFill="1" applyAlignment="1" applyProtection="1">
      <alignment horizontal="center" vertical="center"/>
      <protection locked="0"/>
    </xf>
    <xf numFmtId="0" fontId="17" fillId="13" borderId="0" xfId="4" applyFont="1" applyFill="1" applyAlignment="1" applyProtection="1">
      <alignment horizontal="center" vertical="center"/>
      <protection locked="0"/>
    </xf>
    <xf numFmtId="0" fontId="20" fillId="9" borderId="0" xfId="3" applyFont="1" applyFill="1" applyAlignment="1">
      <alignment vertical="center" textRotation="45" wrapText="1"/>
    </xf>
    <xf numFmtId="0" fontId="12" fillId="10" borderId="0" xfId="3" applyFont="1" applyFill="1" applyAlignment="1">
      <alignment horizontal="center" vertical="center" wrapText="1"/>
    </xf>
    <xf numFmtId="0" fontId="37" fillId="13" borderId="51" xfId="3" applyFont="1" applyFill="1" applyBorder="1" applyAlignment="1">
      <alignment horizontal="left" vertical="center"/>
    </xf>
    <xf numFmtId="0" fontId="12" fillId="3" borderId="0" xfId="3" applyFont="1" applyFill="1" applyAlignment="1">
      <alignment horizontal="left" vertical="top" wrapText="1"/>
    </xf>
    <xf numFmtId="0" fontId="12" fillId="12" borderId="0" xfId="3" applyFont="1" applyFill="1" applyAlignment="1">
      <alignment horizontal="center" vertical="top" wrapText="1"/>
    </xf>
    <xf numFmtId="0" fontId="15" fillId="12" borderId="0" xfId="3" applyFont="1" applyFill="1" applyAlignment="1">
      <alignment horizontal="center" vertical="top" wrapText="1"/>
    </xf>
    <xf numFmtId="0" fontId="17" fillId="12" borderId="0" xfId="4" applyFont="1" applyFill="1" applyAlignment="1" applyProtection="1">
      <alignment horizontal="center" vertical="center"/>
      <protection locked="0"/>
    </xf>
    <xf numFmtId="0" fontId="12" fillId="3" borderId="51" xfId="3" applyFont="1" applyFill="1" applyBorder="1" applyAlignment="1">
      <alignment horizontal="center" vertical="center" wrapText="1"/>
    </xf>
    <xf numFmtId="3" fontId="18" fillId="13" borderId="0" xfId="1" applyNumberFormat="1" applyFont="1" applyFill="1" applyBorder="1" applyAlignment="1" applyProtection="1">
      <alignment horizontal="center" vertical="center" wrapText="1"/>
      <protection locked="0"/>
    </xf>
    <xf numFmtId="0" fontId="39" fillId="3" borderId="51" xfId="0" applyFont="1" applyFill="1" applyBorder="1" applyAlignment="1">
      <alignment horizontal="left"/>
    </xf>
    <xf numFmtId="0" fontId="8" fillId="3" borderId="121" xfId="3" applyFont="1" applyFill="1" applyBorder="1" applyAlignment="1">
      <alignment horizontal="center" vertical="center" wrapText="1"/>
    </xf>
    <xf numFmtId="0" fontId="19" fillId="13" borderId="51" xfId="0" applyFont="1" applyFill="1" applyBorder="1" applyProtection="1">
      <protection locked="0"/>
    </xf>
    <xf numFmtId="4" fontId="8" fillId="3" borderId="65" xfId="1" applyNumberFormat="1" applyFont="1" applyFill="1" applyBorder="1" applyAlignment="1">
      <alignment horizontal="center" vertical="center"/>
    </xf>
    <xf numFmtId="0" fontId="12" fillId="7" borderId="52" xfId="3" applyFont="1" applyFill="1" applyBorder="1" applyAlignment="1">
      <alignment vertical="center" wrapText="1"/>
    </xf>
    <xf numFmtId="0" fontId="12" fillId="7" borderId="62" xfId="3" applyFont="1" applyFill="1" applyBorder="1" applyAlignment="1">
      <alignment vertical="center" wrapText="1"/>
    </xf>
    <xf numFmtId="0" fontId="12" fillId="7" borderId="51" xfId="3" applyFont="1" applyFill="1" applyBorder="1" applyAlignment="1">
      <alignment vertical="center" wrapText="1"/>
    </xf>
    <xf numFmtId="0" fontId="12" fillId="7" borderId="68" xfId="3" applyFont="1" applyFill="1" applyBorder="1" applyAlignment="1">
      <alignment vertical="center" wrapText="1"/>
    </xf>
    <xf numFmtId="3" fontId="20" fillId="8" borderId="122" xfId="1" applyNumberFormat="1" applyFont="1" applyFill="1" applyBorder="1" applyAlignment="1">
      <alignment horizontal="center" vertical="center"/>
    </xf>
    <xf numFmtId="0" fontId="2" fillId="2" borderId="123" xfId="3" applyFont="1" applyFill="1" applyBorder="1" applyAlignment="1">
      <alignment vertical="center"/>
    </xf>
    <xf numFmtId="0" fontId="8" fillId="3" borderId="124" xfId="3" applyFont="1" applyFill="1" applyBorder="1" applyAlignment="1">
      <alignment horizontal="center" vertical="center" wrapText="1"/>
    </xf>
    <xf numFmtId="0" fontId="12" fillId="3" borderId="125" xfId="3" applyFont="1" applyFill="1" applyBorder="1" applyAlignment="1">
      <alignment vertical="top" wrapText="1"/>
    </xf>
    <xf numFmtId="0" fontId="19" fillId="13" borderId="65" xfId="0" applyFont="1" applyFill="1" applyBorder="1" applyProtection="1">
      <protection locked="0"/>
    </xf>
    <xf numFmtId="0" fontId="19" fillId="13" borderId="68" xfId="0" applyFont="1" applyFill="1" applyBorder="1" applyProtection="1">
      <protection locked="0"/>
    </xf>
    <xf numFmtId="4" fontId="8" fillId="3" borderId="126" xfId="1" applyNumberFormat="1" applyFont="1" applyFill="1" applyBorder="1" applyAlignment="1">
      <alignment horizontal="center" vertical="center"/>
    </xf>
    <xf numFmtId="0" fontId="2" fillId="2" borderId="127" xfId="3" applyFont="1" applyFill="1" applyBorder="1" applyAlignment="1">
      <alignment vertical="center"/>
    </xf>
    <xf numFmtId="3" fontId="8" fillId="8" borderId="60" xfId="1" applyNumberFormat="1" applyFont="1" applyFill="1" applyBorder="1" applyAlignment="1">
      <alignment horizontal="center" vertical="center"/>
    </xf>
    <xf numFmtId="3" fontId="20" fillId="8" borderId="131" xfId="1" applyNumberFormat="1" applyFont="1" applyFill="1" applyBorder="1" applyAlignment="1">
      <alignment horizontal="center" vertical="center"/>
    </xf>
    <xf numFmtId="0" fontId="3" fillId="0" borderId="0" xfId="0" applyFont="1" applyAlignment="1">
      <alignment vertical="center"/>
    </xf>
    <xf numFmtId="0" fontId="3" fillId="13" borderId="134" xfId="0" applyFont="1" applyFill="1" applyBorder="1" applyProtection="1">
      <protection locked="0"/>
    </xf>
    <xf numFmtId="0" fontId="3" fillId="10" borderId="134" xfId="0" applyFont="1" applyFill="1" applyBorder="1"/>
    <xf numFmtId="0" fontId="30" fillId="3" borderId="0" xfId="0" applyFont="1" applyFill="1" applyAlignment="1">
      <alignment horizontal="left" vertical="center"/>
    </xf>
    <xf numFmtId="0" fontId="30" fillId="2" borderId="0" xfId="0" applyFont="1" applyFill="1" applyAlignment="1">
      <alignment vertical="top" wrapText="1"/>
    </xf>
    <xf numFmtId="0" fontId="31" fillId="2" borderId="0" xfId="3" applyFont="1" applyFill="1" applyAlignment="1">
      <alignment horizontal="left" vertical="center"/>
    </xf>
    <xf numFmtId="0" fontId="23" fillId="2" borderId="0" xfId="3" applyFont="1" applyFill="1" applyAlignment="1">
      <alignment horizontal="left" vertical="center"/>
    </xf>
    <xf numFmtId="0" fontId="25" fillId="2" borderId="51" xfId="3" applyFont="1" applyFill="1" applyBorder="1" applyAlignment="1">
      <alignment vertical="center"/>
    </xf>
    <xf numFmtId="0" fontId="3" fillId="3" borderId="51" xfId="3" applyFont="1" applyFill="1" applyBorder="1"/>
    <xf numFmtId="0" fontId="26" fillId="3" borderId="0" xfId="0" applyFont="1" applyFill="1" applyAlignment="1">
      <alignment horizontal="center" vertical="center"/>
    </xf>
    <xf numFmtId="0" fontId="26" fillId="3" borderId="51" xfId="5" applyFont="1" applyFill="1" applyBorder="1" applyAlignment="1">
      <alignment horizontal="center" vertical="center"/>
    </xf>
    <xf numFmtId="0" fontId="6" fillId="3" borderId="51" xfId="5" applyFill="1" applyBorder="1" applyAlignment="1">
      <alignment horizontal="center" vertical="center"/>
    </xf>
    <xf numFmtId="0" fontId="3" fillId="3" borderId="51" xfId="3" applyFont="1" applyFill="1" applyBorder="1" applyAlignment="1">
      <alignment horizontal="left" vertical="center"/>
    </xf>
    <xf numFmtId="0" fontId="30" fillId="3" borderId="51" xfId="3" applyFont="1" applyFill="1" applyBorder="1"/>
    <xf numFmtId="169" fontId="30" fillId="3" borderId="0" xfId="0" applyNumberFormat="1" applyFont="1" applyFill="1"/>
    <xf numFmtId="0" fontId="32" fillId="2" borderId="51" xfId="3" applyFont="1" applyFill="1" applyBorder="1" applyAlignment="1">
      <alignment vertical="center"/>
    </xf>
    <xf numFmtId="3" fontId="12" fillId="13" borderId="39" xfId="1" applyNumberFormat="1" applyFont="1" applyFill="1" applyBorder="1" applyAlignment="1" applyProtection="1">
      <alignment horizontal="center" vertical="center" wrapText="1"/>
      <protection locked="0"/>
    </xf>
    <xf numFmtId="3" fontId="12" fillId="13" borderId="0" xfId="1" applyNumberFormat="1" applyFont="1" applyFill="1" applyBorder="1" applyAlignment="1" applyProtection="1">
      <alignment horizontal="center" vertical="center" wrapText="1"/>
      <protection locked="0"/>
    </xf>
    <xf numFmtId="3" fontId="12" fillId="13" borderId="67" xfId="1" applyNumberFormat="1" applyFont="1" applyFill="1" applyBorder="1" applyAlignment="1" applyProtection="1">
      <alignment horizontal="center" vertical="center" wrapText="1"/>
      <protection locked="0"/>
    </xf>
    <xf numFmtId="3" fontId="12" fillId="13" borderId="45" xfId="1" applyNumberFormat="1" applyFont="1" applyFill="1" applyBorder="1" applyAlignment="1" applyProtection="1">
      <alignment horizontal="center" vertical="center" wrapText="1"/>
      <protection locked="0"/>
    </xf>
    <xf numFmtId="3" fontId="12" fillId="13" borderId="73" xfId="1" applyNumberFormat="1" applyFont="1" applyFill="1" applyBorder="1" applyAlignment="1" applyProtection="1">
      <alignment horizontal="center" vertical="center" wrapText="1"/>
      <protection locked="0"/>
    </xf>
    <xf numFmtId="3" fontId="12" fillId="13" borderId="63" xfId="1" applyNumberFormat="1" applyFont="1" applyFill="1" applyBorder="1" applyAlignment="1" applyProtection="1">
      <alignment horizontal="center" vertical="center" wrapText="1"/>
      <protection locked="0"/>
    </xf>
    <xf numFmtId="3" fontId="12" fillId="3" borderId="49" xfId="1" applyNumberFormat="1" applyFont="1" applyFill="1" applyBorder="1" applyAlignment="1" applyProtection="1">
      <alignment horizontal="center" vertical="center" wrapText="1"/>
    </xf>
    <xf numFmtId="3" fontId="12" fillId="3" borderId="0" xfId="1" applyNumberFormat="1" applyFont="1" applyFill="1" applyBorder="1" applyAlignment="1" applyProtection="1">
      <alignment horizontal="center" vertical="center" wrapText="1"/>
    </xf>
    <xf numFmtId="0" fontId="17" fillId="3" borderId="0" xfId="4" applyFont="1" applyFill="1" applyAlignment="1">
      <alignment horizontal="center" vertical="center"/>
    </xf>
    <xf numFmtId="3" fontId="12" fillId="3" borderId="44" xfId="1" applyNumberFormat="1" applyFont="1" applyFill="1" applyBorder="1" applyAlignment="1" applyProtection="1">
      <alignment horizontal="center" vertical="center" wrapText="1"/>
    </xf>
    <xf numFmtId="3" fontId="12" fillId="3" borderId="45" xfId="1" applyNumberFormat="1" applyFont="1" applyFill="1" applyBorder="1" applyAlignment="1" applyProtection="1">
      <alignment horizontal="center" vertical="center" wrapText="1"/>
    </xf>
    <xf numFmtId="0" fontId="17" fillId="12" borderId="63" xfId="4" applyFont="1" applyFill="1" applyBorder="1" applyAlignment="1">
      <alignment horizontal="center" vertical="center"/>
    </xf>
    <xf numFmtId="0" fontId="17" fillId="12" borderId="0" xfId="4" applyFont="1" applyFill="1" applyAlignment="1">
      <alignment horizontal="center" vertical="center"/>
    </xf>
    <xf numFmtId="0" fontId="17" fillId="12" borderId="45" xfId="4" applyFont="1" applyFill="1" applyBorder="1" applyAlignment="1">
      <alignment horizontal="center" vertical="center"/>
    </xf>
    <xf numFmtId="0" fontId="17" fillId="3" borderId="45" xfId="4" applyFont="1" applyFill="1" applyBorder="1" applyAlignment="1">
      <alignment horizontal="center" vertical="center"/>
    </xf>
    <xf numFmtId="0" fontId="17" fillId="7" borderId="0" xfId="4" applyFont="1" applyFill="1" applyAlignment="1">
      <alignment horizontal="center" vertical="center"/>
    </xf>
    <xf numFmtId="0" fontId="17" fillId="7" borderId="45" xfId="4" applyFont="1" applyFill="1" applyBorder="1" applyAlignment="1">
      <alignment horizontal="center" vertical="center"/>
    </xf>
    <xf numFmtId="3" fontId="12" fillId="13" borderId="39" xfId="1" applyNumberFormat="1" applyFont="1" applyFill="1" applyBorder="1" applyAlignment="1" applyProtection="1">
      <alignment horizontal="center" wrapText="1"/>
      <protection locked="0"/>
    </xf>
    <xf numFmtId="3" fontId="12" fillId="13" borderId="0" xfId="1" applyNumberFormat="1" applyFont="1" applyFill="1" applyBorder="1" applyAlignment="1" applyProtection="1">
      <alignment horizontal="center" wrapText="1"/>
      <protection locked="0"/>
    </xf>
    <xf numFmtId="1" fontId="26" fillId="3" borderId="95" xfId="0" applyNumberFormat="1" applyFont="1" applyFill="1" applyBorder="1" applyAlignment="1">
      <alignment horizontal="left" vertical="center" wrapText="1"/>
    </xf>
    <xf numFmtId="0" fontId="41" fillId="0" borderId="0" xfId="0" applyFont="1"/>
    <xf numFmtId="0" fontId="41" fillId="0" borderId="0" xfId="0" applyFont="1" applyAlignment="1">
      <alignment horizontal="center" vertical="center"/>
    </xf>
    <xf numFmtId="0" fontId="41" fillId="0" borderId="0" xfId="0" applyFont="1" applyAlignment="1">
      <alignment horizontal="left" vertical="center"/>
    </xf>
    <xf numFmtId="0" fontId="42" fillId="0" borderId="0" xfId="0" applyFont="1"/>
    <xf numFmtId="0" fontId="3" fillId="0" borderId="95" xfId="0" applyFont="1" applyBorder="1" applyAlignment="1">
      <alignment vertical="center" wrapText="1"/>
    </xf>
    <xf numFmtId="0" fontId="3" fillId="0" borderId="95" xfId="0" applyFont="1" applyBorder="1" applyAlignment="1">
      <alignment horizontal="left"/>
    </xf>
    <xf numFmtId="0" fontId="26" fillId="0" borderId="95" xfId="0" applyFont="1" applyBorder="1" applyAlignment="1">
      <alignment horizontal="left" vertical="center"/>
    </xf>
    <xf numFmtId="0" fontId="2" fillId="2" borderId="104" xfId="0" applyFont="1" applyFill="1" applyBorder="1" applyAlignment="1">
      <alignment horizontal="center" vertical="top"/>
    </xf>
    <xf numFmtId="0" fontId="2" fillId="2" borderId="105" xfId="0" applyFont="1" applyFill="1" applyBorder="1" applyAlignment="1">
      <alignment horizontal="center" vertical="top"/>
    </xf>
    <xf numFmtId="0" fontId="2" fillId="2" borderId="106" xfId="0" applyFont="1" applyFill="1" applyBorder="1" applyAlignment="1">
      <alignment horizontal="center" vertical="top"/>
    </xf>
    <xf numFmtId="0" fontId="3" fillId="3" borderId="19" xfId="0" applyFont="1" applyFill="1" applyBorder="1" applyAlignment="1">
      <alignment horizontal="center" vertical="top"/>
    </xf>
    <xf numFmtId="0" fontId="3" fillId="3" borderId="6" xfId="0" applyFont="1" applyFill="1" applyBorder="1" applyAlignment="1">
      <alignment horizontal="center" vertical="top"/>
    </xf>
    <xf numFmtId="0" fontId="3" fillId="3" borderId="31" xfId="0" applyFont="1" applyFill="1" applyBorder="1" applyAlignment="1">
      <alignment horizontal="center" vertical="top"/>
    </xf>
    <xf numFmtId="0" fontId="2" fillId="2" borderId="13" xfId="0" applyFont="1" applyFill="1" applyBorder="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3" fillId="13" borderId="18" xfId="0" applyFont="1" applyFill="1" applyBorder="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wrapText="1"/>
      <protection locked="0"/>
    </xf>
    <xf numFmtId="0" fontId="3" fillId="5" borderId="15" xfId="0" applyFont="1" applyFill="1" applyBorder="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3" fillId="5" borderId="17" xfId="0" applyFont="1" applyFill="1" applyBorder="1" applyAlignment="1" applyProtection="1">
      <alignment horizontal="center" vertical="center" wrapText="1"/>
      <protection locked="0"/>
    </xf>
    <xf numFmtId="0" fontId="3" fillId="3" borderId="26" xfId="0" applyFont="1" applyFill="1" applyBorder="1" applyAlignment="1">
      <alignment horizontal="center" vertical="top" wrapText="1"/>
    </xf>
    <xf numFmtId="0" fontId="3" fillId="3" borderId="27" xfId="0" applyFont="1" applyFill="1" applyBorder="1" applyAlignment="1">
      <alignment horizontal="center" vertical="top" wrapText="1"/>
    </xf>
    <xf numFmtId="0" fontId="3" fillId="3" borderId="28" xfId="0" applyFont="1" applyFill="1" applyBorder="1" applyAlignment="1">
      <alignment horizontal="center" vertical="top" wrapText="1"/>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2" fillId="2" borderId="0" xfId="0" applyFont="1" applyFill="1" applyAlignment="1">
      <alignment horizontal="center" vertical="top"/>
    </xf>
    <xf numFmtId="0" fontId="2" fillId="2" borderId="10" xfId="0" applyFont="1" applyFill="1" applyBorder="1" applyAlignment="1">
      <alignment horizontal="center" vertical="top"/>
    </xf>
    <xf numFmtId="0" fontId="3" fillId="3" borderId="13" xfId="0" applyFont="1" applyFill="1" applyBorder="1" applyAlignment="1">
      <alignment horizontal="center" vertical="top"/>
    </xf>
    <xf numFmtId="0" fontId="3" fillId="3" borderId="8" xfId="0" applyFont="1" applyFill="1" applyBorder="1" applyAlignment="1">
      <alignment horizontal="center" vertical="top"/>
    </xf>
    <xf numFmtId="0" fontId="3" fillId="3" borderId="9" xfId="0" applyFont="1" applyFill="1" applyBorder="1" applyAlignment="1">
      <alignment horizontal="center" vertical="top"/>
    </xf>
    <xf numFmtId="0" fontId="3" fillId="3" borderId="15" xfId="0" applyFont="1" applyFill="1" applyBorder="1" applyAlignment="1">
      <alignment horizontal="center" vertical="top"/>
    </xf>
    <xf numFmtId="0" fontId="3" fillId="3" borderId="16" xfId="0" applyFont="1" applyFill="1" applyBorder="1" applyAlignment="1">
      <alignment horizontal="center" vertical="top"/>
    </xf>
    <xf numFmtId="0" fontId="3" fillId="3" borderId="17" xfId="0" applyFont="1" applyFill="1" applyBorder="1" applyAlignment="1">
      <alignment horizontal="center" vertical="top"/>
    </xf>
    <xf numFmtId="0" fontId="3" fillId="3" borderId="13"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3" fillId="3" borderId="18" xfId="0" applyFont="1" applyFill="1" applyBorder="1" applyAlignment="1">
      <alignment horizontal="center" wrapText="1"/>
    </xf>
    <xf numFmtId="0" fontId="3" fillId="3" borderId="0" xfId="0" applyFont="1" applyFill="1" applyAlignment="1">
      <alignment horizontal="center" wrapText="1"/>
    </xf>
    <xf numFmtId="0" fontId="3" fillId="3" borderId="10" xfId="0" applyFont="1" applyFill="1" applyBorder="1" applyAlignment="1">
      <alignment horizontal="center" wrapText="1"/>
    </xf>
    <xf numFmtId="0" fontId="3" fillId="3" borderId="15" xfId="0" applyFont="1" applyFill="1" applyBorder="1" applyAlignment="1">
      <alignment horizontal="center" wrapText="1"/>
    </xf>
    <xf numFmtId="0" fontId="3" fillId="3" borderId="16" xfId="0" applyFont="1" applyFill="1" applyBorder="1" applyAlignment="1">
      <alignment horizontal="center" wrapText="1"/>
    </xf>
    <xf numFmtId="0" fontId="3" fillId="3" borderId="17" xfId="0" applyFont="1" applyFill="1" applyBorder="1" applyAlignment="1">
      <alignment horizontal="center" wrapText="1"/>
    </xf>
    <xf numFmtId="0" fontId="7" fillId="2" borderId="21" xfId="0" applyFont="1" applyFill="1" applyBorder="1" applyAlignment="1">
      <alignment horizontal="left" vertical="top" wrapText="1"/>
    </xf>
    <xf numFmtId="0" fontId="7" fillId="2" borderId="22" xfId="0" applyFont="1" applyFill="1" applyBorder="1" applyAlignment="1">
      <alignment horizontal="left" vertical="top" wrapText="1"/>
    </xf>
    <xf numFmtId="0" fontId="7" fillId="2" borderId="23" xfId="0" applyFont="1" applyFill="1" applyBorder="1" applyAlignment="1">
      <alignment horizontal="left" vertical="top" wrapText="1"/>
    </xf>
    <xf numFmtId="0" fontId="7" fillId="2" borderId="36" xfId="0" applyFont="1" applyFill="1" applyBorder="1" applyAlignment="1">
      <alignment horizontal="center" vertical="top" wrapText="1"/>
    </xf>
    <xf numFmtId="0" fontId="7" fillId="2" borderId="22" xfId="0" applyFont="1" applyFill="1" applyBorder="1" applyAlignment="1">
      <alignment horizontal="center" vertical="top" wrapText="1"/>
    </xf>
    <xf numFmtId="0" fontId="7" fillId="2" borderId="37" xfId="0" applyFont="1" applyFill="1" applyBorder="1" applyAlignment="1">
      <alignment horizontal="center" vertical="top" wrapText="1"/>
    </xf>
    <xf numFmtId="0" fontId="3" fillId="3" borderId="34" xfId="0" applyFont="1" applyFill="1" applyBorder="1" applyAlignment="1">
      <alignment horizontal="left" vertical="top" wrapText="1"/>
    </xf>
    <xf numFmtId="0" fontId="3" fillId="3" borderId="35" xfId="0" applyFont="1" applyFill="1" applyBorder="1" applyAlignment="1">
      <alignment horizontal="left" vertical="top" wrapText="1"/>
    </xf>
    <xf numFmtId="0" fontId="3" fillId="13" borderId="19" xfId="0" applyFont="1" applyFill="1" applyBorder="1" applyAlignment="1" applyProtection="1">
      <alignment horizontal="left" vertical="top" wrapText="1"/>
      <protection locked="0"/>
    </xf>
    <xf numFmtId="1" fontId="3" fillId="3" borderId="32" xfId="3" applyNumberFormat="1" applyFont="1" applyFill="1" applyBorder="1" applyAlignment="1">
      <alignment horizontal="left" vertical="center" wrapText="1"/>
    </xf>
    <xf numFmtId="1" fontId="3" fillId="3" borderId="33" xfId="3" applyNumberFormat="1" applyFont="1" applyFill="1" applyBorder="1" applyAlignment="1">
      <alignment horizontal="left" vertical="center" wrapText="1"/>
    </xf>
    <xf numFmtId="1" fontId="3" fillId="3" borderId="29" xfId="3" applyNumberFormat="1" applyFont="1" applyFill="1" applyBorder="1" applyAlignment="1">
      <alignment horizontal="left" vertical="center" wrapText="1"/>
    </xf>
    <xf numFmtId="1" fontId="3" fillId="3" borderId="30" xfId="3" applyNumberFormat="1" applyFont="1" applyFill="1" applyBorder="1" applyAlignment="1">
      <alignment horizontal="left" vertical="center" wrapText="1"/>
    </xf>
    <xf numFmtId="0" fontId="3" fillId="13" borderId="26" xfId="0" applyFont="1" applyFill="1" applyBorder="1" applyAlignment="1" applyProtection="1">
      <alignment horizontal="left" vertical="top" wrapText="1"/>
      <protection locked="0"/>
    </xf>
    <xf numFmtId="0" fontId="37" fillId="13" borderId="0" xfId="3" applyFont="1" applyFill="1" applyAlignment="1">
      <alignment horizontal="left" vertical="center" wrapText="1"/>
    </xf>
    <xf numFmtId="0" fontId="37" fillId="5" borderId="0" xfId="3" applyFont="1" applyFill="1" applyAlignment="1">
      <alignment horizontal="left" vertical="center" wrapText="1"/>
    </xf>
    <xf numFmtId="0" fontId="12" fillId="3" borderId="48" xfId="3" applyFont="1" applyFill="1" applyBorder="1" applyAlignment="1">
      <alignment horizontal="center" wrapText="1"/>
    </xf>
    <xf numFmtId="0" fontId="12" fillId="3" borderId="0" xfId="3" applyFont="1" applyFill="1" applyAlignment="1">
      <alignment horizontal="center" wrapText="1"/>
    </xf>
    <xf numFmtId="0" fontId="12" fillId="3" borderId="45" xfId="3" applyFont="1" applyFill="1" applyBorder="1" applyAlignment="1">
      <alignment horizontal="center" wrapText="1"/>
    </xf>
    <xf numFmtId="0" fontId="12" fillId="3" borderId="41" xfId="3" applyFont="1" applyFill="1" applyBorder="1" applyAlignment="1">
      <alignment horizontal="center" wrapText="1"/>
    </xf>
    <xf numFmtId="0" fontId="12" fillId="3" borderId="50" xfId="3" applyFont="1" applyFill="1" applyBorder="1" applyAlignment="1">
      <alignment horizontal="center" wrapText="1"/>
    </xf>
    <xf numFmtId="0" fontId="12" fillId="3" borderId="46" xfId="3" applyFont="1" applyFill="1" applyBorder="1" applyAlignment="1">
      <alignment horizontal="center" wrapText="1"/>
    </xf>
    <xf numFmtId="0" fontId="12" fillId="3" borderId="90" xfId="3" applyFont="1" applyFill="1" applyBorder="1" applyAlignment="1">
      <alignment horizontal="center" vertical="center" wrapText="1"/>
    </xf>
    <xf numFmtId="0" fontId="12" fillId="3" borderId="80" xfId="3" applyFont="1" applyFill="1" applyBorder="1" applyAlignment="1">
      <alignment horizontal="center" vertical="center" wrapText="1"/>
    </xf>
    <xf numFmtId="0" fontId="8" fillId="0" borderId="40" xfId="3" applyFont="1" applyBorder="1" applyAlignment="1">
      <alignment horizontal="center" vertical="center"/>
    </xf>
    <xf numFmtId="0" fontId="8" fillId="0" borderId="48" xfId="3" applyFont="1" applyBorder="1" applyAlignment="1">
      <alignment horizontal="center" vertical="center"/>
    </xf>
    <xf numFmtId="0" fontId="8" fillId="0" borderId="90" xfId="3" applyFont="1" applyBorder="1" applyAlignment="1">
      <alignment horizontal="center" vertical="center"/>
    </xf>
    <xf numFmtId="0" fontId="8" fillId="0" borderId="114" xfId="3" applyFont="1" applyBorder="1" applyAlignment="1">
      <alignment horizontal="center" vertical="center"/>
    </xf>
    <xf numFmtId="0" fontId="8" fillId="0" borderId="115" xfId="3" applyFont="1" applyBorder="1" applyAlignment="1">
      <alignment horizontal="center" vertical="center"/>
    </xf>
    <xf numFmtId="0" fontId="8" fillId="0" borderId="118" xfId="3" applyFont="1" applyBorder="1" applyAlignment="1">
      <alignment horizontal="center" vertical="center"/>
    </xf>
    <xf numFmtId="0" fontId="8" fillId="0" borderId="69" xfId="3" applyFont="1" applyBorder="1" applyAlignment="1">
      <alignment horizontal="center" vertical="center"/>
    </xf>
    <xf numFmtId="0" fontId="8" fillId="0" borderId="42" xfId="3" applyFont="1" applyBorder="1" applyAlignment="1">
      <alignment horizontal="center" vertical="center"/>
    </xf>
    <xf numFmtId="0" fontId="8" fillId="0" borderId="70" xfId="3" applyFont="1" applyBorder="1" applyAlignment="1">
      <alignment horizontal="center" vertical="center"/>
    </xf>
    <xf numFmtId="0" fontId="8" fillId="0" borderId="67" xfId="3" applyFont="1" applyBorder="1" applyAlignment="1">
      <alignment horizontal="center" vertical="center"/>
    </xf>
    <xf numFmtId="0" fontId="8" fillId="0" borderId="45" xfId="3" applyFont="1" applyBorder="1" applyAlignment="1">
      <alignment horizontal="center" vertical="center"/>
    </xf>
    <xf numFmtId="1" fontId="12" fillId="12" borderId="53" xfId="3" applyNumberFormat="1" applyFont="1" applyFill="1" applyBorder="1" applyAlignment="1">
      <alignment horizontal="center" vertical="center" wrapText="1"/>
    </xf>
    <xf numFmtId="1" fontId="12" fillId="12" borderId="63" xfId="3" applyNumberFormat="1" applyFont="1" applyFill="1" applyBorder="1" applyAlignment="1">
      <alignment horizontal="center" vertical="center" wrapText="1"/>
    </xf>
    <xf numFmtId="1" fontId="12" fillId="12" borderId="54" xfId="3" applyNumberFormat="1" applyFont="1" applyFill="1" applyBorder="1" applyAlignment="1">
      <alignment horizontal="center" vertical="center" wrapText="1"/>
    </xf>
    <xf numFmtId="1" fontId="12" fillId="12" borderId="49" xfId="3" applyNumberFormat="1" applyFont="1" applyFill="1" applyBorder="1" applyAlignment="1">
      <alignment horizontal="center" vertical="center" wrapText="1"/>
    </xf>
    <xf numFmtId="1" fontId="12" fillId="12" borderId="0" xfId="3" applyNumberFormat="1" applyFont="1" applyFill="1" applyAlignment="1">
      <alignment horizontal="center" vertical="center" wrapText="1"/>
    </xf>
    <xf numFmtId="1" fontId="12" fillId="12" borderId="50" xfId="3" applyNumberFormat="1" applyFont="1" applyFill="1" applyBorder="1" applyAlignment="1">
      <alignment horizontal="center" vertical="center" wrapText="1"/>
    </xf>
    <xf numFmtId="1" fontId="12" fillId="12" borderId="44" xfId="3" applyNumberFormat="1" applyFont="1" applyFill="1" applyBorder="1" applyAlignment="1">
      <alignment horizontal="center" vertical="center" wrapText="1"/>
    </xf>
    <xf numFmtId="1" fontId="12" fillId="12" borderId="45" xfId="3" applyNumberFormat="1" applyFont="1" applyFill="1" applyBorder="1" applyAlignment="1">
      <alignment horizontal="center" vertical="center" wrapText="1"/>
    </xf>
    <xf numFmtId="1" fontId="12" fillId="12" borderId="46" xfId="3" applyNumberFormat="1" applyFont="1" applyFill="1" applyBorder="1" applyAlignment="1">
      <alignment horizontal="center" vertical="center" wrapText="1"/>
    </xf>
    <xf numFmtId="0" fontId="17" fillId="0" borderId="54" xfId="4" applyFont="1" applyFill="1" applyBorder="1" applyAlignment="1">
      <alignment horizontal="center" vertical="center"/>
    </xf>
    <xf numFmtId="0" fontId="17" fillId="0" borderId="50" xfId="4" applyFont="1" applyFill="1" applyBorder="1" applyAlignment="1">
      <alignment horizontal="center" vertical="center"/>
    </xf>
    <xf numFmtId="0" fontId="17" fillId="0" borderId="46" xfId="4" applyFont="1" applyFill="1" applyBorder="1" applyAlignment="1">
      <alignment horizontal="center" vertical="center"/>
    </xf>
    <xf numFmtId="0" fontId="10" fillId="2" borderId="1" xfId="3" applyFont="1" applyFill="1" applyBorder="1" applyAlignment="1">
      <alignment horizontal="left" vertical="center"/>
    </xf>
    <xf numFmtId="0" fontId="10" fillId="2" borderId="113" xfId="3" applyFont="1" applyFill="1" applyBorder="1" applyAlignment="1">
      <alignment horizontal="left" vertical="center"/>
    </xf>
    <xf numFmtId="0" fontId="10" fillId="2" borderId="120" xfId="3" applyFont="1" applyFill="1" applyBorder="1" applyAlignment="1">
      <alignment horizontal="left" vertical="center"/>
    </xf>
    <xf numFmtId="1" fontId="12" fillId="7" borderId="54" xfId="3" applyNumberFormat="1" applyFont="1" applyFill="1" applyBorder="1" applyAlignment="1">
      <alignment horizontal="center" vertical="center" wrapText="1"/>
    </xf>
    <xf numFmtId="1" fontId="12" fillId="7" borderId="46" xfId="3" applyNumberFormat="1" applyFont="1" applyFill="1" applyBorder="1" applyAlignment="1">
      <alignment horizontal="center" vertical="center" wrapText="1"/>
    </xf>
    <xf numFmtId="0" fontId="8" fillId="0" borderId="117" xfId="3" applyFont="1" applyBorder="1" applyAlignment="1">
      <alignment horizontal="center" vertical="center" wrapText="1"/>
    </xf>
    <xf numFmtId="0" fontId="8" fillId="0" borderId="115" xfId="3" applyFont="1" applyBorder="1" applyAlignment="1">
      <alignment horizontal="center" vertical="center" wrapText="1"/>
    </xf>
    <xf numFmtId="0" fontId="8" fillId="0" borderId="116" xfId="3" applyFont="1" applyBorder="1" applyAlignment="1">
      <alignment horizontal="center" vertical="center" wrapText="1"/>
    </xf>
    <xf numFmtId="0" fontId="8" fillId="0" borderId="78" xfId="3" applyFont="1" applyBorder="1" applyAlignment="1">
      <alignment horizontal="center" vertical="center"/>
    </xf>
    <xf numFmtId="0" fontId="8" fillId="0" borderId="79" xfId="3" applyFont="1" applyBorder="1" applyAlignment="1">
      <alignment horizontal="center" vertical="center"/>
    </xf>
    <xf numFmtId="0" fontId="12" fillId="3" borderId="53" xfId="3" applyFont="1" applyFill="1" applyBorder="1" applyAlignment="1">
      <alignment horizontal="center" vertical="center" wrapText="1"/>
    </xf>
    <xf numFmtId="0" fontId="12" fillId="3" borderId="78" xfId="3" applyFont="1" applyFill="1" applyBorder="1" applyAlignment="1">
      <alignment horizontal="center" vertical="center" wrapText="1"/>
    </xf>
    <xf numFmtId="0" fontId="8" fillId="0" borderId="67" xfId="3" applyFont="1" applyBorder="1" applyAlignment="1">
      <alignment horizontal="center" vertical="center" wrapText="1"/>
    </xf>
    <xf numFmtId="0" fontId="8" fillId="0" borderId="45" xfId="3" applyFont="1" applyBorder="1" applyAlignment="1">
      <alignment horizontal="center" vertical="center" wrapText="1"/>
    </xf>
    <xf numFmtId="0" fontId="8" fillId="0" borderId="68" xfId="3" applyFont="1" applyBorder="1" applyAlignment="1">
      <alignment horizontal="center" vertical="center" wrapText="1"/>
    </xf>
    <xf numFmtId="0" fontId="10" fillId="2" borderId="0" xfId="3" applyFont="1" applyFill="1" applyAlignment="1">
      <alignment horizontal="left" vertical="center"/>
    </xf>
    <xf numFmtId="0" fontId="8" fillId="0" borderId="44" xfId="3" applyFont="1" applyBorder="1" applyAlignment="1">
      <alignment horizontal="center" vertical="center"/>
    </xf>
    <xf numFmtId="0" fontId="8" fillId="0" borderId="68" xfId="3" applyFont="1" applyBorder="1" applyAlignment="1">
      <alignment horizontal="center" vertical="center"/>
    </xf>
    <xf numFmtId="0" fontId="37" fillId="13" borderId="38" xfId="3" applyFont="1" applyFill="1" applyBorder="1" applyAlignment="1">
      <alignment horizontal="left" vertical="center" wrapText="1"/>
    </xf>
    <xf numFmtId="0" fontId="37" fillId="13" borderId="119" xfId="3" applyFont="1" applyFill="1" applyBorder="1" applyAlignment="1">
      <alignment horizontal="left" vertical="center" wrapText="1"/>
    </xf>
    <xf numFmtId="0" fontId="0" fillId="7" borderId="129" xfId="0" applyFill="1" applyBorder="1" applyAlignment="1">
      <alignment horizontal="center"/>
    </xf>
    <xf numFmtId="0" fontId="0" fillId="7" borderId="130" xfId="0" applyFill="1" applyBorder="1" applyAlignment="1">
      <alignment horizontal="center"/>
    </xf>
    <xf numFmtId="0" fontId="0" fillId="7" borderId="128" xfId="0" applyFill="1" applyBorder="1" applyAlignment="1">
      <alignment horizontal="center"/>
    </xf>
    <xf numFmtId="0" fontId="8" fillId="0" borderId="116" xfId="3" applyFont="1" applyBorder="1" applyAlignment="1">
      <alignment horizontal="center" vertical="center"/>
    </xf>
    <xf numFmtId="0" fontId="8" fillId="0" borderId="88" xfId="3" applyFont="1" applyBorder="1" applyAlignment="1">
      <alignment horizontal="center" vertical="center"/>
    </xf>
    <xf numFmtId="0" fontId="12" fillId="7" borderId="53" xfId="3" applyFont="1" applyFill="1" applyBorder="1" applyAlignment="1">
      <alignment horizontal="center" vertical="center" wrapText="1"/>
    </xf>
    <xf numFmtId="0" fontId="12" fillId="7" borderId="63" xfId="3" applyFont="1" applyFill="1" applyBorder="1" applyAlignment="1">
      <alignment horizontal="center" vertical="center" wrapText="1"/>
    </xf>
    <xf numFmtId="0" fontId="12" fillId="7" borderId="54" xfId="3" applyFont="1" applyFill="1" applyBorder="1" applyAlignment="1">
      <alignment horizontal="center" vertical="center" wrapText="1"/>
    </xf>
    <xf numFmtId="0" fontId="12" fillId="7" borderId="49" xfId="3" applyFont="1" applyFill="1" applyBorder="1" applyAlignment="1">
      <alignment horizontal="center" vertical="center" wrapText="1"/>
    </xf>
    <xf numFmtId="0" fontId="12" fillId="7" borderId="0" xfId="3" applyFont="1" applyFill="1" applyAlignment="1">
      <alignment horizontal="center" vertical="center" wrapText="1"/>
    </xf>
    <xf numFmtId="0" fontId="12" fillId="7" borderId="50" xfId="3" applyFont="1" applyFill="1" applyBorder="1" applyAlignment="1">
      <alignment horizontal="center" vertical="center" wrapText="1"/>
    </xf>
    <xf numFmtId="0" fontId="12" fillId="7" borderId="44" xfId="3" applyFont="1" applyFill="1" applyBorder="1" applyAlignment="1">
      <alignment horizontal="center" vertical="center" wrapText="1"/>
    </xf>
    <xf numFmtId="0" fontId="12" fillId="7" borderId="45" xfId="3" applyFont="1" applyFill="1" applyBorder="1" applyAlignment="1">
      <alignment horizontal="center" vertical="center" wrapText="1"/>
    </xf>
    <xf numFmtId="0" fontId="12" fillId="7" borderId="46" xfId="3" applyFont="1" applyFill="1" applyBorder="1" applyAlignment="1">
      <alignment horizontal="center" vertical="center" wrapText="1"/>
    </xf>
    <xf numFmtId="0" fontId="12" fillId="3" borderId="49" xfId="3" applyFont="1" applyFill="1" applyBorder="1" applyAlignment="1">
      <alignment horizontal="center" wrapText="1"/>
    </xf>
    <xf numFmtId="0" fontId="12" fillId="3" borderId="44" xfId="3" applyFont="1" applyFill="1" applyBorder="1" applyAlignment="1">
      <alignment horizontal="center" wrapText="1"/>
    </xf>
    <xf numFmtId="0" fontId="10" fillId="2" borderId="47" xfId="3" applyFont="1" applyFill="1" applyBorder="1" applyAlignment="1">
      <alignment horizontal="left" vertical="center"/>
    </xf>
    <xf numFmtId="0" fontId="10" fillId="2" borderId="42" xfId="3" applyFont="1" applyFill="1" applyBorder="1" applyAlignment="1">
      <alignment horizontal="left" vertical="center"/>
    </xf>
    <xf numFmtId="0" fontId="10" fillId="2" borderId="43" xfId="3" applyFont="1" applyFill="1" applyBorder="1" applyAlignment="1">
      <alignment horizontal="left" vertical="center"/>
    </xf>
    <xf numFmtId="0" fontId="8" fillId="0" borderId="47" xfId="3" applyFont="1" applyBorder="1" applyAlignment="1">
      <alignment horizontal="center" vertical="center"/>
    </xf>
    <xf numFmtId="0" fontId="8" fillId="0" borderId="43" xfId="3" applyFont="1" applyBorder="1" applyAlignment="1">
      <alignment horizontal="center" vertical="center"/>
    </xf>
    <xf numFmtId="0" fontId="20" fillId="9" borderId="53" xfId="3" applyFont="1" applyFill="1" applyBorder="1" applyAlignment="1">
      <alignment horizontal="center" vertical="center" wrapText="1"/>
    </xf>
    <xf numFmtId="0" fontId="20" fillId="9" borderId="63" xfId="3" applyFont="1" applyFill="1" applyBorder="1" applyAlignment="1">
      <alignment horizontal="center" vertical="center" wrapText="1"/>
    </xf>
    <xf numFmtId="0" fontId="20" fillId="9" borderId="54" xfId="3" applyFont="1" applyFill="1" applyBorder="1" applyAlignment="1">
      <alignment horizontal="center" vertical="center" wrapText="1"/>
    </xf>
    <xf numFmtId="0" fontId="20" fillId="9" borderId="49" xfId="3" applyFont="1" applyFill="1" applyBorder="1" applyAlignment="1">
      <alignment horizontal="center" vertical="center" wrapText="1"/>
    </xf>
    <xf numFmtId="0" fontId="20" fillId="9" borderId="0" xfId="3" applyFont="1" applyFill="1" applyAlignment="1">
      <alignment horizontal="center" vertical="center" wrapText="1"/>
    </xf>
    <xf numFmtId="0" fontId="20" fillId="9" borderId="50" xfId="3" applyFont="1" applyFill="1" applyBorder="1" applyAlignment="1">
      <alignment horizontal="center" vertical="center" wrapText="1"/>
    </xf>
    <xf numFmtId="0" fontId="20" fillId="9" borderId="44" xfId="3" applyFont="1" applyFill="1" applyBorder="1" applyAlignment="1">
      <alignment horizontal="center" vertical="center" wrapText="1"/>
    </xf>
    <xf numFmtId="0" fontId="20" fillId="9" borderId="45" xfId="3" applyFont="1" applyFill="1" applyBorder="1" applyAlignment="1">
      <alignment horizontal="center" vertical="center" wrapText="1"/>
    </xf>
    <xf numFmtId="0" fontId="20" fillId="9" borderId="46" xfId="3" applyFont="1" applyFill="1" applyBorder="1" applyAlignment="1">
      <alignment horizontal="center" vertical="center" wrapText="1"/>
    </xf>
    <xf numFmtId="0" fontId="8" fillId="0" borderId="114" xfId="3" applyFont="1" applyBorder="1" applyAlignment="1">
      <alignment horizontal="center" vertical="center" wrapText="1"/>
    </xf>
    <xf numFmtId="166" fontId="12" fillId="0" borderId="67" xfId="3" applyNumberFormat="1" applyFont="1" applyBorder="1" applyAlignment="1">
      <alignment horizontal="center" vertical="center" wrapText="1"/>
    </xf>
    <xf numFmtId="166" fontId="12" fillId="0" borderId="45" xfId="3" applyNumberFormat="1" applyFont="1" applyBorder="1" applyAlignment="1">
      <alignment horizontal="center" vertical="center" wrapText="1"/>
    </xf>
    <xf numFmtId="0" fontId="3" fillId="13" borderId="0" xfId="0" applyFont="1" applyFill="1" applyAlignment="1">
      <alignment horizontal="center" vertical="center" wrapText="1"/>
    </xf>
    <xf numFmtId="0" fontId="3" fillId="13" borderId="133" xfId="0" applyFont="1" applyFill="1" applyBorder="1" applyAlignment="1">
      <alignment horizontal="center" vertical="center" wrapText="1"/>
    </xf>
    <xf numFmtId="0" fontId="10" fillId="2" borderId="132" xfId="3" applyFont="1" applyFill="1" applyBorder="1" applyAlignment="1">
      <alignment horizontal="left" vertical="center"/>
    </xf>
    <xf numFmtId="0" fontId="10" fillId="2" borderId="133" xfId="3" applyFont="1" applyFill="1" applyBorder="1" applyAlignment="1">
      <alignment horizontal="left" vertical="center"/>
    </xf>
    <xf numFmtId="0" fontId="36" fillId="11" borderId="95" xfId="0" applyFont="1" applyFill="1" applyBorder="1" applyAlignment="1">
      <alignment horizontal="center" vertical="center" wrapText="1"/>
    </xf>
    <xf numFmtId="0" fontId="36" fillId="11" borderId="134" xfId="0" applyFont="1" applyFill="1" applyBorder="1" applyAlignment="1">
      <alignment horizontal="center" vertical="center" wrapText="1"/>
    </xf>
    <xf numFmtId="0" fontId="36" fillId="11" borderId="95" xfId="0" quotePrefix="1" applyFont="1" applyFill="1" applyBorder="1" applyAlignment="1">
      <alignment horizontal="center" vertical="center" wrapText="1"/>
    </xf>
    <xf numFmtId="0" fontId="36" fillId="11" borderId="95" xfId="0" applyFont="1" applyFill="1" applyBorder="1" applyAlignment="1">
      <alignment horizontal="center" vertical="top" wrapText="1"/>
    </xf>
    <xf numFmtId="0" fontId="36" fillId="11" borderId="97" xfId="0" applyFont="1" applyFill="1" applyBorder="1" applyAlignment="1">
      <alignment horizontal="center" vertical="center" wrapText="1"/>
    </xf>
    <xf numFmtId="0" fontId="27" fillId="11" borderId="94" xfId="0" applyFont="1" applyFill="1" applyBorder="1" applyAlignment="1">
      <alignment horizontal="center" vertical="center" wrapText="1"/>
    </xf>
    <xf numFmtId="0" fontId="27" fillId="11" borderId="96" xfId="0" applyFont="1" applyFill="1" applyBorder="1" applyAlignment="1">
      <alignment horizontal="center" vertical="center" wrapText="1"/>
    </xf>
    <xf numFmtId="0" fontId="36" fillId="11" borderId="98" xfId="0" applyFont="1" applyFill="1" applyBorder="1" applyAlignment="1">
      <alignment horizontal="center" vertical="center" wrapText="1"/>
    </xf>
    <xf numFmtId="0" fontId="36" fillId="11" borderId="135" xfId="0" applyFont="1" applyFill="1" applyBorder="1" applyAlignment="1">
      <alignment horizontal="center" vertical="center" wrapText="1"/>
    </xf>
    <xf numFmtId="0" fontId="36" fillId="11" borderId="136" xfId="0" applyFont="1" applyFill="1" applyBorder="1" applyAlignment="1">
      <alignment horizontal="center" vertical="center" wrapText="1"/>
    </xf>
    <xf numFmtId="0" fontId="3" fillId="0" borderId="94" xfId="0" applyFont="1" applyBorder="1" applyAlignment="1">
      <alignment horizontal="center" vertical="center"/>
    </xf>
    <xf numFmtId="0" fontId="3" fillId="0" borderId="96" xfId="0" applyFont="1" applyBorder="1" applyAlignment="1">
      <alignment horizontal="center" vertical="center"/>
    </xf>
    <xf numFmtId="0" fontId="27" fillId="11" borderId="97" xfId="0" applyFont="1" applyFill="1" applyBorder="1" applyAlignment="1">
      <alignment horizontal="center" vertical="center" wrapText="1"/>
    </xf>
    <xf numFmtId="0" fontId="27" fillId="11" borderId="98" xfId="0" applyFont="1" applyFill="1" applyBorder="1" applyAlignment="1">
      <alignment horizontal="center" vertical="center" wrapText="1"/>
    </xf>
    <xf numFmtId="0" fontId="26" fillId="3" borderId="95" xfId="0" applyFont="1" applyFill="1" applyBorder="1" applyAlignment="1">
      <alignment horizontal="center" vertical="center" wrapText="1"/>
    </xf>
    <xf numFmtId="0" fontId="26" fillId="3" borderId="137" xfId="0" applyFont="1" applyFill="1" applyBorder="1" applyAlignment="1">
      <alignment horizontal="center" vertical="center" wrapText="1"/>
    </xf>
    <xf numFmtId="0" fontId="30" fillId="3" borderId="99" xfId="0" applyFont="1" applyFill="1" applyBorder="1" applyAlignment="1">
      <alignment horizontal="center" vertical="top" wrapText="1"/>
    </xf>
    <xf numFmtId="0" fontId="30" fillId="3" borderId="0" xfId="0" applyFont="1" applyFill="1" applyAlignment="1">
      <alignment horizontal="center" vertical="top" wrapText="1"/>
    </xf>
    <xf numFmtId="0" fontId="27" fillId="11" borderId="94" xfId="0" applyFont="1" applyFill="1" applyBorder="1" applyAlignment="1">
      <alignment horizontal="center"/>
    </xf>
    <xf numFmtId="0" fontId="27" fillId="11" borderId="96" xfId="0" applyFont="1" applyFill="1" applyBorder="1" applyAlignment="1">
      <alignment horizontal="center"/>
    </xf>
    <xf numFmtId="0" fontId="23" fillId="6" borderId="0" xfId="0" applyFont="1" applyFill="1" applyAlignment="1">
      <alignment horizontal="center" vertical="center"/>
    </xf>
    <xf numFmtId="0" fontId="23" fillId="6" borderId="51" xfId="0" applyFont="1" applyFill="1" applyBorder="1" applyAlignment="1">
      <alignment horizontal="center" vertical="center"/>
    </xf>
    <xf numFmtId="0" fontId="30" fillId="3" borderId="99" xfId="0" applyFont="1" applyFill="1" applyBorder="1" applyAlignment="1">
      <alignment horizontal="left" vertical="top" wrapText="1"/>
    </xf>
    <xf numFmtId="0" fontId="30" fillId="3" borderId="0" xfId="0" applyFont="1" applyFill="1" applyAlignment="1">
      <alignment horizontal="left" vertical="top" wrapText="1"/>
    </xf>
    <xf numFmtId="0" fontId="31" fillId="2" borderId="0" xfId="3" applyFont="1" applyFill="1" applyAlignment="1">
      <alignment horizontal="left" vertical="center"/>
    </xf>
    <xf numFmtId="0" fontId="27" fillId="11" borderId="135" xfId="0" applyFont="1" applyFill="1" applyBorder="1" applyAlignment="1">
      <alignment horizontal="center" vertical="center" wrapText="1"/>
    </xf>
    <xf numFmtId="0" fontId="27" fillId="11" borderId="138" xfId="0" applyFont="1" applyFill="1" applyBorder="1" applyAlignment="1">
      <alignment horizontal="center" vertical="center" wrapText="1"/>
    </xf>
    <xf numFmtId="0" fontId="23" fillId="2" borderId="0" xfId="3" applyFont="1" applyFill="1" applyAlignment="1">
      <alignment horizontal="left" vertical="center"/>
    </xf>
    <xf numFmtId="0" fontId="28" fillId="11" borderId="94" xfId="0" applyFont="1" applyFill="1" applyBorder="1" applyAlignment="1">
      <alignment horizontal="center"/>
    </xf>
    <xf numFmtId="0" fontId="28" fillId="11" borderId="96" xfId="0" applyFont="1" applyFill="1" applyBorder="1" applyAlignment="1">
      <alignment horizontal="center"/>
    </xf>
    <xf numFmtId="0" fontId="27" fillId="11" borderId="95" xfId="0" applyFont="1" applyFill="1" applyBorder="1" applyAlignment="1">
      <alignment horizontal="center" vertical="center" wrapText="1"/>
    </xf>
    <xf numFmtId="0" fontId="26" fillId="3" borderId="97" xfId="0" applyFont="1" applyFill="1" applyBorder="1" applyAlignment="1">
      <alignment horizontal="center" vertical="center" wrapText="1"/>
    </xf>
    <xf numFmtId="0" fontId="26" fillId="3" borderId="98" xfId="0" applyFont="1" applyFill="1" applyBorder="1" applyAlignment="1">
      <alignment horizontal="center" vertical="center" wrapText="1"/>
    </xf>
    <xf numFmtId="0" fontId="3" fillId="13" borderId="6"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3" fontId="3" fillId="13" borderId="95" xfId="0" applyNumberFormat="1" applyFont="1" applyFill="1" applyBorder="1" applyProtection="1">
      <protection locked="0"/>
    </xf>
  </cellXfs>
  <cellStyles count="6">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Percent" xfId="2" builtinId="5"/>
  </cellStyles>
  <dxfs count="0"/>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2">
                <a:shade val="53000"/>
              </a:schemeClr>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Tables'!$C$94:$C$99</c:f>
            </c:numRef>
          </c:val>
          <c:extLst>
            <c:ext xmlns:c16="http://schemas.microsoft.com/office/drawing/2014/chart" uri="{C3380CC4-5D6E-409C-BE32-E72D297353CC}">
              <c16:uniqueId val="{00000000-F639-4F5D-B0E4-3A7FC127B6F2}"/>
            </c:ext>
          </c:extLst>
        </c:ser>
        <c:ser>
          <c:idx val="1"/>
          <c:order val="1"/>
          <c:tx>
            <c:v>carbon savings</c:v>
          </c:tx>
          <c:spPr>
            <a:solidFill>
              <a:schemeClr val="accent2">
                <a:shade val="76000"/>
              </a:schemeClr>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Tables'!$D$94:$D$99</c:f>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chemeClr val="accent2">
                  <a:tint val="54000"/>
                </a:schemeClr>
              </a:solidFill>
              <a:prstDash val="solid"/>
              <a:round/>
            </a:ln>
            <a:effectLst/>
          </c:spPr>
          <c:marker>
            <c:symbol val="none"/>
          </c:marker>
          <c:val>
            <c:numRef>
              <c:f>'GLA Summary Tables'!$E$94:$E$99</c:f>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chemeClr val="accent2"/>
              </a:solidFill>
              <a:prstDash val="solid"/>
              <a:round/>
            </a:ln>
            <a:effectLst/>
          </c:spPr>
          <c:marker>
            <c:symbol val="none"/>
          </c:marker>
          <c:val>
            <c:numRef>
              <c:f>'GLA Summary Tables'!$F$94:$F$99</c:f>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2">
                <a:shade val="53000"/>
              </a:schemeClr>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Tables'!$C$101:$C$106</c:f>
            </c:numRef>
          </c:val>
          <c:extLst>
            <c:ext xmlns:c16="http://schemas.microsoft.com/office/drawing/2014/chart" uri="{C3380CC4-5D6E-409C-BE32-E72D297353CC}">
              <c16:uniqueId val="{00000000-3B7C-46D8-A664-0314DF4E9286}"/>
            </c:ext>
          </c:extLst>
        </c:ser>
        <c:ser>
          <c:idx val="1"/>
          <c:order val="1"/>
          <c:tx>
            <c:v>carbon savings</c:v>
          </c:tx>
          <c:spPr>
            <a:solidFill>
              <a:schemeClr val="accent2">
                <a:shade val="76000"/>
              </a:schemeClr>
            </a:solidFill>
            <a:ln>
              <a:noFill/>
            </a:ln>
            <a:effectLst/>
          </c:spPr>
          <c:invertIfNegative val="0"/>
          <c:cat>
            <c:strLit>
              <c:ptCount val="5"/>
              <c:pt idx="1">
                <c:v>be lean</c:v>
              </c:pt>
              <c:pt idx="2">
                <c:v> be clean</c:v>
              </c:pt>
              <c:pt idx="3">
                <c:v> be green</c:v>
              </c:pt>
              <c:pt idx="4">
                <c:v>Further on-site savings and/or
off-set payment</c:v>
              </c:pt>
            </c:strLit>
          </c:cat>
          <c:val>
            <c:numRef>
              <c:f>'GLA Summary Tables'!$D$101:$D$106</c:f>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chemeClr val="accent2">
                  <a:tint val="54000"/>
                </a:schemeClr>
              </a:solidFill>
              <a:prstDash val="solid"/>
              <a:round/>
            </a:ln>
            <a:effectLst/>
          </c:spPr>
          <c:marker>
            <c:symbol val="none"/>
          </c:marker>
          <c:val>
            <c:numRef>
              <c:f>'GLA Summary Tables'!$E$101:$E$106</c:f>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chemeClr val="accent2"/>
              </a:solidFill>
              <a:prstDash val="solid"/>
              <a:round/>
            </a:ln>
            <a:effectLst/>
          </c:spPr>
          <c:marker>
            <c:symbol val="none"/>
          </c:marker>
          <c:val>
            <c:numRef>
              <c:f>'GLA Summary Tables'!$F$101:$F$106</c:f>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E632-46FC-4D44-8701-178BD169876B}">
  <sheetPr codeName="Sheet2"/>
  <dimension ref="A1:I49"/>
  <sheetViews>
    <sheetView zoomScale="90" zoomScaleNormal="90" workbookViewId="0">
      <selection activeCell="D41" sqref="D41:I41"/>
    </sheetView>
  </sheetViews>
  <sheetFormatPr defaultColWidth="8.33203125" defaultRowHeight="13.2" x14ac:dyDescent="0.25"/>
  <cols>
    <col min="1" max="1" width="36.88671875" style="2" bestFit="1" customWidth="1"/>
    <col min="2" max="2" width="29.5546875" style="2" bestFit="1" customWidth="1"/>
    <col min="3" max="3" width="19.5546875" style="2" customWidth="1"/>
    <col min="4" max="4" width="20" style="2" customWidth="1"/>
    <col min="5" max="5" width="11" style="2" customWidth="1"/>
    <col min="6" max="6" width="11.88671875" style="2" customWidth="1"/>
    <col min="7" max="8" width="8.33203125" style="2"/>
    <col min="9" max="9" width="34.5546875" style="2" customWidth="1"/>
    <col min="10" max="16384" width="8.33203125" style="2"/>
  </cols>
  <sheetData>
    <row r="1" spans="1:9" s="1" customFormat="1" ht="15" customHeight="1" thickTop="1" thickBot="1" x14ac:dyDescent="0.35">
      <c r="A1" s="245" t="s">
        <v>0</v>
      </c>
      <c r="B1" s="246"/>
      <c r="C1" s="415" t="s">
        <v>1</v>
      </c>
      <c r="D1" s="416"/>
      <c r="E1" s="416"/>
      <c r="F1" s="416"/>
      <c r="G1" s="416"/>
      <c r="H1" s="416"/>
      <c r="I1" s="417"/>
    </row>
    <row r="2" spans="1:9" x14ac:dyDescent="0.25">
      <c r="A2" s="247" t="s">
        <v>2</v>
      </c>
      <c r="B2" s="270">
        <v>44757</v>
      </c>
      <c r="C2" s="418" t="s">
        <v>3</v>
      </c>
      <c r="D2" s="419"/>
      <c r="E2" s="419"/>
      <c r="F2" s="419"/>
      <c r="G2" s="419"/>
      <c r="H2" s="419"/>
      <c r="I2" s="420"/>
    </row>
    <row r="3" spans="1:9" x14ac:dyDescent="0.25">
      <c r="A3" s="248" t="s">
        <v>4</v>
      </c>
      <c r="B3" s="271" t="s">
        <v>260</v>
      </c>
      <c r="C3" s="418" t="s">
        <v>5</v>
      </c>
      <c r="D3" s="419"/>
      <c r="E3" s="419"/>
      <c r="F3" s="419"/>
      <c r="G3" s="419"/>
      <c r="H3" s="419"/>
      <c r="I3" s="420"/>
    </row>
    <row r="4" spans="1:9" ht="27" thickBot="1" x14ac:dyDescent="0.3">
      <c r="A4" s="229" t="s">
        <v>6</v>
      </c>
      <c r="B4" s="272">
        <v>95</v>
      </c>
      <c r="C4" s="431" t="s">
        <v>7</v>
      </c>
      <c r="D4" s="432"/>
      <c r="E4" s="432"/>
      <c r="F4" s="432"/>
      <c r="G4" s="432"/>
      <c r="H4" s="432"/>
      <c r="I4" s="433"/>
    </row>
    <row r="5" spans="1:9" ht="14.4" thickTop="1" thickBot="1" x14ac:dyDescent="0.3"/>
    <row r="6" spans="1:9" ht="16.2" thickBot="1" x14ac:dyDescent="0.3">
      <c r="A6" s="230" t="s">
        <v>8</v>
      </c>
      <c r="B6" s="231"/>
      <c r="C6" s="434" t="s">
        <v>1</v>
      </c>
      <c r="D6" s="434"/>
      <c r="E6" s="434"/>
      <c r="F6" s="434"/>
      <c r="G6" s="434"/>
      <c r="H6" s="434"/>
      <c r="I6" s="435"/>
    </row>
    <row r="7" spans="1:9" ht="15.6" x14ac:dyDescent="0.25">
      <c r="A7" s="3" t="s">
        <v>9</v>
      </c>
      <c r="B7" s="232" t="s">
        <v>10</v>
      </c>
      <c r="C7" s="436"/>
      <c r="D7" s="436"/>
      <c r="E7" s="436"/>
      <c r="F7" s="436"/>
      <c r="G7" s="436"/>
      <c r="H7" s="436"/>
      <c r="I7" s="437"/>
    </row>
    <row r="8" spans="1:9" ht="13.8" thickBot="1" x14ac:dyDescent="0.3">
      <c r="A8" s="4"/>
      <c r="B8" s="5" t="s">
        <v>11</v>
      </c>
      <c r="C8" s="436"/>
      <c r="D8" s="436"/>
      <c r="E8" s="436"/>
      <c r="F8" s="436"/>
      <c r="G8" s="436"/>
      <c r="H8" s="436"/>
      <c r="I8" s="437"/>
    </row>
    <row r="9" spans="1:9" ht="20.25" customHeight="1" x14ac:dyDescent="0.25">
      <c r="A9" s="6" t="s">
        <v>12</v>
      </c>
      <c r="B9" s="7">
        <v>0.21</v>
      </c>
      <c r="C9" s="438" t="s">
        <v>13</v>
      </c>
      <c r="D9" s="439"/>
      <c r="E9" s="439"/>
      <c r="F9" s="439"/>
      <c r="G9" s="439"/>
      <c r="H9" s="439"/>
      <c r="I9" s="440"/>
    </row>
    <row r="10" spans="1:9" ht="20.25" customHeight="1" thickBot="1" x14ac:dyDescent="0.3">
      <c r="A10" s="8" t="s">
        <v>14</v>
      </c>
      <c r="B10" s="9">
        <v>0.13600000000000001</v>
      </c>
      <c r="C10" s="441"/>
      <c r="D10" s="442"/>
      <c r="E10" s="442"/>
      <c r="F10" s="442"/>
      <c r="G10" s="442"/>
      <c r="H10" s="442"/>
      <c r="I10" s="443"/>
    </row>
    <row r="11" spans="1:9" ht="20.25" customHeight="1" x14ac:dyDescent="0.25">
      <c r="A11" s="273" t="s">
        <v>15</v>
      </c>
      <c r="B11" s="274"/>
      <c r="C11" s="444" t="s">
        <v>16</v>
      </c>
      <c r="D11" s="445"/>
      <c r="E11" s="445"/>
      <c r="F11" s="445"/>
      <c r="G11" s="445"/>
      <c r="H11" s="445"/>
      <c r="I11" s="446"/>
    </row>
    <row r="12" spans="1:9" ht="20.25" customHeight="1" x14ac:dyDescent="0.25">
      <c r="A12" s="275" t="s">
        <v>17</v>
      </c>
      <c r="B12" s="276"/>
      <c r="C12" s="447"/>
      <c r="D12" s="448"/>
      <c r="E12" s="448"/>
      <c r="F12" s="448"/>
      <c r="G12" s="448"/>
      <c r="H12" s="448"/>
      <c r="I12" s="449"/>
    </row>
    <row r="13" spans="1:9" ht="20.25" customHeight="1" x14ac:dyDescent="0.25">
      <c r="A13" s="277" t="s">
        <v>18</v>
      </c>
      <c r="B13" s="276"/>
      <c r="C13" s="447"/>
      <c r="D13" s="448"/>
      <c r="E13" s="448"/>
      <c r="F13" s="448"/>
      <c r="G13" s="448"/>
      <c r="H13" s="448"/>
      <c r="I13" s="449"/>
    </row>
    <row r="14" spans="1:9" ht="20.25" customHeight="1" thickBot="1" x14ac:dyDescent="0.3">
      <c r="A14" s="278" t="s">
        <v>19</v>
      </c>
      <c r="B14" s="279"/>
      <c r="C14" s="450"/>
      <c r="D14" s="451"/>
      <c r="E14" s="451"/>
      <c r="F14" s="451"/>
      <c r="G14" s="451"/>
      <c r="H14" s="451"/>
      <c r="I14" s="452"/>
    </row>
    <row r="15" spans="1:9" ht="60.75" customHeight="1" thickBot="1" x14ac:dyDescent="0.3">
      <c r="A15" s="10" t="s">
        <v>20</v>
      </c>
      <c r="B15" s="280"/>
      <c r="C15" s="450" t="s">
        <v>21</v>
      </c>
      <c r="D15" s="451"/>
      <c r="E15" s="451"/>
      <c r="F15" s="451"/>
      <c r="G15" s="451"/>
      <c r="H15" s="451"/>
      <c r="I15" s="452"/>
    </row>
    <row r="17" spans="1:9" ht="13.8" thickBot="1" x14ac:dyDescent="0.3"/>
    <row r="18" spans="1:9" s="1" customFormat="1" x14ac:dyDescent="0.3">
      <c r="A18" s="421" t="s">
        <v>22</v>
      </c>
      <c r="B18" s="422"/>
      <c r="C18" s="422"/>
      <c r="D18" s="422"/>
      <c r="E18" s="422"/>
      <c r="F18" s="422"/>
      <c r="G18" s="422"/>
      <c r="H18" s="422"/>
      <c r="I18" s="423"/>
    </row>
    <row r="19" spans="1:9" x14ac:dyDescent="0.25">
      <c r="A19" s="424" t="s">
        <v>23</v>
      </c>
      <c r="B19" s="425"/>
      <c r="C19" s="425"/>
      <c r="D19" s="425"/>
      <c r="E19" s="425"/>
      <c r="F19" s="425"/>
      <c r="G19" s="425"/>
      <c r="H19" s="425"/>
      <c r="I19" s="426"/>
    </row>
    <row r="20" spans="1:9" x14ac:dyDescent="0.25">
      <c r="A20" s="427"/>
      <c r="B20" s="425"/>
      <c r="C20" s="425"/>
      <c r="D20" s="425"/>
      <c r="E20" s="425"/>
      <c r="F20" s="425"/>
      <c r="G20" s="425"/>
      <c r="H20" s="425"/>
      <c r="I20" s="426"/>
    </row>
    <row r="21" spans="1:9" x14ac:dyDescent="0.25">
      <c r="A21" s="427"/>
      <c r="B21" s="425"/>
      <c r="C21" s="425"/>
      <c r="D21" s="425"/>
      <c r="E21" s="425"/>
      <c r="F21" s="425"/>
      <c r="G21" s="425"/>
      <c r="H21" s="425"/>
      <c r="I21" s="426"/>
    </row>
    <row r="22" spans="1:9" x14ac:dyDescent="0.25">
      <c r="A22" s="427"/>
      <c r="B22" s="425"/>
      <c r="C22" s="425"/>
      <c r="D22" s="425"/>
      <c r="E22" s="425"/>
      <c r="F22" s="425"/>
      <c r="G22" s="425"/>
      <c r="H22" s="425"/>
      <c r="I22" s="426"/>
    </row>
    <row r="23" spans="1:9" x14ac:dyDescent="0.25">
      <c r="A23" s="427"/>
      <c r="B23" s="425"/>
      <c r="C23" s="425"/>
      <c r="D23" s="425"/>
      <c r="E23" s="425"/>
      <c r="F23" s="425"/>
      <c r="G23" s="425"/>
      <c r="H23" s="425"/>
      <c r="I23" s="426"/>
    </row>
    <row r="24" spans="1:9" x14ac:dyDescent="0.25">
      <c r="A24" s="427"/>
      <c r="B24" s="425"/>
      <c r="C24" s="425"/>
      <c r="D24" s="425"/>
      <c r="E24" s="425"/>
      <c r="F24" s="425"/>
      <c r="G24" s="425"/>
      <c r="H24" s="425"/>
      <c r="I24" s="426"/>
    </row>
    <row r="25" spans="1:9" x14ac:dyDescent="0.25">
      <c r="A25" s="427"/>
      <c r="B25" s="425"/>
      <c r="C25" s="425"/>
      <c r="D25" s="425"/>
      <c r="E25" s="425"/>
      <c r="F25" s="425"/>
      <c r="G25" s="425"/>
      <c r="H25" s="425"/>
      <c r="I25" s="426"/>
    </row>
    <row r="26" spans="1:9" x14ac:dyDescent="0.25">
      <c r="A26" s="427"/>
      <c r="B26" s="425"/>
      <c r="C26" s="425"/>
      <c r="D26" s="425"/>
      <c r="E26" s="425"/>
      <c r="F26" s="425"/>
      <c r="G26" s="425"/>
      <c r="H26" s="425"/>
      <c r="I26" s="426"/>
    </row>
    <row r="27" spans="1:9" x14ac:dyDescent="0.25">
      <c r="A27" s="427"/>
      <c r="B27" s="425"/>
      <c r="C27" s="425"/>
      <c r="D27" s="425"/>
      <c r="E27" s="425"/>
      <c r="F27" s="425"/>
      <c r="G27" s="425"/>
      <c r="H27" s="425"/>
      <c r="I27" s="426"/>
    </row>
    <row r="28" spans="1:9" x14ac:dyDescent="0.25">
      <c r="A28" s="427"/>
      <c r="B28" s="425"/>
      <c r="C28" s="425"/>
      <c r="D28" s="425"/>
      <c r="E28" s="425"/>
      <c r="F28" s="425"/>
      <c r="G28" s="425"/>
      <c r="H28" s="425"/>
      <c r="I28" s="426"/>
    </row>
    <row r="29" spans="1:9" x14ac:dyDescent="0.25">
      <c r="A29" s="427"/>
      <c r="B29" s="425"/>
      <c r="C29" s="425"/>
      <c r="D29" s="425"/>
      <c r="E29" s="425"/>
      <c r="F29" s="425"/>
      <c r="G29" s="425"/>
      <c r="H29" s="425"/>
      <c r="I29" s="426"/>
    </row>
    <row r="30" spans="1:9" x14ac:dyDescent="0.25">
      <c r="A30" s="427"/>
      <c r="B30" s="425"/>
      <c r="C30" s="425"/>
      <c r="D30" s="425"/>
      <c r="E30" s="425"/>
      <c r="F30" s="425"/>
      <c r="G30" s="425"/>
      <c r="H30" s="425"/>
      <c r="I30" s="426"/>
    </row>
    <row r="31" spans="1:9" x14ac:dyDescent="0.25">
      <c r="A31" s="427"/>
      <c r="B31" s="425"/>
      <c r="C31" s="425"/>
      <c r="D31" s="425"/>
      <c r="E31" s="425"/>
      <c r="F31" s="425"/>
      <c r="G31" s="425"/>
      <c r="H31" s="425"/>
      <c r="I31" s="426"/>
    </row>
    <row r="32" spans="1:9" x14ac:dyDescent="0.25">
      <c r="A32" s="427"/>
      <c r="B32" s="425"/>
      <c r="C32" s="425"/>
      <c r="D32" s="425"/>
      <c r="E32" s="425"/>
      <c r="F32" s="425"/>
      <c r="G32" s="425"/>
      <c r="H32" s="425"/>
      <c r="I32" s="426"/>
    </row>
    <row r="33" spans="1:9" x14ac:dyDescent="0.25">
      <c r="A33" s="427"/>
      <c r="B33" s="425"/>
      <c r="C33" s="425"/>
      <c r="D33" s="425"/>
      <c r="E33" s="425"/>
      <c r="F33" s="425"/>
      <c r="G33" s="425"/>
      <c r="H33" s="425"/>
      <c r="I33" s="426"/>
    </row>
    <row r="34" spans="1:9" x14ac:dyDescent="0.25">
      <c r="A34" s="427"/>
      <c r="B34" s="425"/>
      <c r="C34" s="425"/>
      <c r="D34" s="425"/>
      <c r="E34" s="425"/>
      <c r="F34" s="425"/>
      <c r="G34" s="425"/>
      <c r="H34" s="425"/>
      <c r="I34" s="426"/>
    </row>
    <row r="35" spans="1:9" x14ac:dyDescent="0.25">
      <c r="A35" s="427"/>
      <c r="B35" s="425"/>
      <c r="C35" s="425"/>
      <c r="D35" s="425"/>
      <c r="E35" s="425"/>
      <c r="F35" s="425"/>
      <c r="G35" s="425"/>
      <c r="H35" s="425"/>
      <c r="I35" s="426"/>
    </row>
    <row r="36" spans="1:9" x14ac:dyDescent="0.25">
      <c r="A36" s="427"/>
      <c r="B36" s="425"/>
      <c r="C36" s="425"/>
      <c r="D36" s="425"/>
      <c r="E36" s="425"/>
      <c r="F36" s="425"/>
      <c r="G36" s="425"/>
      <c r="H36" s="425"/>
      <c r="I36" s="426"/>
    </row>
    <row r="37" spans="1:9" ht="13.8" thickBot="1" x14ac:dyDescent="0.3">
      <c r="A37" s="428"/>
      <c r="B37" s="429"/>
      <c r="C37" s="429"/>
      <c r="D37" s="429"/>
      <c r="E37" s="429"/>
      <c r="F37" s="429"/>
      <c r="G37" s="429"/>
      <c r="H37" s="429"/>
      <c r="I37" s="430"/>
    </row>
    <row r="39" spans="1:9" ht="13.8" thickBot="1" x14ac:dyDescent="0.3"/>
    <row r="40" spans="1:9" ht="13.8" thickTop="1" x14ac:dyDescent="0.25">
      <c r="A40" s="453" t="s">
        <v>24</v>
      </c>
      <c r="B40" s="454"/>
      <c r="C40" s="455"/>
      <c r="D40" s="456" t="s">
        <v>25</v>
      </c>
      <c r="E40" s="457"/>
      <c r="F40" s="457"/>
      <c r="G40" s="457"/>
      <c r="H40" s="457"/>
      <c r="I40" s="458"/>
    </row>
    <row r="41" spans="1:9" ht="13.2" customHeight="1" x14ac:dyDescent="0.25">
      <c r="A41" s="459" t="s">
        <v>26</v>
      </c>
      <c r="B41" s="11" t="s">
        <v>27</v>
      </c>
      <c r="C41" s="281"/>
      <c r="D41" s="461" t="s">
        <v>261</v>
      </c>
      <c r="E41" s="590"/>
      <c r="F41" s="590"/>
      <c r="G41" s="590"/>
      <c r="H41" s="590"/>
      <c r="I41" s="591"/>
    </row>
    <row r="42" spans="1:9" x14ac:dyDescent="0.25">
      <c r="A42" s="460"/>
      <c r="B42" s="11" t="s">
        <v>28</v>
      </c>
      <c r="C42" s="281"/>
      <c r="D42" s="461" t="s">
        <v>262</v>
      </c>
      <c r="E42" s="590"/>
      <c r="F42" s="590"/>
      <c r="G42" s="590"/>
      <c r="H42" s="590"/>
      <c r="I42" s="591"/>
    </row>
    <row r="43" spans="1:9" x14ac:dyDescent="0.25">
      <c r="A43" s="459" t="s">
        <v>29</v>
      </c>
      <c r="B43" s="11" t="s">
        <v>27</v>
      </c>
      <c r="C43" s="281"/>
      <c r="D43" s="461" t="s">
        <v>262</v>
      </c>
      <c r="E43" s="590"/>
      <c r="F43" s="590"/>
      <c r="G43" s="590"/>
      <c r="H43" s="590"/>
      <c r="I43" s="591"/>
    </row>
    <row r="44" spans="1:9" x14ac:dyDescent="0.25">
      <c r="A44" s="460"/>
      <c r="B44" s="11" t="s">
        <v>28</v>
      </c>
      <c r="C44" s="281"/>
      <c r="D44" s="461" t="s">
        <v>262</v>
      </c>
      <c r="E44" s="590"/>
      <c r="F44" s="590"/>
      <c r="G44" s="590"/>
      <c r="H44" s="590"/>
      <c r="I44" s="591"/>
    </row>
    <row r="45" spans="1:9" x14ac:dyDescent="0.25">
      <c r="A45" s="462" t="s">
        <v>30</v>
      </c>
      <c r="B45" s="463"/>
      <c r="C45" s="281"/>
      <c r="D45" s="461" t="s">
        <v>262</v>
      </c>
      <c r="E45" s="590"/>
      <c r="F45" s="590"/>
      <c r="G45" s="590"/>
      <c r="H45" s="590"/>
      <c r="I45" s="591"/>
    </row>
    <row r="46" spans="1:9" x14ac:dyDescent="0.25">
      <c r="A46" s="462" t="s">
        <v>31</v>
      </c>
      <c r="B46" s="463"/>
      <c r="C46" s="281"/>
      <c r="D46" s="461" t="s">
        <v>262</v>
      </c>
      <c r="E46" s="590"/>
      <c r="F46" s="590"/>
      <c r="G46" s="590"/>
      <c r="H46" s="590"/>
      <c r="I46" s="591"/>
    </row>
    <row r="47" spans="1:9" x14ac:dyDescent="0.25">
      <c r="A47" s="462" t="s">
        <v>32</v>
      </c>
      <c r="B47" s="463"/>
      <c r="C47" s="281"/>
      <c r="D47" s="461" t="s">
        <v>262</v>
      </c>
      <c r="E47" s="590"/>
      <c r="F47" s="590"/>
      <c r="G47" s="590"/>
      <c r="H47" s="590"/>
      <c r="I47" s="591"/>
    </row>
    <row r="48" spans="1:9" ht="13.8" thickBot="1" x14ac:dyDescent="0.3">
      <c r="A48" s="464" t="s">
        <v>33</v>
      </c>
      <c r="B48" s="465"/>
      <c r="C48" s="282" t="s">
        <v>263</v>
      </c>
      <c r="D48" s="466" t="s">
        <v>262</v>
      </c>
      <c r="E48" s="592"/>
      <c r="F48" s="592"/>
      <c r="G48" s="592"/>
      <c r="H48" s="592"/>
      <c r="I48" s="593"/>
    </row>
    <row r="49" ht="13.8" thickTop="1" x14ac:dyDescent="0.25"/>
  </sheetData>
  <mergeCells count="26">
    <mergeCell ref="A47:B47"/>
    <mergeCell ref="D47:I47"/>
    <mergeCell ref="A48:B48"/>
    <mergeCell ref="D48:I48"/>
    <mergeCell ref="A43:A44"/>
    <mergeCell ref="D43:I43"/>
    <mergeCell ref="D44:I44"/>
    <mergeCell ref="A45:B45"/>
    <mergeCell ref="D45:I45"/>
    <mergeCell ref="A46:B46"/>
    <mergeCell ref="D46:I46"/>
    <mergeCell ref="A40:C40"/>
    <mergeCell ref="D40:I40"/>
    <mergeCell ref="A41:A42"/>
    <mergeCell ref="D41:I41"/>
    <mergeCell ref="D42:I42"/>
    <mergeCell ref="C1:I1"/>
    <mergeCell ref="C2:I2"/>
    <mergeCell ref="C3:I3"/>
    <mergeCell ref="A18:I18"/>
    <mergeCell ref="A19:I37"/>
    <mergeCell ref="C4:I4"/>
    <mergeCell ref="C6:I8"/>
    <mergeCell ref="C9:I10"/>
    <mergeCell ref="C11:I14"/>
    <mergeCell ref="C15:I15"/>
  </mergeCells>
  <phoneticPr fontId="40" type="noConversion"/>
  <dataValidations count="2">
    <dataValidation type="list" allowBlank="1" showInputMessage="1" showErrorMessage="1" sqref="C48" xr:uid="{0316C774-018C-4915-8AEC-9ECA69340161}">
      <formula1>"Yes,No"</formula1>
    </dataValidation>
    <dataValidation type="date" allowBlank="1" showInputMessage="1" showErrorMessage="1" sqref="B2" xr:uid="{01127E24-3F00-48EC-8F8A-EEFE689FB668}">
      <formula1>40179</formula1>
      <formula2>46022</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AH132"/>
  <sheetViews>
    <sheetView topLeftCell="R43" zoomScale="70" zoomScaleNormal="70" workbookViewId="0">
      <selection activeCell="AE63" sqref="AE63"/>
    </sheetView>
  </sheetViews>
  <sheetFormatPr defaultColWidth="8.33203125" defaultRowHeight="14.4" x14ac:dyDescent="0.3"/>
  <cols>
    <col min="1" max="1" width="15.44140625" style="56" customWidth="1"/>
    <col min="2" max="6" width="15.44140625" style="12" customWidth="1"/>
    <col min="7" max="7" width="17" style="12" customWidth="1"/>
    <col min="8" max="8" width="15.44140625" style="12" customWidth="1"/>
    <col min="9" max="9" width="17" style="12" customWidth="1"/>
    <col min="10" max="10" width="15.44140625" style="12" customWidth="1"/>
    <col min="11" max="11" width="17" style="12" customWidth="1"/>
    <col min="12" max="12" width="15.44140625" style="12" customWidth="1"/>
    <col min="13" max="13" width="17" style="12" customWidth="1"/>
    <col min="14" max="17" width="15.44140625" style="12" customWidth="1"/>
    <col min="18" max="18" width="15.44140625" customWidth="1"/>
    <col min="19" max="20" width="15.44140625" style="12" customWidth="1"/>
    <col min="21" max="24" width="15.44140625" style="2" customWidth="1"/>
    <col min="25" max="34" width="15.5546875" style="2" customWidth="1"/>
    <col min="35" max="35" width="12.6640625" style="2" customWidth="1"/>
    <col min="36" max="36" width="13.33203125" style="2" customWidth="1"/>
    <col min="37" max="37" width="12.44140625" style="2" customWidth="1"/>
    <col min="38" max="38" width="10.44140625" style="2" customWidth="1"/>
    <col min="39" max="39" width="9.44140625" style="2" customWidth="1"/>
    <col min="40" max="40" width="10.88671875" style="2" customWidth="1"/>
    <col min="41" max="16384" width="8.33203125" style="2"/>
  </cols>
  <sheetData>
    <row r="1" spans="1:34" s="311" customFormat="1" ht="27" customHeight="1" x14ac:dyDescent="0.3">
      <c r="A1" s="467" t="s">
        <v>34</v>
      </c>
      <c r="B1" s="468"/>
      <c r="C1" s="468"/>
      <c r="D1" s="468"/>
      <c r="E1" s="468"/>
      <c r="F1" s="468"/>
      <c r="G1" s="468"/>
      <c r="H1" s="468"/>
      <c r="I1" s="468"/>
      <c r="J1" s="468"/>
      <c r="K1" s="468"/>
      <c r="L1" s="468"/>
      <c r="M1" s="468"/>
      <c r="N1" s="468"/>
      <c r="O1" s="468"/>
      <c r="P1" s="468"/>
      <c r="Q1" s="468"/>
      <c r="R1" s="468"/>
      <c r="S1" s="468"/>
      <c r="T1" s="468"/>
      <c r="U1" s="468"/>
      <c r="V1" s="468"/>
      <c r="W1" s="468"/>
      <c r="X1" s="468"/>
      <c r="AH1" s="354"/>
    </row>
    <row r="2" spans="1:34" s="14" customFormat="1" ht="27" customHeight="1" x14ac:dyDescent="0.25">
      <c r="A2" s="57" t="s">
        <v>35</v>
      </c>
      <c r="B2" s="58"/>
      <c r="C2" s="58"/>
      <c r="D2" s="58"/>
      <c r="E2" s="58"/>
      <c r="F2" s="58"/>
      <c r="G2" s="58"/>
      <c r="H2" s="58"/>
      <c r="I2" s="58"/>
      <c r="J2" s="58"/>
      <c r="K2" s="58"/>
      <c r="L2" s="58"/>
      <c r="M2" s="58"/>
      <c r="N2" s="58"/>
      <c r="O2" s="58"/>
      <c r="P2" s="58"/>
      <c r="Q2" s="58"/>
      <c r="R2" s="105"/>
      <c r="S2" s="58"/>
      <c r="T2" s="58"/>
      <c r="U2" s="58"/>
      <c r="V2" s="58"/>
      <c r="W2" s="13"/>
      <c r="X2" s="13"/>
      <c r="Y2" s="13"/>
      <c r="Z2" s="13"/>
      <c r="AA2" s="13"/>
      <c r="AB2" s="13"/>
      <c r="AC2" s="13"/>
      <c r="AD2" s="13"/>
      <c r="AE2" s="13"/>
      <c r="AF2" s="13"/>
      <c r="AG2" s="13"/>
      <c r="AH2" s="340"/>
    </row>
    <row r="3" spans="1:34" ht="27" customHeight="1" x14ac:dyDescent="0.25">
      <c r="A3" s="469" t="s">
        <v>36</v>
      </c>
      <c r="B3" s="469" t="s">
        <v>37</v>
      </c>
      <c r="C3" s="469" t="s">
        <v>38</v>
      </c>
      <c r="D3" s="472" t="s">
        <v>39</v>
      </c>
      <c r="E3" s="177" t="s">
        <v>40</v>
      </c>
      <c r="F3" s="190"/>
      <c r="G3" s="483" t="s">
        <v>41</v>
      </c>
      <c r="H3" s="484"/>
      <c r="I3" s="484"/>
      <c r="J3" s="484"/>
      <c r="K3" s="484"/>
      <c r="L3" s="484"/>
      <c r="M3" s="484"/>
      <c r="N3" s="484"/>
      <c r="O3" s="484"/>
      <c r="P3" s="484"/>
      <c r="Q3" s="484"/>
      <c r="R3" s="484"/>
      <c r="S3" s="484"/>
      <c r="T3" s="484"/>
      <c r="U3" s="484"/>
      <c r="V3" s="484"/>
      <c r="W3" s="484"/>
      <c r="X3" s="485"/>
      <c r="Y3" s="477" t="s">
        <v>42</v>
      </c>
      <c r="Z3" s="478"/>
      <c r="AA3" s="478"/>
      <c r="AB3" s="478"/>
      <c r="AC3" s="478"/>
      <c r="AD3" s="478"/>
      <c r="AE3" s="478"/>
      <c r="AF3" s="478"/>
      <c r="AG3" s="479"/>
      <c r="AH3" s="355" t="s">
        <v>43</v>
      </c>
    </row>
    <row r="4" spans="1:34" s="1" customFormat="1" ht="79.2" x14ac:dyDescent="0.3">
      <c r="A4" s="470"/>
      <c r="B4" s="470"/>
      <c r="C4" s="470"/>
      <c r="D4" s="473"/>
      <c r="E4" s="333" t="s">
        <v>44</v>
      </c>
      <c r="F4" s="15" t="s">
        <v>45</v>
      </c>
      <c r="G4" s="174" t="s">
        <v>46</v>
      </c>
      <c r="H4" s="106" t="s">
        <v>47</v>
      </c>
      <c r="I4" s="106" t="s">
        <v>48</v>
      </c>
      <c r="J4" s="106" t="s">
        <v>49</v>
      </c>
      <c r="K4" s="165" t="s">
        <v>50</v>
      </c>
      <c r="L4" s="106" t="s">
        <v>47</v>
      </c>
      <c r="M4" s="333" t="s">
        <v>51</v>
      </c>
      <c r="N4" s="106" t="s">
        <v>49</v>
      </c>
      <c r="O4" s="333" t="s">
        <v>52</v>
      </c>
      <c r="P4" s="333" t="s">
        <v>53</v>
      </c>
      <c r="Q4" s="333" t="s">
        <v>54</v>
      </c>
      <c r="R4" s="333" t="s">
        <v>55</v>
      </c>
      <c r="S4" s="106" t="s">
        <v>56</v>
      </c>
      <c r="T4" s="106" t="s">
        <v>57</v>
      </c>
      <c r="U4" s="333" t="s">
        <v>58</v>
      </c>
      <c r="V4" s="106" t="s">
        <v>59</v>
      </c>
      <c r="W4" s="106" t="s">
        <v>60</v>
      </c>
      <c r="X4" s="106" t="s">
        <v>61</v>
      </c>
      <c r="Y4" s="259" t="s">
        <v>62</v>
      </c>
      <c r="Z4" s="260" t="s">
        <v>63</v>
      </c>
      <c r="AA4" s="261" t="s">
        <v>64</v>
      </c>
      <c r="AB4" s="261" t="s">
        <v>65</v>
      </c>
      <c r="AC4" s="260" t="s">
        <v>66</v>
      </c>
      <c r="AD4" s="260" t="s">
        <v>67</v>
      </c>
      <c r="AE4" s="260" t="s">
        <v>68</v>
      </c>
      <c r="AF4" s="165" t="s">
        <v>69</v>
      </c>
      <c r="AG4" s="185" t="s">
        <v>70</v>
      </c>
      <c r="AH4" s="15" t="s">
        <v>71</v>
      </c>
    </row>
    <row r="5" spans="1:34" s="1" customFormat="1" ht="13.2" x14ac:dyDescent="0.3">
      <c r="A5" s="471"/>
      <c r="B5" s="471"/>
      <c r="C5" s="471"/>
      <c r="D5" s="474"/>
      <c r="E5" s="333"/>
      <c r="F5" s="15"/>
      <c r="G5" s="175"/>
      <c r="H5" s="169"/>
      <c r="I5" s="169"/>
      <c r="J5" s="332"/>
      <c r="K5" s="335" t="s">
        <v>72</v>
      </c>
      <c r="L5" s="169"/>
      <c r="M5" s="335" t="s">
        <v>72</v>
      </c>
      <c r="N5" s="169"/>
      <c r="O5" s="335" t="s">
        <v>72</v>
      </c>
      <c r="P5" s="335" t="s">
        <v>72</v>
      </c>
      <c r="Q5" s="335" t="s">
        <v>72</v>
      </c>
      <c r="R5" s="335" t="s">
        <v>72</v>
      </c>
      <c r="S5" s="169"/>
      <c r="T5" s="169"/>
      <c r="U5" s="335"/>
      <c r="V5" s="169"/>
      <c r="W5" s="169"/>
      <c r="X5" s="169"/>
      <c r="Y5" s="262"/>
      <c r="Z5" s="263"/>
      <c r="AA5" s="264" t="s">
        <v>72</v>
      </c>
      <c r="AB5" s="264" t="s">
        <v>72</v>
      </c>
      <c r="AC5" s="263"/>
      <c r="AD5" s="263"/>
      <c r="AE5" s="263"/>
      <c r="AF5" s="166"/>
      <c r="AG5" s="186"/>
      <c r="AH5" s="15"/>
    </row>
    <row r="6" spans="1:34" s="1" customFormat="1" ht="79.2" x14ac:dyDescent="0.3">
      <c r="A6" s="16"/>
      <c r="B6" s="17" t="s">
        <v>73</v>
      </c>
      <c r="C6" s="17"/>
      <c r="D6" s="18"/>
      <c r="E6" s="17"/>
      <c r="F6" s="19" t="s">
        <v>74</v>
      </c>
      <c r="G6" s="20" t="s">
        <v>75</v>
      </c>
      <c r="H6" s="17" t="s">
        <v>76</v>
      </c>
      <c r="I6" s="165" t="s">
        <v>77</v>
      </c>
      <c r="J6" s="17" t="s">
        <v>76</v>
      </c>
      <c r="K6" s="17" t="s">
        <v>78</v>
      </c>
      <c r="L6" s="17" t="s">
        <v>76</v>
      </c>
      <c r="M6" s="17" t="s">
        <v>79</v>
      </c>
      <c r="N6" s="17" t="s">
        <v>76</v>
      </c>
      <c r="O6" s="17" t="s">
        <v>80</v>
      </c>
      <c r="P6" s="17" t="s">
        <v>76</v>
      </c>
      <c r="Q6" s="17" t="s">
        <v>81</v>
      </c>
      <c r="R6" s="17" t="s">
        <v>76</v>
      </c>
      <c r="S6" s="17" t="s">
        <v>82</v>
      </c>
      <c r="T6" s="17" t="s">
        <v>76</v>
      </c>
      <c r="U6" s="17" t="s">
        <v>83</v>
      </c>
      <c r="V6" s="64" t="s">
        <v>84</v>
      </c>
      <c r="W6" s="64" t="s">
        <v>85</v>
      </c>
      <c r="X6" s="17" t="s">
        <v>86</v>
      </c>
      <c r="Y6" s="238"/>
      <c r="Z6" s="158"/>
      <c r="AA6" s="158"/>
      <c r="AB6" s="158"/>
      <c r="AC6" s="158"/>
      <c r="AD6" s="158"/>
      <c r="AE6" s="158"/>
      <c r="AF6" s="166"/>
      <c r="AG6" s="334"/>
      <c r="AH6" s="19"/>
    </row>
    <row r="7" spans="1:34" ht="13.5" customHeight="1" x14ac:dyDescent="0.3">
      <c r="A7" s="283"/>
      <c r="B7" s="344"/>
      <c r="C7" s="344"/>
      <c r="D7" s="284"/>
      <c r="E7" s="342" t="str">
        <f>IFERROR(SUM(Y7:AF7)/$B7,"")</f>
        <v/>
      </c>
      <c r="F7" s="258"/>
      <c r="G7" s="285"/>
      <c r="H7" s="286"/>
      <c r="I7" s="287"/>
      <c r="J7" s="286"/>
      <c r="K7" s="287"/>
      <c r="L7" s="286"/>
      <c r="M7" s="287"/>
      <c r="N7" s="286"/>
      <c r="O7" s="287"/>
      <c r="P7" s="286"/>
      <c r="Q7" s="287"/>
      <c r="R7" s="286"/>
      <c r="S7" s="287"/>
      <c r="T7" s="286"/>
      <c r="U7" s="287"/>
      <c r="V7" s="287"/>
      <c r="W7" s="287"/>
      <c r="X7" s="497"/>
      <c r="Y7" s="89" t="str">
        <f>IFERROR($G7*INDEX('Development Information'!$B$9:$B$15,MATCH($H7,Fuel_Type,0),1)+$K7*IFERROR(INDEX('Development Information'!$B$9:$B$15,MATCH($L7,Fuel_Type,0),1),0)+$S7*IFERROR(INDEX('Development Information'!$B$9:$B$15,MATCH($T7,Fuel_Type,0),1),0),"")</f>
        <v/>
      </c>
      <c r="Z7" s="68" t="str">
        <f>IFERROR($M7*IFERROR(INDEX('Development Information'!$B$9:$B$15,MATCH($N7,Fuel_Type,0),1),0)+$I7*(INDEX('Development Information'!$B$9:$B$15,MATCH($J7,Fuel_Type,0),1)),"")</f>
        <v/>
      </c>
      <c r="AA7" s="68" t="str">
        <f>IFERROR($O7*INDEX('Development Information'!$B$9:$B$15,MATCH($P7,Fuel_Type,0),1),"")</f>
        <v/>
      </c>
      <c r="AB7" s="68" t="str">
        <f>IFERROR($Q7*INDEX('Development Information'!$B$9:$B$15,MATCH($R7,Fuel_Type,0),1),"")</f>
        <v/>
      </c>
      <c r="AC7" s="21" t="str">
        <f>IF(V7="","",V7*'Development Information'!$B$10)</f>
        <v/>
      </c>
      <c r="AD7" s="21" t="str">
        <f>IF(W7="","",W7*'Development Information'!$B$10)</f>
        <v/>
      </c>
      <c r="AE7" s="21" t="str">
        <f>IF(X7="","",X7*'Development Information'!$B$10)</f>
        <v/>
      </c>
      <c r="AF7" s="21" t="str">
        <f>IF(U7="","",U7*'Development Information'!$B$10)</f>
        <v/>
      </c>
      <c r="AG7" s="22" t="str">
        <f>IF(SUM(Y7:AF7)=0,"",(SUM(Y7:AF7)*D7/B7))</f>
        <v/>
      </c>
      <c r="AH7" s="356"/>
    </row>
    <row r="8" spans="1:34" ht="13.5" customHeight="1" x14ac:dyDescent="0.3">
      <c r="A8" s="283"/>
      <c r="B8" s="344"/>
      <c r="C8" s="344"/>
      <c r="D8" s="284"/>
      <c r="E8" s="342" t="str">
        <f t="shared" ref="E8:E57" si="0">IFERROR(SUM(Y8:AF8)/$B8,"")</f>
        <v/>
      </c>
      <c r="F8" s="258"/>
      <c r="G8" s="288"/>
      <c r="H8" s="343"/>
      <c r="I8" s="344"/>
      <c r="J8" s="343"/>
      <c r="K8" s="344"/>
      <c r="L8" s="343"/>
      <c r="M8" s="344"/>
      <c r="N8" s="343"/>
      <c r="O8" s="344"/>
      <c r="P8" s="343"/>
      <c r="Q8" s="344"/>
      <c r="R8" s="344"/>
      <c r="S8" s="344"/>
      <c r="T8" s="343"/>
      <c r="U8" s="344"/>
      <c r="V8" s="344"/>
      <c r="W8" s="344"/>
      <c r="X8" s="498"/>
      <c r="Y8" s="89" t="str">
        <f>IFERROR($G8*INDEX('Development Information'!$B$9:$B$15,MATCH($H8,Fuel_Type,0),1)+$K8*IFERROR(INDEX('Development Information'!$B$9:$B$15,MATCH($L8,Fuel_Type,0),1),0)+$S8*IFERROR(INDEX('Development Information'!$B$9:$B$15,MATCH($T8,Fuel_Type,0),1),0),"")</f>
        <v/>
      </c>
      <c r="Z8" s="68" t="str">
        <f>IFERROR($M8*IFERROR(INDEX('Development Information'!$B$9:$B$15,MATCH($N8,Fuel_Type,0),1),0)+$I8*(INDEX('Development Information'!$B$9:$B$15,MATCH($J8,Fuel_Type,0),1)),"")</f>
        <v/>
      </c>
      <c r="AA8" s="68" t="str">
        <f>IFERROR($O8*INDEX('Development Information'!$B$9:$B$15,MATCH($P8,Fuel_Type,0),1),"")</f>
        <v/>
      </c>
      <c r="AB8" s="68" t="str">
        <f>IFERROR($Q8*INDEX('Development Information'!$B$9:$B$15,MATCH($R8,Fuel_Type,0),1),"")</f>
        <v/>
      </c>
      <c r="AC8" s="68" t="str">
        <f>IF(V8="","",V8*'Development Information'!$B$10)</f>
        <v/>
      </c>
      <c r="AD8" s="68" t="str">
        <f>IF(W8="","",W8*'Development Information'!$B$10)</f>
        <v/>
      </c>
      <c r="AE8" s="68" t="str">
        <f>IF(X8="","",X8*'Development Information'!$B$10)</f>
        <v/>
      </c>
      <c r="AF8" s="21" t="str">
        <f>IF(U8="","",U8*'Development Information'!$B$10)</f>
        <v/>
      </c>
      <c r="AG8" s="22" t="str">
        <f t="shared" ref="AG8:AG57" si="1">IF(SUM(Y8:AF8)=0,"",(SUM(Y8:AF8)*D8/B8))</f>
        <v/>
      </c>
      <c r="AH8" s="356"/>
    </row>
    <row r="9" spans="1:34" ht="13.5" customHeight="1" x14ac:dyDescent="0.3">
      <c r="A9" s="283"/>
      <c r="B9" s="344"/>
      <c r="C9" s="344"/>
      <c r="D9" s="284"/>
      <c r="E9" s="342" t="str">
        <f t="shared" si="0"/>
        <v/>
      </c>
      <c r="F9" s="258"/>
      <c r="G9" s="288"/>
      <c r="H9" s="343"/>
      <c r="I9" s="344"/>
      <c r="J9" s="343"/>
      <c r="K9" s="344"/>
      <c r="L9" s="343"/>
      <c r="M9" s="344"/>
      <c r="N9" s="343"/>
      <c r="O9" s="344"/>
      <c r="P9" s="343"/>
      <c r="Q9" s="344"/>
      <c r="R9" s="344"/>
      <c r="S9" s="344"/>
      <c r="T9" s="343"/>
      <c r="U9" s="344"/>
      <c r="V9" s="344"/>
      <c r="W9" s="344"/>
      <c r="X9" s="498"/>
      <c r="Y9" s="89" t="str">
        <f>IFERROR($G9*INDEX('Development Information'!$B$9:$B$15,MATCH($H9,Fuel_Type,0),1)+$K9*IFERROR(INDEX('Development Information'!$B$9:$B$15,MATCH($L9,Fuel_Type,0),1),0)+$S9*IFERROR(INDEX('Development Information'!$B$9:$B$15,MATCH($T9,Fuel_Type,0),1),0),"")</f>
        <v/>
      </c>
      <c r="Z9" s="68" t="str">
        <f>IFERROR($M9*IFERROR(INDEX('Development Information'!$B$9:$B$15,MATCH($N9,Fuel_Type,0),1),0)+$I9*(INDEX('Development Information'!$B$9:$B$15,MATCH($J9,Fuel_Type,0),1)),"")</f>
        <v/>
      </c>
      <c r="AA9" s="68" t="str">
        <f>IFERROR($O9*INDEX('Development Information'!$B$9:$B$15,MATCH($P9,Fuel_Type,0),1),"")</f>
        <v/>
      </c>
      <c r="AB9" s="68" t="str">
        <f>IFERROR($Q9*INDEX('Development Information'!$B$9:$B$15,MATCH($R9,Fuel_Type,0),1),"")</f>
        <v/>
      </c>
      <c r="AC9" s="68" t="str">
        <f>IF(V9="","",V9*'Development Information'!$B$10)</f>
        <v/>
      </c>
      <c r="AD9" s="68" t="str">
        <f>IF(W9="","",W9*'Development Information'!$B$10)</f>
        <v/>
      </c>
      <c r="AE9" s="68" t="str">
        <f>IF(X9="","",X9*'Development Information'!$B$10)</f>
        <v/>
      </c>
      <c r="AF9" s="21" t="str">
        <f>IF(U9="","",U9*'Development Information'!$B$10)</f>
        <v/>
      </c>
      <c r="AG9" s="22" t="str">
        <f t="shared" si="1"/>
        <v/>
      </c>
      <c r="AH9" s="356"/>
    </row>
    <row r="10" spans="1:34" ht="13.5" customHeight="1" x14ac:dyDescent="0.3">
      <c r="A10" s="283"/>
      <c r="B10" s="344"/>
      <c r="C10" s="344"/>
      <c r="D10" s="284"/>
      <c r="E10" s="342" t="str">
        <f t="shared" si="0"/>
        <v/>
      </c>
      <c r="F10" s="258"/>
      <c r="G10" s="288"/>
      <c r="H10" s="343"/>
      <c r="I10" s="344"/>
      <c r="J10" s="343"/>
      <c r="K10" s="344"/>
      <c r="L10" s="343"/>
      <c r="M10" s="344"/>
      <c r="N10" s="343"/>
      <c r="O10" s="344"/>
      <c r="P10" s="343"/>
      <c r="Q10" s="344"/>
      <c r="R10" s="344"/>
      <c r="S10" s="344"/>
      <c r="T10" s="343"/>
      <c r="U10" s="344"/>
      <c r="V10" s="344"/>
      <c r="W10" s="344"/>
      <c r="X10" s="498"/>
      <c r="Y10" s="89" t="str">
        <f>IFERROR($G10*INDEX('Development Information'!$B$9:$B$15,MATCH($H10,Fuel_Type,0),1)+$K10*IFERROR(INDEX('Development Information'!$B$9:$B$15,MATCH($L10,Fuel_Type,0),1),0)+$S10*IFERROR(INDEX('Development Information'!$B$9:$B$15,MATCH($T10,Fuel_Type,0),1),0),"")</f>
        <v/>
      </c>
      <c r="Z10" s="68" t="str">
        <f>IFERROR($M10*IFERROR(INDEX('Development Information'!$B$9:$B$15,MATCH($N10,Fuel_Type,0),1),0)+$I10*(INDEX('Development Information'!$B$9:$B$15,MATCH($J10,Fuel_Type,0),1)),"")</f>
        <v/>
      </c>
      <c r="AA10" s="68" t="str">
        <f>IFERROR($O10*INDEX('Development Information'!$B$9:$B$15,MATCH($P10,Fuel_Type,0),1),"")</f>
        <v/>
      </c>
      <c r="AB10" s="68" t="str">
        <f>IFERROR($Q10*INDEX('Development Information'!$B$9:$B$15,MATCH($R10,Fuel_Type,0),1),"")</f>
        <v/>
      </c>
      <c r="AC10" s="68" t="str">
        <f>IF(V10="","",V10*'Development Information'!$B$10)</f>
        <v/>
      </c>
      <c r="AD10" s="68" t="str">
        <f>IF(W10="","",W10*'Development Information'!$B$10)</f>
        <v/>
      </c>
      <c r="AE10" s="68" t="str">
        <f>IF(X10="","",X10*'Development Information'!$B$10)</f>
        <v/>
      </c>
      <c r="AF10" s="21" t="str">
        <f>IF(U10="","",U10*'Development Information'!$B$10)</f>
        <v/>
      </c>
      <c r="AG10" s="22" t="str">
        <f t="shared" si="1"/>
        <v/>
      </c>
      <c r="AH10" s="356"/>
    </row>
    <row r="11" spans="1:34" ht="13.5" customHeight="1" x14ac:dyDescent="0.3">
      <c r="A11" s="283"/>
      <c r="B11" s="344"/>
      <c r="C11" s="344"/>
      <c r="D11" s="284"/>
      <c r="E11" s="342" t="str">
        <f t="shared" si="0"/>
        <v/>
      </c>
      <c r="F11" s="258"/>
      <c r="G11" s="288"/>
      <c r="H11" s="343"/>
      <c r="I11" s="344"/>
      <c r="J11" s="343"/>
      <c r="K11" s="344"/>
      <c r="L11" s="343"/>
      <c r="M11" s="344"/>
      <c r="N11" s="343"/>
      <c r="O11" s="344"/>
      <c r="P11" s="343"/>
      <c r="Q11" s="344"/>
      <c r="R11" s="344"/>
      <c r="S11" s="344"/>
      <c r="T11" s="343"/>
      <c r="U11" s="344"/>
      <c r="V11" s="344"/>
      <c r="W11" s="344"/>
      <c r="X11" s="498"/>
      <c r="Y11" s="89" t="str">
        <f>IFERROR($G11*INDEX('Development Information'!$B$9:$B$15,MATCH($H11,Fuel_Type,0),1)+$K11*IFERROR(INDEX('Development Information'!$B$9:$B$15,MATCH($L11,Fuel_Type,0),1),0)+$S11*IFERROR(INDEX('Development Information'!$B$9:$B$15,MATCH($T11,Fuel_Type,0),1),0),"")</f>
        <v/>
      </c>
      <c r="Z11" s="68" t="str">
        <f>IFERROR($M11*IFERROR(INDEX('Development Information'!$B$9:$B$15,MATCH($N11,Fuel_Type,0),1),0)+$I11*(INDEX('Development Information'!$B$9:$B$15,MATCH($J11,Fuel_Type,0),1)),"")</f>
        <v/>
      </c>
      <c r="AA11" s="68" t="str">
        <f>IFERROR($O11*INDEX('Development Information'!$B$9:$B$15,MATCH($P11,Fuel_Type,0),1),"")</f>
        <v/>
      </c>
      <c r="AB11" s="68" t="str">
        <f>IFERROR($Q11*INDEX('Development Information'!$B$9:$B$15,MATCH($R11,Fuel_Type,0),1),"")</f>
        <v/>
      </c>
      <c r="AC11" s="68" t="str">
        <f>IF(V11="","",V11*'Development Information'!$B$10)</f>
        <v/>
      </c>
      <c r="AD11" s="68" t="str">
        <f>IF(W11="","",W11*'Development Information'!$B$10)</f>
        <v/>
      </c>
      <c r="AE11" s="68" t="str">
        <f>IF(X11="","",X11*'Development Information'!$B$10)</f>
        <v/>
      </c>
      <c r="AF11" s="21" t="str">
        <f>IF(U11="","",U11*'Development Information'!$B$10)</f>
        <v/>
      </c>
      <c r="AG11" s="22" t="str">
        <f t="shared" si="1"/>
        <v/>
      </c>
      <c r="AH11" s="356"/>
    </row>
    <row r="12" spans="1:34" ht="13.5" customHeight="1" x14ac:dyDescent="0.3">
      <c r="A12" s="283"/>
      <c r="B12" s="344"/>
      <c r="C12" s="344"/>
      <c r="D12" s="284"/>
      <c r="E12" s="342" t="str">
        <f t="shared" si="0"/>
        <v/>
      </c>
      <c r="F12" s="258"/>
      <c r="G12" s="288"/>
      <c r="H12" s="343"/>
      <c r="I12" s="344"/>
      <c r="J12" s="343"/>
      <c r="K12" s="344"/>
      <c r="L12" s="343"/>
      <c r="M12" s="344"/>
      <c r="N12" s="343"/>
      <c r="O12" s="344"/>
      <c r="P12" s="343"/>
      <c r="Q12" s="344"/>
      <c r="R12" s="344"/>
      <c r="S12" s="344"/>
      <c r="T12" s="343"/>
      <c r="U12" s="344"/>
      <c r="V12" s="344"/>
      <c r="W12" s="344"/>
      <c r="X12" s="498"/>
      <c r="Y12" s="89" t="str">
        <f>IFERROR($G12*INDEX('Development Information'!$B$9:$B$15,MATCH($H12,Fuel_Type,0),1)+$K12*IFERROR(INDEX('Development Information'!$B$9:$B$15,MATCH($L12,Fuel_Type,0),1),0)+$S12*IFERROR(INDEX('Development Information'!$B$9:$B$15,MATCH($T12,Fuel_Type,0),1),0),"")</f>
        <v/>
      </c>
      <c r="Z12" s="68" t="str">
        <f>IFERROR($M12*IFERROR(INDEX('Development Information'!$B$9:$B$15,MATCH($N12,Fuel_Type,0),1),0)+$I12*(INDEX('Development Information'!$B$9:$B$15,MATCH($J12,Fuel_Type,0),1)),"")</f>
        <v/>
      </c>
      <c r="AA12" s="68" t="str">
        <f>IFERROR($O12*INDEX('Development Information'!$B$9:$B$15,MATCH($P12,Fuel_Type,0),1),"")</f>
        <v/>
      </c>
      <c r="AB12" s="68" t="str">
        <f>IFERROR($Q12*INDEX('Development Information'!$B$9:$B$15,MATCH($R12,Fuel_Type,0),1),"")</f>
        <v/>
      </c>
      <c r="AC12" s="68" t="str">
        <f>IF(V12="","",V12*'Development Information'!$B$10)</f>
        <v/>
      </c>
      <c r="AD12" s="68" t="str">
        <f>IF(W12="","",W12*'Development Information'!$B$10)</f>
        <v/>
      </c>
      <c r="AE12" s="68" t="str">
        <f>IF(X12="","",X12*'Development Information'!$B$10)</f>
        <v/>
      </c>
      <c r="AF12" s="21" t="str">
        <f>IF(U12="","",U12*'Development Information'!$B$10)</f>
        <v/>
      </c>
      <c r="AG12" s="22" t="str">
        <f t="shared" si="1"/>
        <v/>
      </c>
      <c r="AH12" s="356"/>
    </row>
    <row r="13" spans="1:34" ht="13.5" customHeight="1" x14ac:dyDescent="0.3">
      <c r="A13" s="283"/>
      <c r="B13" s="344"/>
      <c r="C13" s="344"/>
      <c r="D13" s="284"/>
      <c r="E13" s="342" t="str">
        <f t="shared" si="0"/>
        <v/>
      </c>
      <c r="F13" s="258"/>
      <c r="G13" s="288"/>
      <c r="H13" s="343"/>
      <c r="I13" s="344"/>
      <c r="J13" s="343"/>
      <c r="K13" s="344"/>
      <c r="L13" s="343"/>
      <c r="M13" s="344"/>
      <c r="N13" s="343"/>
      <c r="O13" s="344"/>
      <c r="P13" s="343"/>
      <c r="Q13" s="344"/>
      <c r="R13" s="344"/>
      <c r="S13" s="344"/>
      <c r="T13" s="343"/>
      <c r="U13" s="344"/>
      <c r="V13" s="344"/>
      <c r="W13" s="344"/>
      <c r="X13" s="498"/>
      <c r="Y13" s="89" t="str">
        <f>IFERROR($G13*INDEX('Development Information'!$B$9:$B$15,MATCH($H13,Fuel_Type,0),1)+$K13*IFERROR(INDEX('Development Information'!$B$9:$B$15,MATCH($L13,Fuel_Type,0),1),0)+$S13*IFERROR(INDEX('Development Information'!$B$9:$B$15,MATCH($T13,Fuel_Type,0),1),0),"")</f>
        <v/>
      </c>
      <c r="Z13" s="68" t="str">
        <f>IFERROR($M13*IFERROR(INDEX('Development Information'!$B$9:$B$15,MATCH($N13,Fuel_Type,0),1),0)+$I13*(INDEX('Development Information'!$B$9:$B$15,MATCH($J13,Fuel_Type,0),1)),"")</f>
        <v/>
      </c>
      <c r="AA13" s="68" t="str">
        <f>IFERROR($O13*INDEX('Development Information'!$B$9:$B$15,MATCH($P13,Fuel_Type,0),1),"")</f>
        <v/>
      </c>
      <c r="AB13" s="68" t="str">
        <f>IFERROR($Q13*INDEX('Development Information'!$B$9:$B$15,MATCH($R13,Fuel_Type,0),1),"")</f>
        <v/>
      </c>
      <c r="AC13" s="68" t="str">
        <f>IF(V13="","",V13*'Development Information'!$B$10)</f>
        <v/>
      </c>
      <c r="AD13" s="68" t="str">
        <f>IF(W13="","",W13*'Development Information'!$B$10)</f>
        <v/>
      </c>
      <c r="AE13" s="68" t="str">
        <f>IF(X13="","",X13*'Development Information'!$B$10)</f>
        <v/>
      </c>
      <c r="AF13" s="21" t="str">
        <f>IF(U13="","",U13*'Development Information'!$B$10)</f>
        <v/>
      </c>
      <c r="AG13" s="22" t="str">
        <f t="shared" si="1"/>
        <v/>
      </c>
      <c r="AH13" s="356"/>
    </row>
    <row r="14" spans="1:34" ht="13.5" customHeight="1" x14ac:dyDescent="0.3">
      <c r="A14" s="283"/>
      <c r="B14" s="344"/>
      <c r="C14" s="344"/>
      <c r="D14" s="284"/>
      <c r="E14" s="342" t="str">
        <f t="shared" si="0"/>
        <v/>
      </c>
      <c r="F14" s="258"/>
      <c r="G14" s="288"/>
      <c r="H14" s="343"/>
      <c r="I14" s="344"/>
      <c r="J14" s="343"/>
      <c r="K14" s="344"/>
      <c r="L14" s="343"/>
      <c r="M14" s="344"/>
      <c r="N14" s="343"/>
      <c r="O14" s="344"/>
      <c r="P14" s="343"/>
      <c r="Q14" s="344"/>
      <c r="R14" s="344"/>
      <c r="S14" s="344"/>
      <c r="T14" s="343"/>
      <c r="U14" s="344"/>
      <c r="V14" s="344"/>
      <c r="W14" s="344"/>
      <c r="X14" s="498"/>
      <c r="Y14" s="89" t="str">
        <f>IFERROR($G14*INDEX('Development Information'!$B$9:$B$15,MATCH($H14,Fuel_Type,0),1)+$K14*IFERROR(INDEX('Development Information'!$B$9:$B$15,MATCH($L14,Fuel_Type,0),1),0)+$S14*IFERROR(INDEX('Development Information'!$B$9:$B$15,MATCH($T14,Fuel_Type,0),1),0),"")</f>
        <v/>
      </c>
      <c r="Z14" s="68" t="str">
        <f>IFERROR($M14*IFERROR(INDEX('Development Information'!$B$9:$B$15,MATCH($N14,Fuel_Type,0),1),0)+$I14*(INDEX('Development Information'!$B$9:$B$15,MATCH($J14,Fuel_Type,0),1)),"")</f>
        <v/>
      </c>
      <c r="AA14" s="68" t="str">
        <f>IFERROR($O14*INDEX('Development Information'!$B$9:$B$15,MATCH($P14,Fuel_Type,0),1),"")</f>
        <v/>
      </c>
      <c r="AB14" s="68" t="str">
        <f>IFERROR($Q14*INDEX('Development Information'!$B$9:$B$15,MATCH($R14,Fuel_Type,0),1),"")</f>
        <v/>
      </c>
      <c r="AC14" s="68" t="str">
        <f>IF(V14="","",V14*'Development Information'!$B$10)</f>
        <v/>
      </c>
      <c r="AD14" s="68" t="str">
        <f>IF(W14="","",W14*'Development Information'!$B$10)</f>
        <v/>
      </c>
      <c r="AE14" s="68" t="str">
        <f>IF(X14="","",X14*'Development Information'!$B$10)</f>
        <v/>
      </c>
      <c r="AF14" s="21" t="str">
        <f>IF(U14="","",U14*'Development Information'!$B$10)</f>
        <v/>
      </c>
      <c r="AG14" s="22" t="str">
        <f t="shared" si="1"/>
        <v/>
      </c>
      <c r="AH14" s="356"/>
    </row>
    <row r="15" spans="1:34" ht="13.5" customHeight="1" x14ac:dyDescent="0.3">
      <c r="A15" s="283"/>
      <c r="B15" s="344"/>
      <c r="C15" s="344"/>
      <c r="D15" s="284"/>
      <c r="E15" s="342" t="str">
        <f t="shared" si="0"/>
        <v/>
      </c>
      <c r="F15" s="258"/>
      <c r="G15" s="288"/>
      <c r="H15" s="343"/>
      <c r="I15" s="344"/>
      <c r="J15" s="343"/>
      <c r="K15" s="344"/>
      <c r="L15" s="343"/>
      <c r="M15" s="344"/>
      <c r="N15" s="343"/>
      <c r="O15" s="344"/>
      <c r="P15" s="343"/>
      <c r="Q15" s="344"/>
      <c r="R15" s="344"/>
      <c r="S15" s="344"/>
      <c r="T15" s="343"/>
      <c r="U15" s="344"/>
      <c r="V15" s="344"/>
      <c r="W15" s="344"/>
      <c r="X15" s="498"/>
      <c r="Y15" s="89" t="str">
        <f>IFERROR($G15*INDEX('Development Information'!$B$9:$B$15,MATCH($H15,Fuel_Type,0),1)+$K15*IFERROR(INDEX('Development Information'!$B$9:$B$15,MATCH($L15,Fuel_Type,0),1),0)+$S15*IFERROR(INDEX('Development Information'!$B$9:$B$15,MATCH($T15,Fuel_Type,0),1),0),"")</f>
        <v/>
      </c>
      <c r="Z15" s="68" t="str">
        <f>IFERROR($M15*IFERROR(INDEX('Development Information'!$B$9:$B$15,MATCH($N15,Fuel_Type,0),1),0)+$I15*(INDEX('Development Information'!$B$9:$B$15,MATCH($J15,Fuel_Type,0),1)),"")</f>
        <v/>
      </c>
      <c r="AA15" s="68" t="str">
        <f>IFERROR($O15*INDEX('Development Information'!$B$9:$B$15,MATCH($P15,Fuel_Type,0),1),"")</f>
        <v/>
      </c>
      <c r="AB15" s="68" t="str">
        <f>IFERROR($Q15*INDEX('Development Information'!$B$9:$B$15,MATCH($R15,Fuel_Type,0),1),"")</f>
        <v/>
      </c>
      <c r="AC15" s="68" t="str">
        <f>IF(V15="","",V15*'Development Information'!$B$10)</f>
        <v/>
      </c>
      <c r="AD15" s="68" t="str">
        <f>IF(W15="","",W15*'Development Information'!$B$10)</f>
        <v/>
      </c>
      <c r="AE15" s="68" t="str">
        <f>IF(X15="","",X15*'Development Information'!$B$10)</f>
        <v/>
      </c>
      <c r="AF15" s="21" t="str">
        <f>IF(U15="","",U15*'Development Information'!$B$10)</f>
        <v/>
      </c>
      <c r="AG15" s="22" t="str">
        <f t="shared" si="1"/>
        <v/>
      </c>
      <c r="AH15" s="356"/>
    </row>
    <row r="16" spans="1:34" ht="13.5" customHeight="1" x14ac:dyDescent="0.3">
      <c r="A16" s="283"/>
      <c r="B16" s="344"/>
      <c r="C16" s="344"/>
      <c r="D16" s="284"/>
      <c r="E16" s="342" t="str">
        <f t="shared" si="0"/>
        <v/>
      </c>
      <c r="F16" s="258"/>
      <c r="G16" s="288"/>
      <c r="H16" s="343"/>
      <c r="I16" s="344"/>
      <c r="J16" s="343"/>
      <c r="K16" s="344"/>
      <c r="L16" s="343"/>
      <c r="M16" s="344"/>
      <c r="N16" s="343"/>
      <c r="O16" s="344"/>
      <c r="P16" s="343"/>
      <c r="Q16" s="344"/>
      <c r="R16" s="344"/>
      <c r="S16" s="344"/>
      <c r="T16" s="343"/>
      <c r="U16" s="344"/>
      <c r="V16" s="344"/>
      <c r="W16" s="344"/>
      <c r="X16" s="498"/>
      <c r="Y16" s="89" t="str">
        <f>IFERROR($G16*INDEX('Development Information'!$B$9:$B$15,MATCH($H16,Fuel_Type,0),1)+$K16*IFERROR(INDEX('Development Information'!$B$9:$B$15,MATCH($L16,Fuel_Type,0),1),0)+$S16*IFERROR(INDEX('Development Information'!$B$9:$B$15,MATCH($T16,Fuel_Type,0),1),0),"")</f>
        <v/>
      </c>
      <c r="Z16" s="68" t="str">
        <f>IFERROR($M16*IFERROR(INDEX('Development Information'!$B$9:$B$15,MATCH($N16,Fuel_Type,0),1),0)+$I16*(INDEX('Development Information'!$B$9:$B$15,MATCH($J16,Fuel_Type,0),1)),"")</f>
        <v/>
      </c>
      <c r="AA16" s="68" t="str">
        <f>IFERROR($O16*INDEX('Development Information'!$B$9:$B$15,MATCH($P16,Fuel_Type,0),1),"")</f>
        <v/>
      </c>
      <c r="AB16" s="68" t="str">
        <f>IFERROR($Q16*INDEX('Development Information'!$B$9:$B$15,MATCH($R16,Fuel_Type,0),1),"")</f>
        <v/>
      </c>
      <c r="AC16" s="68" t="str">
        <f>IF(V16="","",V16*'Development Information'!$B$10)</f>
        <v/>
      </c>
      <c r="AD16" s="68" t="str">
        <f>IF(W16="","",W16*'Development Information'!$B$10)</f>
        <v/>
      </c>
      <c r="AE16" s="68" t="str">
        <f>IF(X16="","",X16*'Development Information'!$B$10)</f>
        <v/>
      </c>
      <c r="AF16" s="21" t="str">
        <f>IF(U16="","",U16*'Development Information'!$B$10)</f>
        <v/>
      </c>
      <c r="AG16" s="22" t="str">
        <f t="shared" si="1"/>
        <v/>
      </c>
      <c r="AH16" s="356"/>
    </row>
    <row r="17" spans="1:34" ht="13.5" customHeight="1" x14ac:dyDescent="0.3">
      <c r="A17" s="283"/>
      <c r="B17" s="344"/>
      <c r="C17" s="344"/>
      <c r="D17" s="284"/>
      <c r="E17" s="342" t="str">
        <f t="shared" si="0"/>
        <v/>
      </c>
      <c r="F17" s="258"/>
      <c r="G17" s="288"/>
      <c r="H17" s="343"/>
      <c r="I17" s="344"/>
      <c r="J17" s="343"/>
      <c r="K17" s="344"/>
      <c r="L17" s="343"/>
      <c r="M17" s="344"/>
      <c r="N17" s="343"/>
      <c r="O17" s="344"/>
      <c r="P17" s="343"/>
      <c r="Q17" s="344"/>
      <c r="R17" s="344"/>
      <c r="S17" s="344"/>
      <c r="T17" s="343"/>
      <c r="U17" s="344"/>
      <c r="V17" s="344"/>
      <c r="W17" s="344"/>
      <c r="X17" s="498"/>
      <c r="Y17" s="89" t="str">
        <f>IFERROR($G17*INDEX('Development Information'!$B$9:$B$15,MATCH($H17,Fuel_Type,0),1)+$K17*IFERROR(INDEX('Development Information'!$B$9:$B$15,MATCH($L17,Fuel_Type,0),1),0)+$S17*IFERROR(INDEX('Development Information'!$B$9:$B$15,MATCH($T17,Fuel_Type,0),1),0),"")</f>
        <v/>
      </c>
      <c r="Z17" s="68" t="str">
        <f>IFERROR($M17*IFERROR(INDEX('Development Information'!$B$9:$B$15,MATCH($N17,Fuel_Type,0),1),0)+$I17*(INDEX('Development Information'!$B$9:$B$15,MATCH($J17,Fuel_Type,0),1)),"")</f>
        <v/>
      </c>
      <c r="AA17" s="68" t="str">
        <f>IFERROR($O17*INDEX('Development Information'!$B$9:$B$15,MATCH($P17,Fuel_Type,0),1),"")</f>
        <v/>
      </c>
      <c r="AB17" s="68" t="str">
        <f>IFERROR($Q17*INDEX('Development Information'!$B$9:$B$15,MATCH($R17,Fuel_Type,0),1),"")</f>
        <v/>
      </c>
      <c r="AC17" s="68" t="str">
        <f>IF(V17="","",V17*'Development Information'!$B$10)</f>
        <v/>
      </c>
      <c r="AD17" s="68" t="str">
        <f>IF(W17="","",W17*'Development Information'!$B$10)</f>
        <v/>
      </c>
      <c r="AE17" s="68" t="str">
        <f>IF(X17="","",X17*'Development Information'!$B$10)</f>
        <v/>
      </c>
      <c r="AF17" s="21" t="str">
        <f>IF(U17="","",U17*'Development Information'!$B$10)</f>
        <v/>
      </c>
      <c r="AG17" s="22" t="str">
        <f t="shared" si="1"/>
        <v/>
      </c>
      <c r="AH17" s="356"/>
    </row>
    <row r="18" spans="1:34" ht="13.5" customHeight="1" x14ac:dyDescent="0.3">
      <c r="A18" s="283"/>
      <c r="B18" s="344"/>
      <c r="C18" s="344"/>
      <c r="D18" s="284"/>
      <c r="E18" s="342" t="str">
        <f t="shared" si="0"/>
        <v/>
      </c>
      <c r="F18" s="258"/>
      <c r="G18" s="288"/>
      <c r="H18" s="343"/>
      <c r="I18" s="344"/>
      <c r="J18" s="343"/>
      <c r="K18" s="344"/>
      <c r="L18" s="343"/>
      <c r="M18" s="344"/>
      <c r="N18" s="343"/>
      <c r="O18" s="344"/>
      <c r="P18" s="343"/>
      <c r="Q18" s="344"/>
      <c r="R18" s="344"/>
      <c r="S18" s="344"/>
      <c r="T18" s="343"/>
      <c r="U18" s="344"/>
      <c r="V18" s="344"/>
      <c r="W18" s="344"/>
      <c r="X18" s="498"/>
      <c r="Y18" s="89" t="str">
        <f>IFERROR($G18*INDEX('Development Information'!$B$9:$B$15,MATCH($H18,Fuel_Type,0),1)+$K18*IFERROR(INDEX('Development Information'!$B$9:$B$15,MATCH($L18,Fuel_Type,0),1),0)+$S18*IFERROR(INDEX('Development Information'!$B$9:$B$15,MATCH($T18,Fuel_Type,0),1),0),"")</f>
        <v/>
      </c>
      <c r="Z18" s="68" t="str">
        <f>IFERROR($M18*IFERROR(INDEX('Development Information'!$B$9:$B$15,MATCH($N18,Fuel_Type,0),1),0)+$I18*(INDEX('Development Information'!$B$9:$B$15,MATCH($J18,Fuel_Type,0),1)),"")</f>
        <v/>
      </c>
      <c r="AA18" s="68" t="str">
        <f>IFERROR($O18*INDEX('Development Information'!$B$9:$B$15,MATCH($P18,Fuel_Type,0),1),"")</f>
        <v/>
      </c>
      <c r="AB18" s="68" t="str">
        <f>IFERROR($Q18*INDEX('Development Information'!$B$9:$B$15,MATCH($R18,Fuel_Type,0),1),"")</f>
        <v/>
      </c>
      <c r="AC18" s="68" t="str">
        <f>IF(V18="","",V18*'Development Information'!$B$10)</f>
        <v/>
      </c>
      <c r="AD18" s="68" t="str">
        <f>IF(W18="","",W18*'Development Information'!$B$10)</f>
        <v/>
      </c>
      <c r="AE18" s="68" t="str">
        <f>IF(X18="","",X18*'Development Information'!$B$10)</f>
        <v/>
      </c>
      <c r="AF18" s="21" t="str">
        <f>IF(U18="","",U18*'Development Information'!$B$10)</f>
        <v/>
      </c>
      <c r="AG18" s="22" t="str">
        <f t="shared" si="1"/>
        <v/>
      </c>
      <c r="AH18" s="356"/>
    </row>
    <row r="19" spans="1:34" ht="13.5" customHeight="1" x14ac:dyDescent="0.3">
      <c r="A19" s="283"/>
      <c r="B19" s="344"/>
      <c r="C19" s="344"/>
      <c r="D19" s="284"/>
      <c r="E19" s="342" t="str">
        <f t="shared" si="0"/>
        <v/>
      </c>
      <c r="F19" s="258"/>
      <c r="G19" s="288"/>
      <c r="H19" s="343"/>
      <c r="I19" s="344"/>
      <c r="J19" s="343"/>
      <c r="K19" s="344"/>
      <c r="L19" s="343"/>
      <c r="M19" s="344"/>
      <c r="N19" s="343"/>
      <c r="O19" s="344"/>
      <c r="P19" s="343"/>
      <c r="Q19" s="344"/>
      <c r="R19" s="344"/>
      <c r="S19" s="344"/>
      <c r="T19" s="343"/>
      <c r="U19" s="344"/>
      <c r="V19" s="344"/>
      <c r="W19" s="344"/>
      <c r="X19" s="498"/>
      <c r="Y19" s="89" t="str">
        <f>IFERROR($G19*INDEX('Development Information'!$B$9:$B$15,MATCH($H19,Fuel_Type,0),1)+$K19*IFERROR(INDEX('Development Information'!$B$9:$B$15,MATCH($L19,Fuel_Type,0),1),0)+$S19*IFERROR(INDEX('Development Information'!$B$9:$B$15,MATCH($T19,Fuel_Type,0),1),0),"")</f>
        <v/>
      </c>
      <c r="Z19" s="68" t="str">
        <f>IFERROR($M19*IFERROR(INDEX('Development Information'!$B$9:$B$15,MATCH($N19,Fuel_Type,0),1),0)+$I19*(INDEX('Development Information'!$B$9:$B$15,MATCH($J19,Fuel_Type,0),1)),"")</f>
        <v/>
      </c>
      <c r="AA19" s="68" t="str">
        <f>IFERROR($O19*INDEX('Development Information'!$B$9:$B$15,MATCH($P19,Fuel_Type,0),1),"")</f>
        <v/>
      </c>
      <c r="AB19" s="68" t="str">
        <f>IFERROR($Q19*INDEX('Development Information'!$B$9:$B$15,MATCH($R19,Fuel_Type,0),1),"")</f>
        <v/>
      </c>
      <c r="AC19" s="68" t="str">
        <f>IF(V19="","",V19*'Development Information'!$B$10)</f>
        <v/>
      </c>
      <c r="AD19" s="68" t="str">
        <f>IF(W19="","",W19*'Development Information'!$B$10)</f>
        <v/>
      </c>
      <c r="AE19" s="68" t="str">
        <f>IF(X19="","",X19*'Development Information'!$B$10)</f>
        <v/>
      </c>
      <c r="AF19" s="21" t="str">
        <f>IF(U19="","",U19*'Development Information'!$B$10)</f>
        <v/>
      </c>
      <c r="AG19" s="22" t="str">
        <f t="shared" si="1"/>
        <v/>
      </c>
      <c r="AH19" s="356"/>
    </row>
    <row r="20" spans="1:34" ht="13.5" customHeight="1" x14ac:dyDescent="0.3">
      <c r="A20" s="283"/>
      <c r="B20" s="344"/>
      <c r="C20" s="344"/>
      <c r="D20" s="284"/>
      <c r="E20" s="342" t="str">
        <f t="shared" si="0"/>
        <v/>
      </c>
      <c r="F20" s="258"/>
      <c r="G20" s="288"/>
      <c r="H20" s="343"/>
      <c r="I20" s="344"/>
      <c r="J20" s="343"/>
      <c r="K20" s="344"/>
      <c r="L20" s="343"/>
      <c r="M20" s="344"/>
      <c r="N20" s="343"/>
      <c r="O20" s="344"/>
      <c r="P20" s="343"/>
      <c r="Q20" s="344"/>
      <c r="R20" s="344"/>
      <c r="S20" s="344"/>
      <c r="T20" s="343"/>
      <c r="U20" s="344"/>
      <c r="V20" s="344"/>
      <c r="W20" s="344"/>
      <c r="X20" s="498"/>
      <c r="Y20" s="89" t="str">
        <f>IFERROR($G20*INDEX('Development Information'!$B$9:$B$15,MATCH($H20,Fuel_Type,0),1)+$K20*IFERROR(INDEX('Development Information'!$B$9:$B$15,MATCH($L20,Fuel_Type,0),1),0)+$S20*IFERROR(INDEX('Development Information'!$B$9:$B$15,MATCH($T20,Fuel_Type,0),1),0),"")</f>
        <v/>
      </c>
      <c r="Z20" s="68" t="str">
        <f>IFERROR($M20*IFERROR(INDEX('Development Information'!$B$9:$B$15,MATCH($N20,Fuel_Type,0),1),0)+$I20*(INDEX('Development Information'!$B$9:$B$15,MATCH($J20,Fuel_Type,0),1)),"")</f>
        <v/>
      </c>
      <c r="AA20" s="68" t="str">
        <f>IFERROR($O20*INDEX('Development Information'!$B$9:$B$15,MATCH($P20,Fuel_Type,0),1),"")</f>
        <v/>
      </c>
      <c r="AB20" s="68" t="str">
        <f>IFERROR($Q20*INDEX('Development Information'!$B$9:$B$15,MATCH($R20,Fuel_Type,0),1),"")</f>
        <v/>
      </c>
      <c r="AC20" s="68" t="str">
        <f>IF(V20="","",V20*'Development Information'!$B$10)</f>
        <v/>
      </c>
      <c r="AD20" s="68" t="str">
        <f>IF(W20="","",W20*'Development Information'!$B$10)</f>
        <v/>
      </c>
      <c r="AE20" s="68" t="str">
        <f>IF(X20="","",X20*'Development Information'!$B$10)</f>
        <v/>
      </c>
      <c r="AF20" s="21" t="str">
        <f>IF(U20="","",U20*'Development Information'!$B$10)</f>
        <v/>
      </c>
      <c r="AG20" s="22" t="str">
        <f t="shared" si="1"/>
        <v/>
      </c>
      <c r="AH20" s="356"/>
    </row>
    <row r="21" spans="1:34" ht="13.5" customHeight="1" x14ac:dyDescent="0.3">
      <c r="A21" s="283"/>
      <c r="B21" s="344"/>
      <c r="C21" s="344"/>
      <c r="D21" s="284"/>
      <c r="E21" s="342" t="str">
        <f t="shared" si="0"/>
        <v/>
      </c>
      <c r="F21" s="258"/>
      <c r="G21" s="288"/>
      <c r="H21" s="343"/>
      <c r="I21" s="344"/>
      <c r="J21" s="343"/>
      <c r="K21" s="344"/>
      <c r="L21" s="343"/>
      <c r="M21" s="344"/>
      <c r="N21" s="343"/>
      <c r="O21" s="344"/>
      <c r="P21" s="343"/>
      <c r="Q21" s="344"/>
      <c r="R21" s="344"/>
      <c r="S21" s="344"/>
      <c r="T21" s="343"/>
      <c r="U21" s="344"/>
      <c r="V21" s="344"/>
      <c r="W21" s="344"/>
      <c r="X21" s="498"/>
      <c r="Y21" s="89" t="str">
        <f>IFERROR($G21*INDEX('Development Information'!$B$9:$B$15,MATCH($H21,Fuel_Type,0),1)+$K21*IFERROR(INDEX('Development Information'!$B$9:$B$15,MATCH($L21,Fuel_Type,0),1),0)+$S21*IFERROR(INDEX('Development Information'!$B$9:$B$15,MATCH($T21,Fuel_Type,0),1),0),"")</f>
        <v/>
      </c>
      <c r="Z21" s="68" t="str">
        <f>IFERROR($M21*IFERROR(INDEX('Development Information'!$B$9:$B$15,MATCH($N21,Fuel_Type,0),1),0)+$I21*(INDEX('Development Information'!$B$9:$B$15,MATCH($J21,Fuel_Type,0),1)),"")</f>
        <v/>
      </c>
      <c r="AA21" s="68" t="str">
        <f>IFERROR($O21*INDEX('Development Information'!$B$9:$B$15,MATCH($P21,Fuel_Type,0),1),"")</f>
        <v/>
      </c>
      <c r="AB21" s="68" t="str">
        <f>IFERROR($Q21*INDEX('Development Information'!$B$9:$B$15,MATCH($R21,Fuel_Type,0),1),"")</f>
        <v/>
      </c>
      <c r="AC21" s="68" t="str">
        <f>IF(V21="","",V21*'Development Information'!$B$10)</f>
        <v/>
      </c>
      <c r="AD21" s="68" t="str">
        <f>IF(W21="","",W21*'Development Information'!$B$10)</f>
        <v/>
      </c>
      <c r="AE21" s="68" t="str">
        <f>IF(X21="","",X21*'Development Information'!$B$10)</f>
        <v/>
      </c>
      <c r="AF21" s="21" t="str">
        <f>IF(U21="","",U21*'Development Information'!$B$10)</f>
        <v/>
      </c>
      <c r="AG21" s="22" t="str">
        <f t="shared" si="1"/>
        <v/>
      </c>
      <c r="AH21" s="356"/>
    </row>
    <row r="22" spans="1:34" ht="13.5" customHeight="1" x14ac:dyDescent="0.3">
      <c r="A22" s="283"/>
      <c r="B22" s="344"/>
      <c r="C22" s="344"/>
      <c r="D22" s="284"/>
      <c r="E22" s="342" t="str">
        <f t="shared" si="0"/>
        <v/>
      </c>
      <c r="F22" s="258"/>
      <c r="G22" s="288"/>
      <c r="H22" s="343"/>
      <c r="I22" s="344"/>
      <c r="J22" s="343"/>
      <c r="K22" s="344"/>
      <c r="L22" s="343"/>
      <c r="M22" s="344"/>
      <c r="N22" s="343"/>
      <c r="O22" s="344"/>
      <c r="P22" s="343"/>
      <c r="Q22" s="344"/>
      <c r="R22" s="344"/>
      <c r="S22" s="344"/>
      <c r="T22" s="343"/>
      <c r="U22" s="344"/>
      <c r="V22" s="344"/>
      <c r="W22" s="344"/>
      <c r="X22" s="498"/>
      <c r="Y22" s="89" t="str">
        <f>IFERROR($G22*INDEX('Development Information'!$B$9:$B$15,MATCH($H22,Fuel_Type,0),1)+$K22*IFERROR(INDEX('Development Information'!$B$9:$B$15,MATCH($L22,Fuel_Type,0),1),0)+$S22*IFERROR(INDEX('Development Information'!$B$9:$B$15,MATCH($T22,Fuel_Type,0),1),0),"")</f>
        <v/>
      </c>
      <c r="Z22" s="68" t="str">
        <f>IFERROR($M22*IFERROR(INDEX('Development Information'!$B$9:$B$15,MATCH($N22,Fuel_Type,0),1),0)+$I22*(INDEX('Development Information'!$B$9:$B$15,MATCH($J22,Fuel_Type,0),1)),"")</f>
        <v/>
      </c>
      <c r="AA22" s="68" t="str">
        <f>IFERROR($O22*INDEX('Development Information'!$B$9:$B$15,MATCH($P22,Fuel_Type,0),1),"")</f>
        <v/>
      </c>
      <c r="AB22" s="68" t="str">
        <f>IFERROR($Q22*INDEX('Development Information'!$B$9:$B$15,MATCH($R22,Fuel_Type,0),1),"")</f>
        <v/>
      </c>
      <c r="AC22" s="68" t="str">
        <f>IF(V22="","",V22*'Development Information'!$B$10)</f>
        <v/>
      </c>
      <c r="AD22" s="68" t="str">
        <f>IF(W22="","",W22*'Development Information'!$B$10)</f>
        <v/>
      </c>
      <c r="AE22" s="68" t="str">
        <f>IF(X22="","",X22*'Development Information'!$B$10)</f>
        <v/>
      </c>
      <c r="AF22" s="21" t="str">
        <f>IF(U22="","",U22*'Development Information'!$B$10)</f>
        <v/>
      </c>
      <c r="AG22" s="22" t="str">
        <f t="shared" si="1"/>
        <v/>
      </c>
      <c r="AH22" s="356"/>
    </row>
    <row r="23" spans="1:34" ht="13.5" customHeight="1" x14ac:dyDescent="0.3">
      <c r="A23" s="283"/>
      <c r="B23" s="344"/>
      <c r="C23" s="344"/>
      <c r="D23" s="284"/>
      <c r="E23" s="342" t="str">
        <f t="shared" si="0"/>
        <v/>
      </c>
      <c r="F23" s="258"/>
      <c r="G23" s="288"/>
      <c r="H23" s="343"/>
      <c r="I23" s="344"/>
      <c r="J23" s="343"/>
      <c r="K23" s="344"/>
      <c r="L23" s="343"/>
      <c r="M23" s="344"/>
      <c r="N23" s="343"/>
      <c r="O23" s="344"/>
      <c r="P23" s="343"/>
      <c r="Q23" s="344"/>
      <c r="R23" s="344"/>
      <c r="S23" s="344"/>
      <c r="T23" s="343"/>
      <c r="U23" s="344"/>
      <c r="V23" s="344"/>
      <c r="W23" s="344"/>
      <c r="X23" s="498"/>
      <c r="Y23" s="89" t="str">
        <f>IFERROR($G23*INDEX('Development Information'!$B$9:$B$15,MATCH($H23,Fuel_Type,0),1)+$K23*IFERROR(INDEX('Development Information'!$B$9:$B$15,MATCH($L23,Fuel_Type,0),1),0)+$S23*IFERROR(INDEX('Development Information'!$B$9:$B$15,MATCH($T23,Fuel_Type,0),1),0),"")</f>
        <v/>
      </c>
      <c r="Z23" s="68" t="str">
        <f>IFERROR($M23*IFERROR(INDEX('Development Information'!$B$9:$B$15,MATCH($N23,Fuel_Type,0),1),0)+$I23*(INDEX('Development Information'!$B$9:$B$15,MATCH($J23,Fuel_Type,0),1)),"")</f>
        <v/>
      </c>
      <c r="AA23" s="68" t="str">
        <f>IFERROR($O23*INDEX('Development Information'!$B$9:$B$15,MATCH($P23,Fuel_Type,0),1),"")</f>
        <v/>
      </c>
      <c r="AB23" s="68" t="str">
        <f>IFERROR($Q23*INDEX('Development Information'!$B$9:$B$15,MATCH($R23,Fuel_Type,0),1),"")</f>
        <v/>
      </c>
      <c r="AC23" s="68" t="str">
        <f>IF(V23="","",V23*'Development Information'!$B$10)</f>
        <v/>
      </c>
      <c r="AD23" s="68" t="str">
        <f>IF(W23="","",W23*'Development Information'!$B$10)</f>
        <v/>
      </c>
      <c r="AE23" s="68" t="str">
        <f>IF(X23="","",X23*'Development Information'!$B$10)</f>
        <v/>
      </c>
      <c r="AF23" s="21" t="str">
        <f>IF(U23="","",U23*'Development Information'!$B$10)</f>
        <v/>
      </c>
      <c r="AG23" s="22" t="str">
        <f t="shared" si="1"/>
        <v/>
      </c>
      <c r="AH23" s="356"/>
    </row>
    <row r="24" spans="1:34" ht="13.5" customHeight="1" x14ac:dyDescent="0.3">
      <c r="A24" s="283"/>
      <c r="B24" s="344"/>
      <c r="C24" s="344"/>
      <c r="D24" s="284"/>
      <c r="E24" s="342" t="str">
        <f t="shared" si="0"/>
        <v/>
      </c>
      <c r="F24" s="258"/>
      <c r="G24" s="288"/>
      <c r="H24" s="343"/>
      <c r="I24" s="344"/>
      <c r="J24" s="343"/>
      <c r="K24" s="344"/>
      <c r="L24" s="343"/>
      <c r="M24" s="344"/>
      <c r="N24" s="343"/>
      <c r="O24" s="344"/>
      <c r="P24" s="343"/>
      <c r="Q24" s="344"/>
      <c r="R24" s="344"/>
      <c r="S24" s="344"/>
      <c r="T24" s="343"/>
      <c r="U24" s="344"/>
      <c r="V24" s="344"/>
      <c r="W24" s="344"/>
      <c r="X24" s="498"/>
      <c r="Y24" s="89" t="str">
        <f>IFERROR($G24*INDEX('Development Information'!$B$9:$B$15,MATCH($H24,Fuel_Type,0),1)+$K24*IFERROR(INDEX('Development Information'!$B$9:$B$15,MATCH($L24,Fuel_Type,0),1),0)+$S24*IFERROR(INDEX('Development Information'!$B$9:$B$15,MATCH($T24,Fuel_Type,0),1),0),"")</f>
        <v/>
      </c>
      <c r="Z24" s="68" t="str">
        <f>IFERROR($M24*IFERROR(INDEX('Development Information'!$B$9:$B$15,MATCH($N24,Fuel_Type,0),1),0)+$I24*(INDEX('Development Information'!$B$9:$B$15,MATCH($J24,Fuel_Type,0),1)),"")</f>
        <v/>
      </c>
      <c r="AA24" s="68" t="str">
        <f>IFERROR($O24*INDEX('Development Information'!$B$9:$B$15,MATCH($P24,Fuel_Type,0),1),"")</f>
        <v/>
      </c>
      <c r="AB24" s="68" t="str">
        <f>IFERROR($Q24*INDEX('Development Information'!$B$9:$B$15,MATCH($R24,Fuel_Type,0),1),"")</f>
        <v/>
      </c>
      <c r="AC24" s="68" t="str">
        <f>IF(V24="","",V24*'Development Information'!$B$10)</f>
        <v/>
      </c>
      <c r="AD24" s="68" t="str">
        <f>IF(W24="","",W24*'Development Information'!$B$10)</f>
        <v/>
      </c>
      <c r="AE24" s="68" t="str">
        <f>IF(X24="","",X24*'Development Information'!$B$10)</f>
        <v/>
      </c>
      <c r="AF24" s="21" t="str">
        <f>IF(U24="","",U24*'Development Information'!$B$10)</f>
        <v/>
      </c>
      <c r="AG24" s="22" t="str">
        <f t="shared" si="1"/>
        <v/>
      </c>
      <c r="AH24" s="356"/>
    </row>
    <row r="25" spans="1:34" ht="13.5" customHeight="1" x14ac:dyDescent="0.3">
      <c r="A25" s="283"/>
      <c r="B25" s="344"/>
      <c r="C25" s="344"/>
      <c r="D25" s="284"/>
      <c r="E25" s="342" t="str">
        <f t="shared" si="0"/>
        <v/>
      </c>
      <c r="F25" s="258"/>
      <c r="G25" s="288"/>
      <c r="H25" s="343"/>
      <c r="I25" s="344"/>
      <c r="J25" s="343"/>
      <c r="K25" s="344"/>
      <c r="L25" s="343"/>
      <c r="M25" s="344"/>
      <c r="N25" s="343"/>
      <c r="O25" s="344"/>
      <c r="P25" s="343"/>
      <c r="Q25" s="344"/>
      <c r="R25" s="344"/>
      <c r="S25" s="344"/>
      <c r="T25" s="343"/>
      <c r="U25" s="344"/>
      <c r="V25" s="344"/>
      <c r="W25" s="344"/>
      <c r="X25" s="498"/>
      <c r="Y25" s="89" t="str">
        <f>IFERROR($G25*INDEX('Development Information'!$B$9:$B$15,MATCH($H25,Fuel_Type,0),1)+$K25*IFERROR(INDEX('Development Information'!$B$9:$B$15,MATCH($L25,Fuel_Type,0),1),0)+$S25*IFERROR(INDEX('Development Information'!$B$9:$B$15,MATCH($T25,Fuel_Type,0),1),0),"")</f>
        <v/>
      </c>
      <c r="Z25" s="68" t="str">
        <f>IFERROR($M25*IFERROR(INDEX('Development Information'!$B$9:$B$15,MATCH($N25,Fuel_Type,0),1),0)+$I25*(INDEX('Development Information'!$B$9:$B$15,MATCH($J25,Fuel_Type,0),1)),"")</f>
        <v/>
      </c>
      <c r="AA25" s="68" t="str">
        <f>IFERROR($O25*INDEX('Development Information'!$B$9:$B$15,MATCH($P25,Fuel_Type,0),1),"")</f>
        <v/>
      </c>
      <c r="AB25" s="68" t="str">
        <f>IFERROR($Q25*INDEX('Development Information'!$B$9:$B$15,MATCH($R25,Fuel_Type,0),1),"")</f>
        <v/>
      </c>
      <c r="AC25" s="68" t="str">
        <f>IF(V25="","",V25*'Development Information'!$B$10)</f>
        <v/>
      </c>
      <c r="AD25" s="68" t="str">
        <f>IF(W25="","",W25*'Development Information'!$B$10)</f>
        <v/>
      </c>
      <c r="AE25" s="68" t="str">
        <f>IF(X25="","",X25*'Development Information'!$B$10)</f>
        <v/>
      </c>
      <c r="AF25" s="21" t="str">
        <f>IF(U25="","",U25*'Development Information'!$B$10)</f>
        <v/>
      </c>
      <c r="AG25" s="22" t="str">
        <f t="shared" si="1"/>
        <v/>
      </c>
      <c r="AH25" s="356"/>
    </row>
    <row r="26" spans="1:34" ht="13.5" customHeight="1" x14ac:dyDescent="0.3">
      <c r="A26" s="283"/>
      <c r="B26" s="344"/>
      <c r="C26" s="344"/>
      <c r="D26" s="284"/>
      <c r="E26" s="342" t="str">
        <f t="shared" si="0"/>
        <v/>
      </c>
      <c r="F26" s="258"/>
      <c r="G26" s="288"/>
      <c r="H26" s="343"/>
      <c r="I26" s="344"/>
      <c r="J26" s="343"/>
      <c r="K26" s="344"/>
      <c r="L26" s="343"/>
      <c r="M26" s="344"/>
      <c r="N26" s="343"/>
      <c r="O26" s="344"/>
      <c r="P26" s="343"/>
      <c r="Q26" s="344"/>
      <c r="R26" s="344"/>
      <c r="S26" s="344"/>
      <c r="T26" s="343"/>
      <c r="U26" s="344"/>
      <c r="V26" s="344"/>
      <c r="W26" s="344"/>
      <c r="X26" s="498"/>
      <c r="Y26" s="89" t="str">
        <f>IFERROR($G26*INDEX('Development Information'!$B$9:$B$15,MATCH($H26,Fuel_Type,0),1)+$K26*IFERROR(INDEX('Development Information'!$B$9:$B$15,MATCH($L26,Fuel_Type,0),1),0)+$S26*IFERROR(INDEX('Development Information'!$B$9:$B$15,MATCH($T26,Fuel_Type,0),1),0),"")</f>
        <v/>
      </c>
      <c r="Z26" s="68" t="str">
        <f>IFERROR($M26*IFERROR(INDEX('Development Information'!$B$9:$B$15,MATCH($N26,Fuel_Type,0),1),0)+$I26*(INDEX('Development Information'!$B$9:$B$15,MATCH($J26,Fuel_Type,0),1)),"")</f>
        <v/>
      </c>
      <c r="AA26" s="68" t="str">
        <f>IFERROR($O26*INDEX('Development Information'!$B$9:$B$15,MATCH($P26,Fuel_Type,0),1),"")</f>
        <v/>
      </c>
      <c r="AB26" s="68" t="str">
        <f>IFERROR($Q26*INDEX('Development Information'!$B$9:$B$15,MATCH($R26,Fuel_Type,0),1),"")</f>
        <v/>
      </c>
      <c r="AC26" s="68" t="str">
        <f>IF(V26="","",V26*'Development Information'!$B$10)</f>
        <v/>
      </c>
      <c r="AD26" s="68" t="str">
        <f>IF(W26="","",W26*'Development Information'!$B$10)</f>
        <v/>
      </c>
      <c r="AE26" s="68" t="str">
        <f>IF(X26="","",X26*'Development Information'!$B$10)</f>
        <v/>
      </c>
      <c r="AF26" s="21" t="str">
        <f>IF(U26="","",U26*'Development Information'!$B$10)</f>
        <v/>
      </c>
      <c r="AG26" s="22" t="str">
        <f t="shared" si="1"/>
        <v/>
      </c>
      <c r="AH26" s="356"/>
    </row>
    <row r="27" spans="1:34" ht="13.5" customHeight="1" x14ac:dyDescent="0.3">
      <c r="A27" s="283"/>
      <c r="B27" s="344"/>
      <c r="C27" s="344"/>
      <c r="D27" s="284"/>
      <c r="E27" s="342" t="str">
        <f t="shared" si="0"/>
        <v/>
      </c>
      <c r="F27" s="258"/>
      <c r="G27" s="288"/>
      <c r="H27" s="343"/>
      <c r="I27" s="344"/>
      <c r="J27" s="343"/>
      <c r="K27" s="344"/>
      <c r="L27" s="343"/>
      <c r="M27" s="344"/>
      <c r="N27" s="343"/>
      <c r="O27" s="344"/>
      <c r="P27" s="343"/>
      <c r="Q27" s="344"/>
      <c r="R27" s="344"/>
      <c r="S27" s="344"/>
      <c r="T27" s="343"/>
      <c r="U27" s="344"/>
      <c r="V27" s="344"/>
      <c r="W27" s="344"/>
      <c r="X27" s="498"/>
      <c r="Y27" s="89" t="str">
        <f>IFERROR($G27*INDEX('Development Information'!$B$9:$B$15,MATCH($H27,Fuel_Type,0),1)+$K27*IFERROR(INDEX('Development Information'!$B$9:$B$15,MATCH($L27,Fuel_Type,0),1),0)+$S27*IFERROR(INDEX('Development Information'!$B$9:$B$15,MATCH($T27,Fuel_Type,0),1),0),"")</f>
        <v/>
      </c>
      <c r="Z27" s="68" t="str">
        <f>IFERROR($M27*IFERROR(INDEX('Development Information'!$B$9:$B$15,MATCH($N27,Fuel_Type,0),1),0)+$I27*(INDEX('Development Information'!$B$9:$B$15,MATCH($J27,Fuel_Type,0),1)),"")</f>
        <v/>
      </c>
      <c r="AA27" s="68" t="str">
        <f>IFERROR($O27*INDEX('Development Information'!$B$9:$B$15,MATCH($P27,Fuel_Type,0),1),"")</f>
        <v/>
      </c>
      <c r="AB27" s="68" t="str">
        <f>IFERROR($Q27*INDEX('Development Information'!$B$9:$B$15,MATCH($R27,Fuel_Type,0),1),"")</f>
        <v/>
      </c>
      <c r="AC27" s="68" t="str">
        <f>IF(V27="","",V27*'Development Information'!$B$10)</f>
        <v/>
      </c>
      <c r="AD27" s="68" t="str">
        <f>IF(W27="","",W27*'Development Information'!$B$10)</f>
        <v/>
      </c>
      <c r="AE27" s="68" t="str">
        <f>IF(X27="","",X27*'Development Information'!$B$10)</f>
        <v/>
      </c>
      <c r="AF27" s="21" t="str">
        <f>IF(U27="","",U27*'Development Information'!$B$10)</f>
        <v/>
      </c>
      <c r="AG27" s="22" t="str">
        <f t="shared" si="1"/>
        <v/>
      </c>
      <c r="AH27" s="356"/>
    </row>
    <row r="28" spans="1:34" ht="13.5" customHeight="1" x14ac:dyDescent="0.3">
      <c r="A28" s="283"/>
      <c r="B28" s="344"/>
      <c r="C28" s="344"/>
      <c r="D28" s="284"/>
      <c r="E28" s="342" t="str">
        <f t="shared" si="0"/>
        <v/>
      </c>
      <c r="F28" s="258"/>
      <c r="G28" s="288"/>
      <c r="H28" s="343"/>
      <c r="I28" s="344"/>
      <c r="J28" s="343"/>
      <c r="K28" s="344"/>
      <c r="L28" s="343"/>
      <c r="M28" s="344"/>
      <c r="N28" s="343"/>
      <c r="O28" s="344"/>
      <c r="P28" s="343"/>
      <c r="Q28" s="344"/>
      <c r="R28" s="344"/>
      <c r="S28" s="344"/>
      <c r="T28" s="343"/>
      <c r="U28" s="344"/>
      <c r="V28" s="344"/>
      <c r="W28" s="344"/>
      <c r="X28" s="498"/>
      <c r="Y28" s="89" t="str">
        <f>IFERROR($G28*INDEX('Development Information'!$B$9:$B$15,MATCH($H28,Fuel_Type,0),1)+$K28*IFERROR(INDEX('Development Information'!$B$9:$B$15,MATCH($L28,Fuel_Type,0),1),0)+$S28*IFERROR(INDEX('Development Information'!$B$9:$B$15,MATCH($T28,Fuel_Type,0),1),0),"")</f>
        <v/>
      </c>
      <c r="Z28" s="68" t="str">
        <f>IFERROR($M28*IFERROR(INDEX('Development Information'!$B$9:$B$15,MATCH($N28,Fuel_Type,0),1),0)+$I28*(INDEX('Development Information'!$B$9:$B$15,MATCH($J28,Fuel_Type,0),1)),"")</f>
        <v/>
      </c>
      <c r="AA28" s="68" t="str">
        <f>IFERROR($O28*INDEX('Development Information'!$B$9:$B$15,MATCH($P28,Fuel_Type,0),1),"")</f>
        <v/>
      </c>
      <c r="AB28" s="68" t="str">
        <f>IFERROR($Q28*INDEX('Development Information'!$B$9:$B$15,MATCH($R28,Fuel_Type,0),1),"")</f>
        <v/>
      </c>
      <c r="AC28" s="68" t="str">
        <f>IF(V28="","",V28*'Development Information'!$B$10)</f>
        <v/>
      </c>
      <c r="AD28" s="68" t="str">
        <f>IF(W28="","",W28*'Development Information'!$B$10)</f>
        <v/>
      </c>
      <c r="AE28" s="68" t="str">
        <f>IF(X28="","",X28*'Development Information'!$B$10)</f>
        <v/>
      </c>
      <c r="AF28" s="21" t="str">
        <f>IF(U28="","",U28*'Development Information'!$B$10)</f>
        <v/>
      </c>
      <c r="AG28" s="22" t="str">
        <f t="shared" si="1"/>
        <v/>
      </c>
      <c r="AH28" s="356"/>
    </row>
    <row r="29" spans="1:34" ht="13.5" customHeight="1" x14ac:dyDescent="0.3">
      <c r="A29" s="283"/>
      <c r="B29" s="344"/>
      <c r="C29" s="344"/>
      <c r="D29" s="284"/>
      <c r="E29" s="342" t="str">
        <f t="shared" si="0"/>
        <v/>
      </c>
      <c r="F29" s="258"/>
      <c r="G29" s="288"/>
      <c r="H29" s="343"/>
      <c r="I29" s="344"/>
      <c r="J29" s="343"/>
      <c r="K29" s="344"/>
      <c r="L29" s="343"/>
      <c r="M29" s="344"/>
      <c r="N29" s="343"/>
      <c r="O29" s="344"/>
      <c r="P29" s="343"/>
      <c r="Q29" s="344"/>
      <c r="R29" s="344"/>
      <c r="S29" s="344"/>
      <c r="T29" s="343"/>
      <c r="U29" s="344"/>
      <c r="V29" s="344"/>
      <c r="W29" s="344"/>
      <c r="X29" s="498"/>
      <c r="Y29" s="89" t="str">
        <f>IFERROR($G29*INDEX('Development Information'!$B$9:$B$15,MATCH($H29,Fuel_Type,0),1)+$K29*IFERROR(INDEX('Development Information'!$B$9:$B$15,MATCH($L29,Fuel_Type,0),1),0)+$S29*IFERROR(INDEX('Development Information'!$B$9:$B$15,MATCH($T29,Fuel_Type,0),1),0),"")</f>
        <v/>
      </c>
      <c r="Z29" s="68" t="str">
        <f>IFERROR($M29*IFERROR(INDEX('Development Information'!$B$9:$B$15,MATCH($N29,Fuel_Type,0),1),0)+$I29*(INDEX('Development Information'!$B$9:$B$15,MATCH($J29,Fuel_Type,0),1)),"")</f>
        <v/>
      </c>
      <c r="AA29" s="68" t="str">
        <f>IFERROR($O29*INDEX('Development Information'!$B$9:$B$15,MATCH($P29,Fuel_Type,0),1),"")</f>
        <v/>
      </c>
      <c r="AB29" s="68" t="str">
        <f>IFERROR($Q29*INDEX('Development Information'!$B$9:$B$15,MATCH($R29,Fuel_Type,0),1),"")</f>
        <v/>
      </c>
      <c r="AC29" s="68" t="str">
        <f>IF(V29="","",V29*'Development Information'!$B$10)</f>
        <v/>
      </c>
      <c r="AD29" s="68" t="str">
        <f>IF(W29="","",W29*'Development Information'!$B$10)</f>
        <v/>
      </c>
      <c r="AE29" s="68" t="str">
        <f>IF(X29="","",X29*'Development Information'!$B$10)</f>
        <v/>
      </c>
      <c r="AF29" s="21" t="str">
        <f>IF(U29="","",U29*'Development Information'!$B$10)</f>
        <v/>
      </c>
      <c r="AG29" s="22" t="str">
        <f t="shared" si="1"/>
        <v/>
      </c>
      <c r="AH29" s="356"/>
    </row>
    <row r="30" spans="1:34" ht="13.5" customHeight="1" x14ac:dyDescent="0.3">
      <c r="A30" s="283"/>
      <c r="B30" s="344"/>
      <c r="C30" s="344"/>
      <c r="D30" s="284"/>
      <c r="E30" s="342" t="str">
        <f t="shared" si="0"/>
        <v/>
      </c>
      <c r="F30" s="258"/>
      <c r="G30" s="288"/>
      <c r="H30" s="343"/>
      <c r="I30" s="344"/>
      <c r="J30" s="343"/>
      <c r="K30" s="344"/>
      <c r="L30" s="343"/>
      <c r="M30" s="344"/>
      <c r="N30" s="343"/>
      <c r="O30" s="344"/>
      <c r="P30" s="343"/>
      <c r="Q30" s="344"/>
      <c r="R30" s="344"/>
      <c r="S30" s="344"/>
      <c r="T30" s="343"/>
      <c r="U30" s="344"/>
      <c r="V30" s="344"/>
      <c r="W30" s="344"/>
      <c r="X30" s="498"/>
      <c r="Y30" s="89" t="str">
        <f>IFERROR($G30*INDEX('Development Information'!$B$9:$B$15,MATCH($H30,Fuel_Type,0),1)+$K30*IFERROR(INDEX('Development Information'!$B$9:$B$15,MATCH($L30,Fuel_Type,0),1),0)+$S30*IFERROR(INDEX('Development Information'!$B$9:$B$15,MATCH($T30,Fuel_Type,0),1),0),"")</f>
        <v/>
      </c>
      <c r="Z30" s="68" t="str">
        <f>IFERROR($M30*IFERROR(INDEX('Development Information'!$B$9:$B$15,MATCH($N30,Fuel_Type,0),1),0)+$I30*(INDEX('Development Information'!$B$9:$B$15,MATCH($J30,Fuel_Type,0),1)),"")</f>
        <v/>
      </c>
      <c r="AA30" s="68" t="str">
        <f>IFERROR($O30*INDEX('Development Information'!$B$9:$B$15,MATCH($P30,Fuel_Type,0),1),"")</f>
        <v/>
      </c>
      <c r="AB30" s="68" t="str">
        <f>IFERROR($Q30*INDEX('Development Information'!$B$9:$B$15,MATCH($R30,Fuel_Type,0),1),"")</f>
        <v/>
      </c>
      <c r="AC30" s="68" t="str">
        <f>IF(V30="","",V30*'Development Information'!$B$10)</f>
        <v/>
      </c>
      <c r="AD30" s="68" t="str">
        <f>IF(W30="","",W30*'Development Information'!$B$10)</f>
        <v/>
      </c>
      <c r="AE30" s="68" t="str">
        <f>IF(X30="","",X30*'Development Information'!$B$10)</f>
        <v/>
      </c>
      <c r="AF30" s="21" t="str">
        <f>IF(U30="","",U30*'Development Information'!$B$10)</f>
        <v/>
      </c>
      <c r="AG30" s="22" t="str">
        <f t="shared" si="1"/>
        <v/>
      </c>
      <c r="AH30" s="356"/>
    </row>
    <row r="31" spans="1:34" ht="13.5" customHeight="1" x14ac:dyDescent="0.3">
      <c r="A31" s="283"/>
      <c r="B31" s="344"/>
      <c r="C31" s="344"/>
      <c r="D31" s="284"/>
      <c r="E31" s="342" t="str">
        <f t="shared" si="0"/>
        <v/>
      </c>
      <c r="F31" s="258"/>
      <c r="G31" s="288"/>
      <c r="H31" s="343"/>
      <c r="I31" s="344"/>
      <c r="J31" s="343"/>
      <c r="K31" s="344"/>
      <c r="L31" s="343"/>
      <c r="M31" s="344"/>
      <c r="N31" s="343"/>
      <c r="O31" s="344"/>
      <c r="P31" s="343"/>
      <c r="Q31" s="344"/>
      <c r="R31" s="344"/>
      <c r="S31" s="344"/>
      <c r="T31" s="343"/>
      <c r="U31" s="344"/>
      <c r="V31" s="344"/>
      <c r="W31" s="344"/>
      <c r="X31" s="498"/>
      <c r="Y31" s="89" t="str">
        <f>IFERROR($G31*INDEX('Development Information'!$B$9:$B$15,MATCH($H31,Fuel_Type,0),1)+$K31*IFERROR(INDEX('Development Information'!$B$9:$B$15,MATCH($L31,Fuel_Type,0),1),0)+$S31*IFERROR(INDEX('Development Information'!$B$9:$B$15,MATCH($T31,Fuel_Type,0),1),0),"")</f>
        <v/>
      </c>
      <c r="Z31" s="68" t="str">
        <f>IFERROR($M31*IFERROR(INDEX('Development Information'!$B$9:$B$15,MATCH($N31,Fuel_Type,0),1),0)+$I31*(INDEX('Development Information'!$B$9:$B$15,MATCH($J31,Fuel_Type,0),1)),"")</f>
        <v/>
      </c>
      <c r="AA31" s="68" t="str">
        <f>IFERROR($O31*INDEX('Development Information'!$B$9:$B$15,MATCH($P31,Fuel_Type,0),1),"")</f>
        <v/>
      </c>
      <c r="AB31" s="68" t="str">
        <f>IFERROR($Q31*INDEX('Development Information'!$B$9:$B$15,MATCH($R31,Fuel_Type,0),1),"")</f>
        <v/>
      </c>
      <c r="AC31" s="68" t="str">
        <f>IF(V31="","",V31*'Development Information'!$B$10)</f>
        <v/>
      </c>
      <c r="AD31" s="68" t="str">
        <f>IF(W31="","",W31*'Development Information'!$B$10)</f>
        <v/>
      </c>
      <c r="AE31" s="68" t="str">
        <f>IF(X31="","",X31*'Development Information'!$B$10)</f>
        <v/>
      </c>
      <c r="AF31" s="21" t="str">
        <f>IF(U31="","",U31*'Development Information'!$B$10)</f>
        <v/>
      </c>
      <c r="AG31" s="22" t="str">
        <f t="shared" si="1"/>
        <v/>
      </c>
      <c r="AH31" s="356"/>
    </row>
    <row r="32" spans="1:34" ht="13.5" customHeight="1" x14ac:dyDescent="0.3">
      <c r="A32" s="283"/>
      <c r="B32" s="344"/>
      <c r="C32" s="344"/>
      <c r="D32" s="284"/>
      <c r="E32" s="342" t="str">
        <f t="shared" si="0"/>
        <v/>
      </c>
      <c r="F32" s="258"/>
      <c r="G32" s="288"/>
      <c r="H32" s="343"/>
      <c r="I32" s="344"/>
      <c r="J32" s="343"/>
      <c r="K32" s="344"/>
      <c r="L32" s="343"/>
      <c r="M32" s="344"/>
      <c r="N32" s="343"/>
      <c r="O32" s="344"/>
      <c r="P32" s="343"/>
      <c r="Q32" s="344"/>
      <c r="R32" s="344"/>
      <c r="S32" s="344"/>
      <c r="T32" s="343"/>
      <c r="U32" s="344"/>
      <c r="V32" s="344"/>
      <c r="W32" s="344"/>
      <c r="X32" s="498"/>
      <c r="Y32" s="89" t="str">
        <f>IFERROR($G32*INDEX('Development Information'!$B$9:$B$15,MATCH($H32,Fuel_Type,0),1)+$K32*IFERROR(INDEX('Development Information'!$B$9:$B$15,MATCH($L32,Fuel_Type,0),1),0)+$S32*IFERROR(INDEX('Development Information'!$B$9:$B$15,MATCH($T32,Fuel_Type,0),1),0),"")</f>
        <v/>
      </c>
      <c r="Z32" s="68" t="str">
        <f>IFERROR($M32*IFERROR(INDEX('Development Information'!$B$9:$B$15,MATCH($N32,Fuel_Type,0),1),0)+$I32*(INDEX('Development Information'!$B$9:$B$15,MATCH($J32,Fuel_Type,0),1)),"")</f>
        <v/>
      </c>
      <c r="AA32" s="68" t="str">
        <f>IFERROR($O32*INDEX('Development Information'!$B$9:$B$15,MATCH($P32,Fuel_Type,0),1),"")</f>
        <v/>
      </c>
      <c r="AB32" s="68" t="str">
        <f>IFERROR($Q32*INDEX('Development Information'!$B$9:$B$15,MATCH($R32,Fuel_Type,0),1),"")</f>
        <v/>
      </c>
      <c r="AC32" s="68" t="str">
        <f>IF(V32="","",V32*'Development Information'!$B$10)</f>
        <v/>
      </c>
      <c r="AD32" s="68" t="str">
        <f>IF(W32="","",W32*'Development Information'!$B$10)</f>
        <v/>
      </c>
      <c r="AE32" s="68" t="str">
        <f>IF(X32="","",X32*'Development Information'!$B$10)</f>
        <v/>
      </c>
      <c r="AF32" s="21" t="str">
        <f>IF(U32="","",U32*'Development Information'!$B$10)</f>
        <v/>
      </c>
      <c r="AG32" s="22" t="str">
        <f t="shared" si="1"/>
        <v/>
      </c>
      <c r="AH32" s="356"/>
    </row>
    <row r="33" spans="1:34" ht="13.5" customHeight="1" x14ac:dyDescent="0.3">
      <c r="A33" s="283"/>
      <c r="B33" s="344"/>
      <c r="C33" s="344"/>
      <c r="D33" s="284"/>
      <c r="E33" s="342" t="str">
        <f t="shared" si="0"/>
        <v/>
      </c>
      <c r="F33" s="258"/>
      <c r="G33" s="288"/>
      <c r="H33" s="343"/>
      <c r="I33" s="344"/>
      <c r="J33" s="343"/>
      <c r="K33" s="344"/>
      <c r="L33" s="343"/>
      <c r="M33" s="344"/>
      <c r="N33" s="343"/>
      <c r="O33" s="344"/>
      <c r="P33" s="343"/>
      <c r="Q33" s="344"/>
      <c r="R33" s="344"/>
      <c r="S33" s="344"/>
      <c r="T33" s="343"/>
      <c r="U33" s="344"/>
      <c r="V33" s="344"/>
      <c r="W33" s="344"/>
      <c r="X33" s="498"/>
      <c r="Y33" s="89" t="str">
        <f>IFERROR($G33*INDEX('Development Information'!$B$9:$B$15,MATCH($H33,Fuel_Type,0),1)+$K33*IFERROR(INDEX('Development Information'!$B$9:$B$15,MATCH($L33,Fuel_Type,0),1),0)+$S33*IFERROR(INDEX('Development Information'!$B$9:$B$15,MATCH($T33,Fuel_Type,0),1),0),"")</f>
        <v/>
      </c>
      <c r="Z33" s="68" t="str">
        <f>IFERROR($M33*IFERROR(INDEX('Development Information'!$B$9:$B$15,MATCH($N33,Fuel_Type,0),1),0)+$I33*(INDEX('Development Information'!$B$9:$B$15,MATCH($J33,Fuel_Type,0),1)),"")</f>
        <v/>
      </c>
      <c r="AA33" s="68" t="str">
        <f>IFERROR($O33*INDEX('Development Information'!$B$9:$B$15,MATCH($P33,Fuel_Type,0),1),"")</f>
        <v/>
      </c>
      <c r="AB33" s="68" t="str">
        <f>IFERROR($Q33*INDEX('Development Information'!$B$9:$B$15,MATCH($R33,Fuel_Type,0),1),"")</f>
        <v/>
      </c>
      <c r="AC33" s="68" t="str">
        <f>IF(V33="","",V33*'Development Information'!$B$10)</f>
        <v/>
      </c>
      <c r="AD33" s="68" t="str">
        <f>IF(W33="","",W33*'Development Information'!$B$10)</f>
        <v/>
      </c>
      <c r="AE33" s="68" t="str">
        <f>IF(X33="","",X33*'Development Information'!$B$10)</f>
        <v/>
      </c>
      <c r="AF33" s="21" t="str">
        <f>IF(U33="","",U33*'Development Information'!$B$10)</f>
        <v/>
      </c>
      <c r="AG33" s="22" t="str">
        <f t="shared" si="1"/>
        <v/>
      </c>
      <c r="AH33" s="356"/>
    </row>
    <row r="34" spans="1:34" ht="13.5" customHeight="1" x14ac:dyDescent="0.3">
      <c r="A34" s="283"/>
      <c r="B34" s="344"/>
      <c r="C34" s="344"/>
      <c r="D34" s="284"/>
      <c r="E34" s="342" t="str">
        <f t="shared" si="0"/>
        <v/>
      </c>
      <c r="F34" s="258"/>
      <c r="G34" s="288"/>
      <c r="H34" s="343"/>
      <c r="I34" s="344"/>
      <c r="J34" s="343"/>
      <c r="K34" s="344"/>
      <c r="L34" s="343"/>
      <c r="M34" s="344"/>
      <c r="N34" s="343"/>
      <c r="O34" s="344"/>
      <c r="P34" s="343"/>
      <c r="Q34" s="344"/>
      <c r="R34" s="344"/>
      <c r="S34" s="344"/>
      <c r="T34" s="343"/>
      <c r="U34" s="344"/>
      <c r="V34" s="344"/>
      <c r="W34" s="344"/>
      <c r="X34" s="498"/>
      <c r="Y34" s="89" t="str">
        <f>IFERROR($G34*INDEX('Development Information'!$B$9:$B$15,MATCH($H34,Fuel_Type,0),1)+$K34*IFERROR(INDEX('Development Information'!$B$9:$B$15,MATCH($L34,Fuel_Type,0),1),0)+$S34*IFERROR(INDEX('Development Information'!$B$9:$B$15,MATCH($T34,Fuel_Type,0),1),0),"")</f>
        <v/>
      </c>
      <c r="Z34" s="68" t="str">
        <f>IFERROR($M34*IFERROR(INDEX('Development Information'!$B$9:$B$15,MATCH($N34,Fuel_Type,0),1),0)+$I34*(INDEX('Development Information'!$B$9:$B$15,MATCH($J34,Fuel_Type,0),1)),"")</f>
        <v/>
      </c>
      <c r="AA34" s="68" t="str">
        <f>IFERROR($O34*INDEX('Development Information'!$B$9:$B$15,MATCH($P34,Fuel_Type,0),1),"")</f>
        <v/>
      </c>
      <c r="AB34" s="68" t="str">
        <f>IFERROR($Q34*INDEX('Development Information'!$B$9:$B$15,MATCH($R34,Fuel_Type,0),1),"")</f>
        <v/>
      </c>
      <c r="AC34" s="68" t="str">
        <f>IF(V34="","",V34*'Development Information'!$B$10)</f>
        <v/>
      </c>
      <c r="AD34" s="68" t="str">
        <f>IF(W34="","",W34*'Development Information'!$B$10)</f>
        <v/>
      </c>
      <c r="AE34" s="68" t="str">
        <f>IF(X34="","",X34*'Development Information'!$B$10)</f>
        <v/>
      </c>
      <c r="AF34" s="21" t="str">
        <f>IF(U34="","",U34*'Development Information'!$B$10)</f>
        <v/>
      </c>
      <c r="AG34" s="22" t="str">
        <f t="shared" si="1"/>
        <v/>
      </c>
      <c r="AH34" s="356"/>
    </row>
    <row r="35" spans="1:34" ht="13.5" customHeight="1" x14ac:dyDescent="0.3">
      <c r="A35" s="283"/>
      <c r="B35" s="344"/>
      <c r="C35" s="344"/>
      <c r="D35" s="284"/>
      <c r="E35" s="342" t="str">
        <f t="shared" si="0"/>
        <v/>
      </c>
      <c r="F35" s="258"/>
      <c r="G35" s="288"/>
      <c r="H35" s="343"/>
      <c r="I35" s="344"/>
      <c r="J35" s="343"/>
      <c r="K35" s="344"/>
      <c r="L35" s="343"/>
      <c r="M35" s="344"/>
      <c r="N35" s="343"/>
      <c r="O35" s="344"/>
      <c r="P35" s="343"/>
      <c r="Q35" s="344"/>
      <c r="R35" s="344"/>
      <c r="S35" s="344"/>
      <c r="T35" s="343"/>
      <c r="U35" s="344"/>
      <c r="V35" s="344"/>
      <c r="W35" s="344"/>
      <c r="X35" s="498"/>
      <c r="Y35" s="89" t="str">
        <f>IFERROR($G35*INDEX('Development Information'!$B$9:$B$15,MATCH($H35,Fuel_Type,0),1)+$K35*IFERROR(INDEX('Development Information'!$B$9:$B$15,MATCH($L35,Fuel_Type,0),1),0)+$S35*IFERROR(INDEX('Development Information'!$B$9:$B$15,MATCH($T35,Fuel_Type,0),1),0),"")</f>
        <v/>
      </c>
      <c r="Z35" s="68" t="str">
        <f>IFERROR($M35*IFERROR(INDEX('Development Information'!$B$9:$B$15,MATCH($N35,Fuel_Type,0),1),0)+$I35*(INDEX('Development Information'!$B$9:$B$15,MATCH($J35,Fuel_Type,0),1)),"")</f>
        <v/>
      </c>
      <c r="AA35" s="68" t="str">
        <f>IFERROR($O35*INDEX('Development Information'!$B$9:$B$15,MATCH($P35,Fuel_Type,0),1),"")</f>
        <v/>
      </c>
      <c r="AB35" s="68" t="str">
        <f>IFERROR($Q35*INDEX('Development Information'!$B$9:$B$15,MATCH($R35,Fuel_Type,0),1),"")</f>
        <v/>
      </c>
      <c r="AC35" s="68" t="str">
        <f>IF(V35="","",V35*'Development Information'!$B$10)</f>
        <v/>
      </c>
      <c r="AD35" s="68" t="str">
        <f>IF(W35="","",W35*'Development Information'!$B$10)</f>
        <v/>
      </c>
      <c r="AE35" s="68" t="str">
        <f>IF(X35="","",X35*'Development Information'!$B$10)</f>
        <v/>
      </c>
      <c r="AF35" s="21" t="str">
        <f>IF(U35="","",U35*'Development Information'!$B$10)</f>
        <v/>
      </c>
      <c r="AG35" s="22" t="str">
        <f t="shared" si="1"/>
        <v/>
      </c>
      <c r="AH35" s="356"/>
    </row>
    <row r="36" spans="1:34" ht="13.5" customHeight="1" x14ac:dyDescent="0.3">
      <c r="A36" s="283"/>
      <c r="B36" s="344"/>
      <c r="C36" s="344"/>
      <c r="D36" s="284"/>
      <c r="E36" s="342" t="str">
        <f t="shared" si="0"/>
        <v/>
      </c>
      <c r="F36" s="258"/>
      <c r="G36" s="288"/>
      <c r="H36" s="343"/>
      <c r="I36" s="344"/>
      <c r="J36" s="343"/>
      <c r="K36" s="344"/>
      <c r="L36" s="343"/>
      <c r="M36" s="344"/>
      <c r="N36" s="343"/>
      <c r="O36" s="344"/>
      <c r="P36" s="343"/>
      <c r="Q36" s="344"/>
      <c r="R36" s="344"/>
      <c r="S36" s="344"/>
      <c r="T36" s="343"/>
      <c r="U36" s="344"/>
      <c r="V36" s="344"/>
      <c r="W36" s="344"/>
      <c r="X36" s="498"/>
      <c r="Y36" s="89" t="str">
        <f>IFERROR($G36*INDEX('Development Information'!$B$9:$B$15,MATCH($H36,Fuel_Type,0),1)+$K36*IFERROR(INDEX('Development Information'!$B$9:$B$15,MATCH($L36,Fuel_Type,0),1),0)+$S36*IFERROR(INDEX('Development Information'!$B$9:$B$15,MATCH($T36,Fuel_Type,0),1),0),"")</f>
        <v/>
      </c>
      <c r="Z36" s="68" t="str">
        <f>IFERROR($M36*IFERROR(INDEX('Development Information'!$B$9:$B$15,MATCH($N36,Fuel_Type,0),1),0)+$I36*(INDEX('Development Information'!$B$9:$B$15,MATCH($J36,Fuel_Type,0),1)),"")</f>
        <v/>
      </c>
      <c r="AA36" s="68" t="str">
        <f>IFERROR($O36*INDEX('Development Information'!$B$9:$B$15,MATCH($P36,Fuel_Type,0),1),"")</f>
        <v/>
      </c>
      <c r="AB36" s="68" t="str">
        <f>IFERROR($Q36*INDEX('Development Information'!$B$9:$B$15,MATCH($R36,Fuel_Type,0),1),"")</f>
        <v/>
      </c>
      <c r="AC36" s="68" t="str">
        <f>IF(V36="","",V36*'Development Information'!$B$10)</f>
        <v/>
      </c>
      <c r="AD36" s="68" t="str">
        <f>IF(W36="","",W36*'Development Information'!$B$10)</f>
        <v/>
      </c>
      <c r="AE36" s="68" t="str">
        <f>IF(X36="","",X36*'Development Information'!$B$10)</f>
        <v/>
      </c>
      <c r="AF36" s="21" t="str">
        <f>IF(U36="","",U36*'Development Information'!$B$10)</f>
        <v/>
      </c>
      <c r="AG36" s="22" t="str">
        <f t="shared" si="1"/>
        <v/>
      </c>
      <c r="AH36" s="356"/>
    </row>
    <row r="37" spans="1:34" ht="13.5" customHeight="1" x14ac:dyDescent="0.3">
      <c r="A37" s="283"/>
      <c r="B37" s="344"/>
      <c r="C37" s="344"/>
      <c r="D37" s="284"/>
      <c r="E37" s="342" t="str">
        <f t="shared" si="0"/>
        <v/>
      </c>
      <c r="F37" s="258"/>
      <c r="G37" s="288"/>
      <c r="H37" s="343"/>
      <c r="I37" s="344"/>
      <c r="J37" s="343"/>
      <c r="K37" s="344"/>
      <c r="L37" s="343"/>
      <c r="M37" s="344"/>
      <c r="N37" s="343"/>
      <c r="O37" s="344"/>
      <c r="P37" s="343"/>
      <c r="Q37" s="344"/>
      <c r="R37" s="344"/>
      <c r="S37" s="344"/>
      <c r="T37" s="343"/>
      <c r="U37" s="344"/>
      <c r="V37" s="344"/>
      <c r="W37" s="344"/>
      <c r="X37" s="498"/>
      <c r="Y37" s="89" t="str">
        <f>IFERROR($G37*INDEX('Development Information'!$B$9:$B$15,MATCH($H37,Fuel_Type,0),1)+$K37*IFERROR(INDEX('Development Information'!$B$9:$B$15,MATCH($L37,Fuel_Type,0),1),0)+$S37*IFERROR(INDEX('Development Information'!$B$9:$B$15,MATCH($T37,Fuel_Type,0),1),0),"")</f>
        <v/>
      </c>
      <c r="Z37" s="68" t="str">
        <f>IFERROR($M37*IFERROR(INDEX('Development Information'!$B$9:$B$15,MATCH($N37,Fuel_Type,0),1),0)+$I37*(INDEX('Development Information'!$B$9:$B$15,MATCH($J37,Fuel_Type,0),1)),"")</f>
        <v/>
      </c>
      <c r="AA37" s="68" t="str">
        <f>IFERROR($O37*INDEX('Development Information'!$B$9:$B$15,MATCH($P37,Fuel_Type,0),1),"")</f>
        <v/>
      </c>
      <c r="AB37" s="68" t="str">
        <f>IFERROR($Q37*INDEX('Development Information'!$B$9:$B$15,MATCH($R37,Fuel_Type,0),1),"")</f>
        <v/>
      </c>
      <c r="AC37" s="68" t="str">
        <f>IF(V37="","",V37*'Development Information'!$B$10)</f>
        <v/>
      </c>
      <c r="AD37" s="68" t="str">
        <f>IF(W37="","",W37*'Development Information'!$B$10)</f>
        <v/>
      </c>
      <c r="AE37" s="68" t="str">
        <f>IF(X37="","",X37*'Development Information'!$B$10)</f>
        <v/>
      </c>
      <c r="AF37" s="21" t="str">
        <f>IF(U37="","",U37*'Development Information'!$B$10)</f>
        <v/>
      </c>
      <c r="AG37" s="22" t="str">
        <f t="shared" si="1"/>
        <v/>
      </c>
      <c r="AH37" s="356"/>
    </row>
    <row r="38" spans="1:34" ht="13.5" customHeight="1" x14ac:dyDescent="0.3">
      <c r="A38" s="283"/>
      <c r="B38" s="344"/>
      <c r="C38" s="344"/>
      <c r="D38" s="284"/>
      <c r="E38" s="342" t="str">
        <f t="shared" si="0"/>
        <v/>
      </c>
      <c r="F38" s="258"/>
      <c r="G38" s="288"/>
      <c r="H38" s="343"/>
      <c r="I38" s="344"/>
      <c r="J38" s="343"/>
      <c r="K38" s="344"/>
      <c r="L38" s="343"/>
      <c r="M38" s="344"/>
      <c r="N38" s="343"/>
      <c r="O38" s="344"/>
      <c r="P38" s="343"/>
      <c r="Q38" s="344"/>
      <c r="R38" s="344"/>
      <c r="S38" s="344"/>
      <c r="T38" s="343"/>
      <c r="U38" s="344"/>
      <c r="V38" s="344"/>
      <c r="W38" s="344"/>
      <c r="X38" s="498"/>
      <c r="Y38" s="89" t="str">
        <f>IFERROR($G38*INDEX('Development Information'!$B$9:$B$15,MATCH($H38,Fuel_Type,0),1)+$K38*IFERROR(INDEX('Development Information'!$B$9:$B$15,MATCH($L38,Fuel_Type,0),1),0)+$S38*IFERROR(INDEX('Development Information'!$B$9:$B$15,MATCH($T38,Fuel_Type,0),1),0),"")</f>
        <v/>
      </c>
      <c r="Z38" s="68" t="str">
        <f>IFERROR($M38*IFERROR(INDEX('Development Information'!$B$9:$B$15,MATCH($N38,Fuel_Type,0),1),0)+$I38*(INDEX('Development Information'!$B$9:$B$15,MATCH($J38,Fuel_Type,0),1)),"")</f>
        <v/>
      </c>
      <c r="AA38" s="68" t="str">
        <f>IFERROR($O38*INDEX('Development Information'!$B$9:$B$15,MATCH($P38,Fuel_Type,0),1),"")</f>
        <v/>
      </c>
      <c r="AB38" s="68" t="str">
        <f>IFERROR($Q38*INDEX('Development Information'!$B$9:$B$15,MATCH($R38,Fuel_Type,0),1),"")</f>
        <v/>
      </c>
      <c r="AC38" s="68" t="str">
        <f>IF(V38="","",V38*'Development Information'!$B$10)</f>
        <v/>
      </c>
      <c r="AD38" s="68" t="str">
        <f>IF(W38="","",W38*'Development Information'!$B$10)</f>
        <v/>
      </c>
      <c r="AE38" s="68" t="str">
        <f>IF(X38="","",X38*'Development Information'!$B$10)</f>
        <v/>
      </c>
      <c r="AF38" s="21" t="str">
        <f>IF(U38="","",U38*'Development Information'!$B$10)</f>
        <v/>
      </c>
      <c r="AG38" s="22" t="str">
        <f t="shared" si="1"/>
        <v/>
      </c>
      <c r="AH38" s="356"/>
    </row>
    <row r="39" spans="1:34" ht="13.5" customHeight="1" x14ac:dyDescent="0.3">
      <c r="A39" s="283"/>
      <c r="B39" s="344"/>
      <c r="C39" s="344"/>
      <c r="D39" s="284"/>
      <c r="E39" s="342" t="str">
        <f t="shared" si="0"/>
        <v/>
      </c>
      <c r="F39" s="258"/>
      <c r="G39" s="288"/>
      <c r="H39" s="343"/>
      <c r="I39" s="344"/>
      <c r="J39" s="343"/>
      <c r="K39" s="344"/>
      <c r="L39" s="343"/>
      <c r="M39" s="344"/>
      <c r="N39" s="343"/>
      <c r="O39" s="344"/>
      <c r="P39" s="343"/>
      <c r="Q39" s="344"/>
      <c r="R39" s="344"/>
      <c r="S39" s="344"/>
      <c r="T39" s="343"/>
      <c r="U39" s="344"/>
      <c r="V39" s="344"/>
      <c r="W39" s="344"/>
      <c r="X39" s="498"/>
      <c r="Y39" s="89" t="str">
        <f>IFERROR($G39*INDEX('Development Information'!$B$9:$B$15,MATCH($H39,Fuel_Type,0),1)+$K39*IFERROR(INDEX('Development Information'!$B$9:$B$15,MATCH($L39,Fuel_Type,0),1),0)+$S39*IFERROR(INDEX('Development Information'!$B$9:$B$15,MATCH($T39,Fuel_Type,0),1),0),"")</f>
        <v/>
      </c>
      <c r="Z39" s="68" t="str">
        <f>IFERROR($M39*IFERROR(INDEX('Development Information'!$B$9:$B$15,MATCH($N39,Fuel_Type,0),1),0)+$I39*(INDEX('Development Information'!$B$9:$B$15,MATCH($J39,Fuel_Type,0),1)),"")</f>
        <v/>
      </c>
      <c r="AA39" s="68" t="str">
        <f>IFERROR($O39*INDEX('Development Information'!$B$9:$B$15,MATCH($P39,Fuel_Type,0),1),"")</f>
        <v/>
      </c>
      <c r="AB39" s="68" t="str">
        <f>IFERROR($Q39*INDEX('Development Information'!$B$9:$B$15,MATCH($R39,Fuel_Type,0),1),"")</f>
        <v/>
      </c>
      <c r="AC39" s="68" t="str">
        <f>IF(V39="","",V39*'Development Information'!$B$10)</f>
        <v/>
      </c>
      <c r="AD39" s="68" t="str">
        <f>IF(W39="","",W39*'Development Information'!$B$10)</f>
        <v/>
      </c>
      <c r="AE39" s="68" t="str">
        <f>IF(X39="","",X39*'Development Information'!$B$10)</f>
        <v/>
      </c>
      <c r="AF39" s="21" t="str">
        <f>IF(U39="","",U39*'Development Information'!$B$10)</f>
        <v/>
      </c>
      <c r="AG39" s="22" t="str">
        <f t="shared" si="1"/>
        <v/>
      </c>
      <c r="AH39" s="356"/>
    </row>
    <row r="40" spans="1:34" ht="13.5" customHeight="1" x14ac:dyDescent="0.3">
      <c r="A40" s="283"/>
      <c r="B40" s="344"/>
      <c r="C40" s="344"/>
      <c r="D40" s="284"/>
      <c r="E40" s="342" t="str">
        <f t="shared" si="0"/>
        <v/>
      </c>
      <c r="F40" s="258"/>
      <c r="G40" s="288"/>
      <c r="H40" s="343"/>
      <c r="I40" s="344"/>
      <c r="J40" s="343"/>
      <c r="K40" s="344"/>
      <c r="L40" s="343"/>
      <c r="M40" s="344"/>
      <c r="N40" s="343"/>
      <c r="O40" s="344"/>
      <c r="P40" s="343"/>
      <c r="Q40" s="344"/>
      <c r="R40" s="344"/>
      <c r="S40" s="344"/>
      <c r="T40" s="343"/>
      <c r="U40" s="344"/>
      <c r="V40" s="344"/>
      <c r="W40" s="344"/>
      <c r="X40" s="498"/>
      <c r="Y40" s="89" t="str">
        <f>IFERROR($G40*INDEX('Development Information'!$B$9:$B$15,MATCH($H40,Fuel_Type,0),1)+$K40*IFERROR(INDEX('Development Information'!$B$9:$B$15,MATCH($L40,Fuel_Type,0),1),0)+$S40*IFERROR(INDEX('Development Information'!$B$9:$B$15,MATCH($T40,Fuel_Type,0),1),0),"")</f>
        <v/>
      </c>
      <c r="Z40" s="68" t="str">
        <f>IFERROR($M40*IFERROR(INDEX('Development Information'!$B$9:$B$15,MATCH($N40,Fuel_Type,0),1),0)+$I40*(INDEX('Development Information'!$B$9:$B$15,MATCH($J40,Fuel_Type,0),1)),"")</f>
        <v/>
      </c>
      <c r="AA40" s="68" t="str">
        <f>IFERROR($O40*INDEX('Development Information'!$B$9:$B$15,MATCH($P40,Fuel_Type,0),1),"")</f>
        <v/>
      </c>
      <c r="AB40" s="68" t="str">
        <f>IFERROR($Q40*INDEX('Development Information'!$B$9:$B$15,MATCH($R40,Fuel_Type,0),1),"")</f>
        <v/>
      </c>
      <c r="AC40" s="68" t="str">
        <f>IF(V40="","",V40*'Development Information'!$B$10)</f>
        <v/>
      </c>
      <c r="AD40" s="68" t="str">
        <f>IF(W40="","",W40*'Development Information'!$B$10)</f>
        <v/>
      </c>
      <c r="AE40" s="68" t="str">
        <f>IF(X40="","",X40*'Development Information'!$B$10)</f>
        <v/>
      </c>
      <c r="AF40" s="21" t="str">
        <f>IF(U40="","",U40*'Development Information'!$B$10)</f>
        <v/>
      </c>
      <c r="AG40" s="22" t="str">
        <f t="shared" si="1"/>
        <v/>
      </c>
      <c r="AH40" s="356"/>
    </row>
    <row r="41" spans="1:34" ht="13.5" customHeight="1" x14ac:dyDescent="0.3">
      <c r="A41" s="283"/>
      <c r="B41" s="344"/>
      <c r="C41" s="344"/>
      <c r="D41" s="284"/>
      <c r="E41" s="342" t="str">
        <f t="shared" si="0"/>
        <v/>
      </c>
      <c r="F41" s="258"/>
      <c r="G41" s="288"/>
      <c r="H41" s="343"/>
      <c r="I41" s="344"/>
      <c r="J41" s="343"/>
      <c r="K41" s="344"/>
      <c r="L41" s="343"/>
      <c r="M41" s="344"/>
      <c r="N41" s="343"/>
      <c r="O41" s="344"/>
      <c r="P41" s="343"/>
      <c r="Q41" s="344"/>
      <c r="R41" s="344"/>
      <c r="S41" s="344"/>
      <c r="T41" s="343"/>
      <c r="U41" s="344"/>
      <c r="V41" s="344"/>
      <c r="W41" s="344"/>
      <c r="X41" s="498"/>
      <c r="Y41" s="89" t="str">
        <f>IFERROR($G41*INDEX('Development Information'!$B$9:$B$15,MATCH($H41,Fuel_Type,0),1)+$K41*IFERROR(INDEX('Development Information'!$B$9:$B$15,MATCH($L41,Fuel_Type,0),1),0)+$S41*IFERROR(INDEX('Development Information'!$B$9:$B$15,MATCH($T41,Fuel_Type,0),1),0),"")</f>
        <v/>
      </c>
      <c r="Z41" s="68" t="str">
        <f>IFERROR($M41*IFERROR(INDEX('Development Information'!$B$9:$B$15,MATCH($N41,Fuel_Type,0),1),0)+$I41*(INDEX('Development Information'!$B$9:$B$15,MATCH($J41,Fuel_Type,0),1)),"")</f>
        <v/>
      </c>
      <c r="AA41" s="68" t="str">
        <f>IFERROR($O41*INDEX('Development Information'!$B$9:$B$15,MATCH($P41,Fuel_Type,0),1),"")</f>
        <v/>
      </c>
      <c r="AB41" s="68" t="str">
        <f>IFERROR($Q41*INDEX('Development Information'!$B$9:$B$15,MATCH($R41,Fuel_Type,0),1),"")</f>
        <v/>
      </c>
      <c r="AC41" s="68" t="str">
        <f>IF(V41="","",V41*'Development Information'!$B$10)</f>
        <v/>
      </c>
      <c r="AD41" s="68" t="str">
        <f>IF(W41="","",W41*'Development Information'!$B$10)</f>
        <v/>
      </c>
      <c r="AE41" s="68" t="str">
        <f>IF(X41="","",X41*'Development Information'!$B$10)</f>
        <v/>
      </c>
      <c r="AF41" s="21" t="str">
        <f>IF(U41="","",U41*'Development Information'!$B$10)</f>
        <v/>
      </c>
      <c r="AG41" s="22" t="str">
        <f t="shared" si="1"/>
        <v/>
      </c>
      <c r="AH41" s="356"/>
    </row>
    <row r="42" spans="1:34" ht="13.5" customHeight="1" x14ac:dyDescent="0.3">
      <c r="A42" s="283"/>
      <c r="B42" s="344"/>
      <c r="C42" s="344"/>
      <c r="D42" s="284"/>
      <c r="E42" s="342" t="str">
        <f t="shared" si="0"/>
        <v/>
      </c>
      <c r="F42" s="258"/>
      <c r="G42" s="288"/>
      <c r="H42" s="343"/>
      <c r="I42" s="344"/>
      <c r="J42" s="343"/>
      <c r="K42" s="344"/>
      <c r="L42" s="343"/>
      <c r="M42" s="344"/>
      <c r="N42" s="343"/>
      <c r="O42" s="344"/>
      <c r="P42" s="343"/>
      <c r="Q42" s="344"/>
      <c r="R42" s="344"/>
      <c r="S42" s="344"/>
      <c r="T42" s="343"/>
      <c r="U42" s="344"/>
      <c r="V42" s="344"/>
      <c r="W42" s="344"/>
      <c r="X42" s="498"/>
      <c r="Y42" s="89" t="str">
        <f>IFERROR($G42*INDEX('Development Information'!$B$9:$B$15,MATCH($H42,Fuel_Type,0),1)+$K42*IFERROR(INDEX('Development Information'!$B$9:$B$15,MATCH($L42,Fuel_Type,0),1),0)+$S42*IFERROR(INDEX('Development Information'!$B$9:$B$15,MATCH($T42,Fuel_Type,0),1),0),"")</f>
        <v/>
      </c>
      <c r="Z42" s="68" t="str">
        <f>IFERROR($M42*IFERROR(INDEX('Development Information'!$B$9:$B$15,MATCH($N42,Fuel_Type,0),1),0)+$I42*(INDEX('Development Information'!$B$9:$B$15,MATCH($J42,Fuel_Type,0),1)),"")</f>
        <v/>
      </c>
      <c r="AA42" s="68" t="str">
        <f>IFERROR($O42*INDEX('Development Information'!$B$9:$B$15,MATCH($P42,Fuel_Type,0),1),"")</f>
        <v/>
      </c>
      <c r="AB42" s="68" t="str">
        <f>IFERROR($Q42*INDEX('Development Information'!$B$9:$B$15,MATCH($R42,Fuel_Type,0),1),"")</f>
        <v/>
      </c>
      <c r="AC42" s="68" t="str">
        <f>IF(V42="","",V42*'Development Information'!$B$10)</f>
        <v/>
      </c>
      <c r="AD42" s="68" t="str">
        <f>IF(W42="","",W42*'Development Information'!$B$10)</f>
        <v/>
      </c>
      <c r="AE42" s="68" t="str">
        <f>IF(X42="","",X42*'Development Information'!$B$10)</f>
        <v/>
      </c>
      <c r="AF42" s="21" t="str">
        <f>IF(U42="","",U42*'Development Information'!$B$10)</f>
        <v/>
      </c>
      <c r="AG42" s="22" t="str">
        <f t="shared" si="1"/>
        <v/>
      </c>
      <c r="AH42" s="356"/>
    </row>
    <row r="43" spans="1:34" ht="13.5" customHeight="1" x14ac:dyDescent="0.3">
      <c r="A43" s="283"/>
      <c r="B43" s="344"/>
      <c r="C43" s="344"/>
      <c r="D43" s="284"/>
      <c r="E43" s="342" t="str">
        <f t="shared" si="0"/>
        <v/>
      </c>
      <c r="F43" s="258"/>
      <c r="G43" s="288"/>
      <c r="H43" s="343"/>
      <c r="I43" s="344"/>
      <c r="J43" s="343"/>
      <c r="K43" s="344"/>
      <c r="L43" s="343"/>
      <c r="M43" s="344"/>
      <c r="N43" s="343"/>
      <c r="O43" s="344"/>
      <c r="P43" s="343"/>
      <c r="Q43" s="344"/>
      <c r="R43" s="344"/>
      <c r="S43" s="344"/>
      <c r="T43" s="343"/>
      <c r="U43" s="344"/>
      <c r="V43" s="344"/>
      <c r="W43" s="344"/>
      <c r="X43" s="498"/>
      <c r="Y43" s="89" t="str">
        <f>IFERROR($G43*INDEX('Development Information'!$B$9:$B$15,MATCH($H43,Fuel_Type,0),1)+$K43*IFERROR(INDEX('Development Information'!$B$9:$B$15,MATCH($L43,Fuel_Type,0),1),0)+$S43*IFERROR(INDEX('Development Information'!$B$9:$B$15,MATCH($T43,Fuel_Type,0),1),0),"")</f>
        <v/>
      </c>
      <c r="Z43" s="68" t="str">
        <f>IFERROR($M43*IFERROR(INDEX('Development Information'!$B$9:$B$15,MATCH($N43,Fuel_Type,0),1),0)+$I43*(INDEX('Development Information'!$B$9:$B$15,MATCH($J43,Fuel_Type,0),1)),"")</f>
        <v/>
      </c>
      <c r="AA43" s="68" t="str">
        <f>IFERROR($O43*INDEX('Development Information'!$B$9:$B$15,MATCH($P43,Fuel_Type,0),1),"")</f>
        <v/>
      </c>
      <c r="AB43" s="68" t="str">
        <f>IFERROR($Q43*INDEX('Development Information'!$B$9:$B$15,MATCH($R43,Fuel_Type,0),1),"")</f>
        <v/>
      </c>
      <c r="AC43" s="68" t="str">
        <f>IF(V43="","",V43*'Development Information'!$B$10)</f>
        <v/>
      </c>
      <c r="AD43" s="68" t="str">
        <f>IF(W43="","",W43*'Development Information'!$B$10)</f>
        <v/>
      </c>
      <c r="AE43" s="68" t="str">
        <f>IF(X43="","",X43*'Development Information'!$B$10)</f>
        <v/>
      </c>
      <c r="AF43" s="21" t="str">
        <f>IF(U43="","",U43*'Development Information'!$B$10)</f>
        <v/>
      </c>
      <c r="AG43" s="22" t="str">
        <f t="shared" si="1"/>
        <v/>
      </c>
      <c r="AH43" s="356"/>
    </row>
    <row r="44" spans="1:34" ht="13.5" customHeight="1" x14ac:dyDescent="0.3">
      <c r="A44" s="283"/>
      <c r="B44" s="344"/>
      <c r="C44" s="344"/>
      <c r="D44" s="284"/>
      <c r="E44" s="342" t="str">
        <f t="shared" si="0"/>
        <v/>
      </c>
      <c r="F44" s="258"/>
      <c r="G44" s="288"/>
      <c r="H44" s="343"/>
      <c r="I44" s="344"/>
      <c r="J44" s="343"/>
      <c r="K44" s="344"/>
      <c r="L44" s="343"/>
      <c r="M44" s="344"/>
      <c r="N44" s="343"/>
      <c r="O44" s="344"/>
      <c r="P44" s="343"/>
      <c r="Q44" s="344"/>
      <c r="R44" s="344"/>
      <c r="S44" s="344"/>
      <c r="T44" s="343"/>
      <c r="U44" s="344"/>
      <c r="V44" s="344"/>
      <c r="W44" s="344"/>
      <c r="X44" s="498"/>
      <c r="Y44" s="89" t="str">
        <f>IFERROR($G44*INDEX('Development Information'!$B$9:$B$15,MATCH($H44,Fuel_Type,0),1)+$K44*IFERROR(INDEX('Development Information'!$B$9:$B$15,MATCH($L44,Fuel_Type,0),1),0)+$S44*IFERROR(INDEX('Development Information'!$B$9:$B$15,MATCH($T44,Fuel_Type,0),1),0),"")</f>
        <v/>
      </c>
      <c r="Z44" s="68" t="str">
        <f>IFERROR($M44*IFERROR(INDEX('Development Information'!$B$9:$B$15,MATCH($N44,Fuel_Type,0),1),0)+$I44*(INDEX('Development Information'!$B$9:$B$15,MATCH($J44,Fuel_Type,0),1)),"")</f>
        <v/>
      </c>
      <c r="AA44" s="68" t="str">
        <f>IFERROR($O44*INDEX('Development Information'!$B$9:$B$15,MATCH($P44,Fuel_Type,0),1),"")</f>
        <v/>
      </c>
      <c r="AB44" s="68" t="str">
        <f>IFERROR($Q44*INDEX('Development Information'!$B$9:$B$15,MATCH($R44,Fuel_Type,0),1),"")</f>
        <v/>
      </c>
      <c r="AC44" s="68" t="str">
        <f>IF(V44="","",V44*'Development Information'!$B$10)</f>
        <v/>
      </c>
      <c r="AD44" s="68" t="str">
        <f>IF(W44="","",W44*'Development Information'!$B$10)</f>
        <v/>
      </c>
      <c r="AE44" s="68" t="str">
        <f>IF(X44="","",X44*'Development Information'!$B$10)</f>
        <v/>
      </c>
      <c r="AF44" s="21" t="str">
        <f>IF(U44="","",U44*'Development Information'!$B$10)</f>
        <v/>
      </c>
      <c r="AG44" s="22" t="str">
        <f t="shared" si="1"/>
        <v/>
      </c>
      <c r="AH44" s="356"/>
    </row>
    <row r="45" spans="1:34" ht="13.5" customHeight="1" x14ac:dyDescent="0.3">
      <c r="A45" s="283"/>
      <c r="B45" s="344"/>
      <c r="C45" s="344"/>
      <c r="D45" s="284"/>
      <c r="E45" s="342" t="str">
        <f t="shared" si="0"/>
        <v/>
      </c>
      <c r="F45" s="258"/>
      <c r="G45" s="288"/>
      <c r="H45" s="343"/>
      <c r="I45" s="344"/>
      <c r="J45" s="343"/>
      <c r="K45" s="344"/>
      <c r="L45" s="343"/>
      <c r="M45" s="344"/>
      <c r="N45" s="343"/>
      <c r="O45" s="344"/>
      <c r="P45" s="343"/>
      <c r="Q45" s="344"/>
      <c r="R45" s="344"/>
      <c r="S45" s="344"/>
      <c r="T45" s="343"/>
      <c r="U45" s="344"/>
      <c r="V45" s="344"/>
      <c r="W45" s="344"/>
      <c r="X45" s="498"/>
      <c r="Y45" s="89" t="str">
        <f>IFERROR($G45*INDEX('Development Information'!$B$9:$B$15,MATCH($H45,Fuel_Type,0),1)+$K45*IFERROR(INDEX('Development Information'!$B$9:$B$15,MATCH($L45,Fuel_Type,0),1),0)+$S45*IFERROR(INDEX('Development Information'!$B$9:$B$15,MATCH($T45,Fuel_Type,0),1),0),"")</f>
        <v/>
      </c>
      <c r="Z45" s="68" t="str">
        <f>IFERROR($M45*IFERROR(INDEX('Development Information'!$B$9:$B$15,MATCH($N45,Fuel_Type,0),1),0)+$I45*(INDEX('Development Information'!$B$9:$B$15,MATCH($J45,Fuel_Type,0),1)),"")</f>
        <v/>
      </c>
      <c r="AA45" s="68" t="str">
        <f>IFERROR($O45*INDEX('Development Information'!$B$9:$B$15,MATCH($P45,Fuel_Type,0),1),"")</f>
        <v/>
      </c>
      <c r="AB45" s="68" t="str">
        <f>IFERROR($Q45*INDEX('Development Information'!$B$9:$B$15,MATCH($R45,Fuel_Type,0),1),"")</f>
        <v/>
      </c>
      <c r="AC45" s="68" t="str">
        <f>IF(V45="","",V45*'Development Information'!$B$10)</f>
        <v/>
      </c>
      <c r="AD45" s="68" t="str">
        <f>IF(W45="","",W45*'Development Information'!$B$10)</f>
        <v/>
      </c>
      <c r="AE45" s="68" t="str">
        <f>IF(X45="","",X45*'Development Information'!$B$10)</f>
        <v/>
      </c>
      <c r="AF45" s="21" t="str">
        <f>IF(U45="","",U45*'Development Information'!$B$10)</f>
        <v/>
      </c>
      <c r="AG45" s="22" t="str">
        <f t="shared" si="1"/>
        <v/>
      </c>
      <c r="AH45" s="356"/>
    </row>
    <row r="46" spans="1:34" ht="13.5" customHeight="1" x14ac:dyDescent="0.3">
      <c r="A46" s="283"/>
      <c r="B46" s="344"/>
      <c r="C46" s="344"/>
      <c r="D46" s="284"/>
      <c r="E46" s="342" t="str">
        <f t="shared" si="0"/>
        <v/>
      </c>
      <c r="F46" s="258"/>
      <c r="G46" s="288"/>
      <c r="H46" s="343"/>
      <c r="I46" s="344"/>
      <c r="J46" s="343"/>
      <c r="K46" s="344"/>
      <c r="L46" s="343"/>
      <c r="M46" s="344"/>
      <c r="N46" s="343"/>
      <c r="O46" s="344"/>
      <c r="P46" s="343"/>
      <c r="Q46" s="344"/>
      <c r="R46" s="344"/>
      <c r="S46" s="344"/>
      <c r="T46" s="343"/>
      <c r="U46" s="344"/>
      <c r="V46" s="344"/>
      <c r="W46" s="344"/>
      <c r="X46" s="498"/>
      <c r="Y46" s="89" t="str">
        <f>IFERROR($G46*INDEX('Development Information'!$B$9:$B$15,MATCH($H46,Fuel_Type,0),1)+$K46*IFERROR(INDEX('Development Information'!$B$9:$B$15,MATCH($L46,Fuel_Type,0),1),0)+$S46*IFERROR(INDEX('Development Information'!$B$9:$B$15,MATCH($T46,Fuel_Type,0),1),0),"")</f>
        <v/>
      </c>
      <c r="Z46" s="68" t="str">
        <f>IFERROR($M46*IFERROR(INDEX('Development Information'!$B$9:$B$15,MATCH($N46,Fuel_Type,0),1),0)+$I46*(INDEX('Development Information'!$B$9:$B$15,MATCH($J46,Fuel_Type,0),1)),"")</f>
        <v/>
      </c>
      <c r="AA46" s="68" t="str">
        <f>IFERROR($O46*INDEX('Development Information'!$B$9:$B$15,MATCH($P46,Fuel_Type,0),1),"")</f>
        <v/>
      </c>
      <c r="AB46" s="68" t="str">
        <f>IFERROR($Q46*INDEX('Development Information'!$B$9:$B$15,MATCH($R46,Fuel_Type,0),1),"")</f>
        <v/>
      </c>
      <c r="AC46" s="68" t="str">
        <f>IF(V46="","",V46*'Development Information'!$B$10)</f>
        <v/>
      </c>
      <c r="AD46" s="68" t="str">
        <f>IF(W46="","",W46*'Development Information'!$B$10)</f>
        <v/>
      </c>
      <c r="AE46" s="68" t="str">
        <f>IF(X46="","",X46*'Development Information'!$B$10)</f>
        <v/>
      </c>
      <c r="AF46" s="21" t="str">
        <f>IF(U46="","",U46*'Development Information'!$B$10)</f>
        <v/>
      </c>
      <c r="AG46" s="22" t="str">
        <f t="shared" si="1"/>
        <v/>
      </c>
      <c r="AH46" s="356"/>
    </row>
    <row r="47" spans="1:34" ht="13.5" customHeight="1" x14ac:dyDescent="0.3">
      <c r="A47" s="283"/>
      <c r="B47" s="344"/>
      <c r="C47" s="344"/>
      <c r="D47" s="284"/>
      <c r="E47" s="342" t="str">
        <f t="shared" si="0"/>
        <v/>
      </c>
      <c r="F47" s="258"/>
      <c r="G47" s="288"/>
      <c r="H47" s="343"/>
      <c r="I47" s="344"/>
      <c r="J47" s="343"/>
      <c r="K47" s="344"/>
      <c r="L47" s="343"/>
      <c r="M47" s="344"/>
      <c r="N47" s="343"/>
      <c r="O47" s="344"/>
      <c r="P47" s="343"/>
      <c r="Q47" s="344"/>
      <c r="R47" s="344"/>
      <c r="S47" s="344"/>
      <c r="T47" s="343"/>
      <c r="U47" s="344"/>
      <c r="V47" s="344"/>
      <c r="W47" s="344"/>
      <c r="X47" s="498"/>
      <c r="Y47" s="89" t="str">
        <f>IFERROR($G47*INDEX('Development Information'!$B$9:$B$15,MATCH($H47,Fuel_Type,0),1)+$K47*IFERROR(INDEX('Development Information'!$B$9:$B$15,MATCH($L47,Fuel_Type,0),1),0)+$S47*IFERROR(INDEX('Development Information'!$B$9:$B$15,MATCH($T47,Fuel_Type,0),1),0),"")</f>
        <v/>
      </c>
      <c r="Z47" s="68" t="str">
        <f>IFERROR($M47*IFERROR(INDEX('Development Information'!$B$9:$B$15,MATCH($N47,Fuel_Type,0),1),0)+$I47*(INDEX('Development Information'!$B$9:$B$15,MATCH($J47,Fuel_Type,0),1)),"")</f>
        <v/>
      </c>
      <c r="AA47" s="68" t="str">
        <f>IFERROR($O47*INDEX('Development Information'!$B$9:$B$15,MATCH($P47,Fuel_Type,0),1),"")</f>
        <v/>
      </c>
      <c r="AB47" s="68" t="str">
        <f>IFERROR($Q47*INDEX('Development Information'!$B$9:$B$15,MATCH($R47,Fuel_Type,0),1),"")</f>
        <v/>
      </c>
      <c r="AC47" s="68" t="str">
        <f>IF(V47="","",V47*'Development Information'!$B$10)</f>
        <v/>
      </c>
      <c r="AD47" s="68" t="str">
        <f>IF(W47="","",W47*'Development Information'!$B$10)</f>
        <v/>
      </c>
      <c r="AE47" s="68" t="str">
        <f>IF(X47="","",X47*'Development Information'!$B$10)</f>
        <v/>
      </c>
      <c r="AF47" s="21" t="str">
        <f>IF(U47="","",U47*'Development Information'!$B$10)</f>
        <v/>
      </c>
      <c r="AG47" s="22" t="str">
        <f t="shared" si="1"/>
        <v/>
      </c>
      <c r="AH47" s="356"/>
    </row>
    <row r="48" spans="1:34" ht="13.5" customHeight="1" x14ac:dyDescent="0.3">
      <c r="A48" s="283"/>
      <c r="B48" s="344"/>
      <c r="C48" s="344"/>
      <c r="D48" s="284"/>
      <c r="E48" s="342" t="str">
        <f t="shared" si="0"/>
        <v/>
      </c>
      <c r="F48" s="258"/>
      <c r="G48" s="288"/>
      <c r="H48" s="343"/>
      <c r="I48" s="344"/>
      <c r="J48" s="343"/>
      <c r="K48" s="344"/>
      <c r="L48" s="343"/>
      <c r="M48" s="344"/>
      <c r="N48" s="343"/>
      <c r="O48" s="344"/>
      <c r="P48" s="343"/>
      <c r="Q48" s="344"/>
      <c r="R48" s="344"/>
      <c r="S48" s="344"/>
      <c r="T48" s="343"/>
      <c r="U48" s="344"/>
      <c r="V48" s="344"/>
      <c r="W48" s="344"/>
      <c r="X48" s="498"/>
      <c r="Y48" s="89" t="str">
        <f>IFERROR($G48*INDEX('Development Information'!$B$9:$B$15,MATCH($H48,Fuel_Type,0),1)+$K48*IFERROR(INDEX('Development Information'!$B$9:$B$15,MATCH($L48,Fuel_Type,0),1),0)+$S48*IFERROR(INDEX('Development Information'!$B$9:$B$15,MATCH($T48,Fuel_Type,0),1),0),"")</f>
        <v/>
      </c>
      <c r="Z48" s="68" t="str">
        <f>IFERROR($M48*IFERROR(INDEX('Development Information'!$B$9:$B$15,MATCH($N48,Fuel_Type,0),1),0)+$I48*(INDEX('Development Information'!$B$9:$B$15,MATCH($J48,Fuel_Type,0),1)),"")</f>
        <v/>
      </c>
      <c r="AA48" s="68" t="str">
        <f>IFERROR($O48*INDEX('Development Information'!$B$9:$B$15,MATCH($P48,Fuel_Type,0),1),"")</f>
        <v/>
      </c>
      <c r="AB48" s="68" t="str">
        <f>IFERROR($Q48*INDEX('Development Information'!$B$9:$B$15,MATCH($R48,Fuel_Type,0),1),"")</f>
        <v/>
      </c>
      <c r="AC48" s="68" t="str">
        <f>IF(V48="","",V48*'Development Information'!$B$10)</f>
        <v/>
      </c>
      <c r="AD48" s="68" t="str">
        <f>IF(W48="","",W48*'Development Information'!$B$10)</f>
        <v/>
      </c>
      <c r="AE48" s="68" t="str">
        <f>IF(X48="","",X48*'Development Information'!$B$10)</f>
        <v/>
      </c>
      <c r="AF48" s="21" t="str">
        <f>IF(U48="","",U48*'Development Information'!$B$10)</f>
        <v/>
      </c>
      <c r="AG48" s="22" t="str">
        <f t="shared" si="1"/>
        <v/>
      </c>
      <c r="AH48" s="356"/>
    </row>
    <row r="49" spans="1:34" ht="13.5" customHeight="1" x14ac:dyDescent="0.3">
      <c r="A49" s="283"/>
      <c r="B49" s="344"/>
      <c r="C49" s="344"/>
      <c r="D49" s="284"/>
      <c r="E49" s="342" t="str">
        <f t="shared" si="0"/>
        <v/>
      </c>
      <c r="F49" s="258"/>
      <c r="G49" s="288"/>
      <c r="H49" s="343"/>
      <c r="I49" s="344"/>
      <c r="J49" s="343"/>
      <c r="K49" s="344"/>
      <c r="L49" s="343"/>
      <c r="M49" s="344"/>
      <c r="N49" s="343"/>
      <c r="O49" s="344"/>
      <c r="P49" s="343"/>
      <c r="Q49" s="344"/>
      <c r="R49" s="344"/>
      <c r="S49" s="344"/>
      <c r="T49" s="343"/>
      <c r="U49" s="344"/>
      <c r="V49" s="344"/>
      <c r="W49" s="344"/>
      <c r="X49" s="498"/>
      <c r="Y49" s="89" t="str">
        <f>IFERROR($G49*INDEX('Development Information'!$B$9:$B$15,MATCH($H49,Fuel_Type,0),1)+$K49*IFERROR(INDEX('Development Information'!$B$9:$B$15,MATCH($L49,Fuel_Type,0),1),0)+$S49*IFERROR(INDEX('Development Information'!$B$9:$B$15,MATCH($T49,Fuel_Type,0),1),0),"")</f>
        <v/>
      </c>
      <c r="Z49" s="68" t="str">
        <f>IFERROR($M49*IFERROR(INDEX('Development Information'!$B$9:$B$15,MATCH($N49,Fuel_Type,0),1),0)+$I49*(INDEX('Development Information'!$B$9:$B$15,MATCH($J49,Fuel_Type,0),1)),"")</f>
        <v/>
      </c>
      <c r="AA49" s="68" t="str">
        <f>IFERROR($O49*INDEX('Development Information'!$B$9:$B$15,MATCH($P49,Fuel_Type,0),1),"")</f>
        <v/>
      </c>
      <c r="AB49" s="68" t="str">
        <f>IFERROR($Q49*INDEX('Development Information'!$B$9:$B$15,MATCH($R49,Fuel_Type,0),1),"")</f>
        <v/>
      </c>
      <c r="AC49" s="68" t="str">
        <f>IF(V49="","",V49*'Development Information'!$B$10)</f>
        <v/>
      </c>
      <c r="AD49" s="68" t="str">
        <f>IF(W49="","",W49*'Development Information'!$B$10)</f>
        <v/>
      </c>
      <c r="AE49" s="68" t="str">
        <f>IF(X49="","",X49*'Development Information'!$B$10)</f>
        <v/>
      </c>
      <c r="AF49" s="21" t="str">
        <f>IF(U49="","",U49*'Development Information'!$B$10)</f>
        <v/>
      </c>
      <c r="AG49" s="22" t="str">
        <f t="shared" si="1"/>
        <v/>
      </c>
      <c r="AH49" s="356"/>
    </row>
    <row r="50" spans="1:34" ht="13.5" customHeight="1" x14ac:dyDescent="0.3">
      <c r="A50" s="283"/>
      <c r="B50" s="344"/>
      <c r="C50" s="344"/>
      <c r="D50" s="284"/>
      <c r="E50" s="342" t="str">
        <f t="shared" si="0"/>
        <v/>
      </c>
      <c r="F50" s="258"/>
      <c r="G50" s="288"/>
      <c r="H50" s="343"/>
      <c r="I50" s="344"/>
      <c r="J50" s="343"/>
      <c r="K50" s="344"/>
      <c r="L50" s="343"/>
      <c r="M50" s="344"/>
      <c r="N50" s="343"/>
      <c r="O50" s="344"/>
      <c r="P50" s="343"/>
      <c r="Q50" s="344"/>
      <c r="R50" s="344"/>
      <c r="S50" s="344"/>
      <c r="T50" s="343"/>
      <c r="U50" s="344"/>
      <c r="V50" s="344"/>
      <c r="W50" s="344"/>
      <c r="X50" s="498"/>
      <c r="Y50" s="89" t="str">
        <f>IFERROR($G50*INDEX('Development Information'!$B$9:$B$15,MATCH($H50,Fuel_Type,0),1)+$K50*IFERROR(INDEX('Development Information'!$B$9:$B$15,MATCH($L50,Fuel_Type,0),1),0)+$S50*IFERROR(INDEX('Development Information'!$B$9:$B$15,MATCH($T50,Fuel_Type,0),1),0),"")</f>
        <v/>
      </c>
      <c r="Z50" s="68" t="str">
        <f>IFERROR($M50*IFERROR(INDEX('Development Information'!$B$9:$B$15,MATCH($N50,Fuel_Type,0),1),0)+$I50*(INDEX('Development Information'!$B$9:$B$15,MATCH($J50,Fuel_Type,0),1)),"")</f>
        <v/>
      </c>
      <c r="AA50" s="68" t="str">
        <f>IFERROR($O50*INDEX('Development Information'!$B$9:$B$15,MATCH($P50,Fuel_Type,0),1),"")</f>
        <v/>
      </c>
      <c r="AB50" s="68" t="str">
        <f>IFERROR($Q50*INDEX('Development Information'!$B$9:$B$15,MATCH($R50,Fuel_Type,0),1),"")</f>
        <v/>
      </c>
      <c r="AC50" s="68" t="str">
        <f>IF(V50="","",V50*'Development Information'!$B$10)</f>
        <v/>
      </c>
      <c r="AD50" s="68" t="str">
        <f>IF(W50="","",W50*'Development Information'!$B$10)</f>
        <v/>
      </c>
      <c r="AE50" s="68" t="str">
        <f>IF(X50="","",X50*'Development Information'!$B$10)</f>
        <v/>
      </c>
      <c r="AF50" s="21" t="str">
        <f>IF(U50="","",U50*'Development Information'!$B$10)</f>
        <v/>
      </c>
      <c r="AG50" s="22" t="str">
        <f t="shared" si="1"/>
        <v/>
      </c>
      <c r="AH50" s="356"/>
    </row>
    <row r="51" spans="1:34" ht="13.5" customHeight="1" x14ac:dyDescent="0.3">
      <c r="A51" s="283"/>
      <c r="B51" s="344"/>
      <c r="C51" s="344"/>
      <c r="D51" s="284"/>
      <c r="E51" s="342" t="str">
        <f t="shared" si="0"/>
        <v/>
      </c>
      <c r="F51" s="258"/>
      <c r="G51" s="288"/>
      <c r="H51" s="343"/>
      <c r="I51" s="344"/>
      <c r="J51" s="343"/>
      <c r="K51" s="344"/>
      <c r="L51" s="343"/>
      <c r="M51" s="344"/>
      <c r="N51" s="343"/>
      <c r="O51" s="344"/>
      <c r="P51" s="343"/>
      <c r="Q51" s="344"/>
      <c r="R51" s="344"/>
      <c r="S51" s="344"/>
      <c r="T51" s="343"/>
      <c r="U51" s="344"/>
      <c r="V51" s="344"/>
      <c r="W51" s="344"/>
      <c r="X51" s="498"/>
      <c r="Y51" s="89" t="str">
        <f>IFERROR($G51*INDEX('Development Information'!$B$9:$B$15,MATCH($H51,Fuel_Type,0),1)+$K51*IFERROR(INDEX('Development Information'!$B$9:$B$15,MATCH($L51,Fuel_Type,0),1),0)+$S51*IFERROR(INDEX('Development Information'!$B$9:$B$15,MATCH($T51,Fuel_Type,0),1),0),"")</f>
        <v/>
      </c>
      <c r="Z51" s="68" t="str">
        <f>IFERROR($M51*IFERROR(INDEX('Development Information'!$B$9:$B$15,MATCH($N51,Fuel_Type,0),1),0)+$I51*(INDEX('Development Information'!$B$9:$B$15,MATCH($J51,Fuel_Type,0),1)),"")</f>
        <v/>
      </c>
      <c r="AA51" s="68" t="str">
        <f>IFERROR($O51*INDEX('Development Information'!$B$9:$B$15,MATCH($P51,Fuel_Type,0),1),"")</f>
        <v/>
      </c>
      <c r="AB51" s="68" t="str">
        <f>IFERROR($Q51*INDEX('Development Information'!$B$9:$B$15,MATCH($R51,Fuel_Type,0),1),"")</f>
        <v/>
      </c>
      <c r="AC51" s="68" t="str">
        <f>IF(V51="","",V51*'Development Information'!$B$10)</f>
        <v/>
      </c>
      <c r="AD51" s="68" t="str">
        <f>IF(W51="","",W51*'Development Information'!$B$10)</f>
        <v/>
      </c>
      <c r="AE51" s="68" t="str">
        <f>IF(X51="","",X51*'Development Information'!$B$10)</f>
        <v/>
      </c>
      <c r="AF51" s="21" t="str">
        <f>IF(U51="","",U51*'Development Information'!$B$10)</f>
        <v/>
      </c>
      <c r="AG51" s="22" t="str">
        <f t="shared" si="1"/>
        <v/>
      </c>
      <c r="AH51" s="356"/>
    </row>
    <row r="52" spans="1:34" ht="13.5" customHeight="1" x14ac:dyDescent="0.3">
      <c r="A52" s="283"/>
      <c r="B52" s="344"/>
      <c r="C52" s="344"/>
      <c r="D52" s="284"/>
      <c r="E52" s="342" t="str">
        <f t="shared" si="0"/>
        <v/>
      </c>
      <c r="F52" s="258"/>
      <c r="G52" s="288"/>
      <c r="H52" s="343"/>
      <c r="I52" s="344"/>
      <c r="J52" s="343"/>
      <c r="K52" s="344"/>
      <c r="L52" s="343"/>
      <c r="M52" s="344"/>
      <c r="N52" s="343"/>
      <c r="O52" s="344"/>
      <c r="P52" s="343"/>
      <c r="Q52" s="344"/>
      <c r="R52" s="344"/>
      <c r="S52" s="344"/>
      <c r="T52" s="343"/>
      <c r="U52" s="344"/>
      <c r="V52" s="344"/>
      <c r="W52" s="344"/>
      <c r="X52" s="498"/>
      <c r="Y52" s="89" t="str">
        <f>IFERROR($G52*INDEX('Development Information'!$B$9:$B$15,MATCH($H52,Fuel_Type,0),1)+$K52*IFERROR(INDEX('Development Information'!$B$9:$B$15,MATCH($L52,Fuel_Type,0),1),0)+$S52*IFERROR(INDEX('Development Information'!$B$9:$B$15,MATCH($T52,Fuel_Type,0),1),0),"")</f>
        <v/>
      </c>
      <c r="Z52" s="68" t="str">
        <f>IFERROR($M52*IFERROR(INDEX('Development Information'!$B$9:$B$15,MATCH($N52,Fuel_Type,0),1),0)+$I52*(INDEX('Development Information'!$B$9:$B$15,MATCH($J52,Fuel_Type,0),1)),"")</f>
        <v/>
      </c>
      <c r="AA52" s="68" t="str">
        <f>IFERROR($O52*INDEX('Development Information'!$B$9:$B$15,MATCH($P52,Fuel_Type,0),1),"")</f>
        <v/>
      </c>
      <c r="AB52" s="68" t="str">
        <f>IFERROR($Q52*INDEX('Development Information'!$B$9:$B$15,MATCH($R52,Fuel_Type,0),1),"")</f>
        <v/>
      </c>
      <c r="AC52" s="68" t="str">
        <f>IF(V52="","",V52*'Development Information'!$B$10)</f>
        <v/>
      </c>
      <c r="AD52" s="68" t="str">
        <f>IF(W52="","",W52*'Development Information'!$B$10)</f>
        <v/>
      </c>
      <c r="AE52" s="68" t="str">
        <f>IF(X52="","",X52*'Development Information'!$B$10)</f>
        <v/>
      </c>
      <c r="AF52" s="21" t="str">
        <f>IF(U52="","",U52*'Development Information'!$B$10)</f>
        <v/>
      </c>
      <c r="AG52" s="22" t="str">
        <f t="shared" si="1"/>
        <v/>
      </c>
      <c r="AH52" s="356"/>
    </row>
    <row r="53" spans="1:34" ht="13.5" customHeight="1" x14ac:dyDescent="0.3">
      <c r="A53" s="283"/>
      <c r="B53" s="344"/>
      <c r="C53" s="344"/>
      <c r="D53" s="284"/>
      <c r="E53" s="342" t="str">
        <f t="shared" si="0"/>
        <v/>
      </c>
      <c r="F53" s="258"/>
      <c r="G53" s="288"/>
      <c r="H53" s="343"/>
      <c r="I53" s="344"/>
      <c r="J53" s="343"/>
      <c r="K53" s="344"/>
      <c r="L53" s="343"/>
      <c r="M53" s="344"/>
      <c r="N53" s="343"/>
      <c r="O53" s="344"/>
      <c r="P53" s="343"/>
      <c r="Q53" s="344"/>
      <c r="R53" s="344"/>
      <c r="S53" s="344"/>
      <c r="T53" s="343"/>
      <c r="U53" s="344"/>
      <c r="V53" s="344"/>
      <c r="W53" s="344"/>
      <c r="X53" s="498"/>
      <c r="Y53" s="89" t="str">
        <f>IFERROR($G53*INDEX('Development Information'!$B$9:$B$15,MATCH($H53,Fuel_Type,0),1)+$K53*IFERROR(INDEX('Development Information'!$B$9:$B$15,MATCH($L53,Fuel_Type,0),1),0)+$S53*IFERROR(INDEX('Development Information'!$B$9:$B$15,MATCH($T53,Fuel_Type,0),1),0),"")</f>
        <v/>
      </c>
      <c r="Z53" s="68" t="str">
        <f>IFERROR($M53*IFERROR(INDEX('Development Information'!$B$9:$B$15,MATCH($N53,Fuel_Type,0),1),0)+$I53*(INDEX('Development Information'!$B$9:$B$15,MATCH($J53,Fuel_Type,0),1)),"")</f>
        <v/>
      </c>
      <c r="AA53" s="68" t="str">
        <f>IFERROR($O53*INDEX('Development Information'!$B$9:$B$15,MATCH($P53,Fuel_Type,0),1),"")</f>
        <v/>
      </c>
      <c r="AB53" s="68" t="str">
        <f>IFERROR($Q53*INDEX('Development Information'!$B$9:$B$15,MATCH($R53,Fuel_Type,0),1),"")</f>
        <v/>
      </c>
      <c r="AC53" s="68" t="str">
        <f>IF(V53="","",V53*'Development Information'!$B$10)</f>
        <v/>
      </c>
      <c r="AD53" s="68" t="str">
        <f>IF(W53="","",W53*'Development Information'!$B$10)</f>
        <v/>
      </c>
      <c r="AE53" s="68" t="str">
        <f>IF(X53="","",X53*'Development Information'!$B$10)</f>
        <v/>
      </c>
      <c r="AF53" s="21" t="str">
        <f>IF(U53="","",U53*'Development Information'!$B$10)</f>
        <v/>
      </c>
      <c r="AG53" s="22" t="str">
        <f t="shared" si="1"/>
        <v/>
      </c>
      <c r="AH53" s="356"/>
    </row>
    <row r="54" spans="1:34" ht="13.5" customHeight="1" x14ac:dyDescent="0.3">
      <c r="A54" s="283"/>
      <c r="B54" s="344"/>
      <c r="C54" s="344"/>
      <c r="D54" s="284"/>
      <c r="E54" s="342" t="str">
        <f t="shared" si="0"/>
        <v/>
      </c>
      <c r="F54" s="258"/>
      <c r="G54" s="288"/>
      <c r="H54" s="343"/>
      <c r="I54" s="344"/>
      <c r="J54" s="343"/>
      <c r="K54" s="344"/>
      <c r="L54" s="343"/>
      <c r="M54" s="344"/>
      <c r="N54" s="343"/>
      <c r="O54" s="344"/>
      <c r="P54" s="343"/>
      <c r="Q54" s="344"/>
      <c r="R54" s="344"/>
      <c r="S54" s="344"/>
      <c r="T54" s="343"/>
      <c r="U54" s="344"/>
      <c r="V54" s="344"/>
      <c r="W54" s="344"/>
      <c r="X54" s="498"/>
      <c r="Y54" s="89" t="str">
        <f>IFERROR($G54*INDEX('Development Information'!$B$9:$B$15,MATCH($H54,Fuel_Type,0),1)+$K54*IFERROR(INDEX('Development Information'!$B$9:$B$15,MATCH($L54,Fuel_Type,0),1),0)+$S54*IFERROR(INDEX('Development Information'!$B$9:$B$15,MATCH($T54,Fuel_Type,0),1),0),"")</f>
        <v/>
      </c>
      <c r="Z54" s="68" t="str">
        <f>IFERROR($M54*IFERROR(INDEX('Development Information'!$B$9:$B$15,MATCH($N54,Fuel_Type,0),1),0)+$I54*(INDEX('Development Information'!$B$9:$B$15,MATCH($J54,Fuel_Type,0),1)),"")</f>
        <v/>
      </c>
      <c r="AA54" s="68" t="str">
        <f>IFERROR($O54*INDEX('Development Information'!$B$9:$B$15,MATCH($P54,Fuel_Type,0),1),"")</f>
        <v/>
      </c>
      <c r="AB54" s="68" t="str">
        <f>IFERROR($Q54*INDEX('Development Information'!$B$9:$B$15,MATCH($R54,Fuel_Type,0),1),"")</f>
        <v/>
      </c>
      <c r="AC54" s="68" t="str">
        <f>IF(V54="","",V54*'Development Information'!$B$10)</f>
        <v/>
      </c>
      <c r="AD54" s="68" t="str">
        <f>IF(W54="","",W54*'Development Information'!$B$10)</f>
        <v/>
      </c>
      <c r="AE54" s="68" t="str">
        <f>IF(X54="","",X54*'Development Information'!$B$10)</f>
        <v/>
      </c>
      <c r="AF54" s="21" t="str">
        <f>IF(U54="","",U54*'Development Information'!$B$10)</f>
        <v/>
      </c>
      <c r="AG54" s="22" t="str">
        <f t="shared" si="1"/>
        <v/>
      </c>
      <c r="AH54" s="356"/>
    </row>
    <row r="55" spans="1:34" ht="13.5" customHeight="1" x14ac:dyDescent="0.3">
      <c r="A55" s="283"/>
      <c r="B55" s="344"/>
      <c r="C55" s="344"/>
      <c r="D55" s="284"/>
      <c r="E55" s="342" t="str">
        <f t="shared" si="0"/>
        <v/>
      </c>
      <c r="F55" s="258"/>
      <c r="G55" s="288"/>
      <c r="H55" s="343"/>
      <c r="I55" s="344"/>
      <c r="J55" s="343"/>
      <c r="K55" s="344"/>
      <c r="L55" s="343"/>
      <c r="M55" s="344"/>
      <c r="N55" s="343"/>
      <c r="O55" s="344"/>
      <c r="P55" s="343"/>
      <c r="Q55" s="344"/>
      <c r="R55" s="344"/>
      <c r="S55" s="344"/>
      <c r="T55" s="343"/>
      <c r="U55" s="344"/>
      <c r="V55" s="344"/>
      <c r="W55" s="344"/>
      <c r="X55" s="498"/>
      <c r="Y55" s="89" t="str">
        <f>IFERROR($G55*INDEX('Development Information'!$B$9:$B$15,MATCH($H55,Fuel_Type,0),1)+$K55*IFERROR(INDEX('Development Information'!$B$9:$B$15,MATCH($L55,Fuel_Type,0),1),0)+$S55*IFERROR(INDEX('Development Information'!$B$9:$B$15,MATCH($T55,Fuel_Type,0),1),0),"")</f>
        <v/>
      </c>
      <c r="Z55" s="68" t="str">
        <f>IFERROR($M55*IFERROR(INDEX('Development Information'!$B$9:$B$15,MATCH($N55,Fuel_Type,0),1),0)+$I55*(INDEX('Development Information'!$B$9:$B$15,MATCH($J55,Fuel_Type,0),1)),"")</f>
        <v/>
      </c>
      <c r="AA55" s="68" t="str">
        <f>IFERROR($O55*INDEX('Development Information'!$B$9:$B$15,MATCH($P55,Fuel_Type,0),1),"")</f>
        <v/>
      </c>
      <c r="AB55" s="68" t="str">
        <f>IFERROR($Q55*INDEX('Development Information'!$B$9:$B$15,MATCH($R55,Fuel_Type,0),1),"")</f>
        <v/>
      </c>
      <c r="AC55" s="68" t="str">
        <f>IF(V55="","",V55*'Development Information'!$B$10)</f>
        <v/>
      </c>
      <c r="AD55" s="68" t="str">
        <f>IF(W55="","",W55*'Development Information'!$B$10)</f>
        <v/>
      </c>
      <c r="AE55" s="68" t="str">
        <f>IF(X55="","",X55*'Development Information'!$B$10)</f>
        <v/>
      </c>
      <c r="AF55" s="21" t="str">
        <f>IF(U55="","",U55*'Development Information'!$B$10)</f>
        <v/>
      </c>
      <c r="AG55" s="22" t="str">
        <f t="shared" si="1"/>
        <v/>
      </c>
      <c r="AH55" s="356"/>
    </row>
    <row r="56" spans="1:34" ht="13.5" customHeight="1" x14ac:dyDescent="0.3">
      <c r="A56" s="283"/>
      <c r="B56" s="344"/>
      <c r="C56" s="344"/>
      <c r="D56" s="284"/>
      <c r="E56" s="342" t="str">
        <f t="shared" si="0"/>
        <v/>
      </c>
      <c r="F56" s="258"/>
      <c r="G56" s="288"/>
      <c r="H56" s="343"/>
      <c r="I56" s="344"/>
      <c r="J56" s="343"/>
      <c r="K56" s="344"/>
      <c r="L56" s="343"/>
      <c r="M56" s="344"/>
      <c r="N56" s="343"/>
      <c r="O56" s="344"/>
      <c r="P56" s="343"/>
      <c r="Q56" s="344"/>
      <c r="R56" s="344"/>
      <c r="S56" s="344"/>
      <c r="T56" s="343"/>
      <c r="U56" s="344"/>
      <c r="V56" s="344"/>
      <c r="W56" s="344"/>
      <c r="X56" s="498"/>
      <c r="Y56" s="89" t="str">
        <f>IFERROR($G56*INDEX('Development Information'!$B$9:$B$15,MATCH($H56,Fuel_Type,0),1)+$K56*IFERROR(INDEX('Development Information'!$B$9:$B$15,MATCH($L56,Fuel_Type,0),1),0)+$S56*IFERROR(INDEX('Development Information'!$B$9:$B$15,MATCH($T56,Fuel_Type,0),1),0),"")</f>
        <v/>
      </c>
      <c r="Z56" s="68" t="str">
        <f>IFERROR($M56*IFERROR(INDEX('Development Information'!$B$9:$B$15,MATCH($N56,Fuel_Type,0),1),0)+$I56*(INDEX('Development Information'!$B$9:$B$15,MATCH($J56,Fuel_Type,0),1)),"")</f>
        <v/>
      </c>
      <c r="AA56" s="68" t="str">
        <f>IFERROR($O56*INDEX('Development Information'!$B$9:$B$15,MATCH($P56,Fuel_Type,0),1),"")</f>
        <v/>
      </c>
      <c r="AB56" s="68" t="str">
        <f>IFERROR($Q56*INDEX('Development Information'!$B$9:$B$15,MATCH($R56,Fuel_Type,0),1),"")</f>
        <v/>
      </c>
      <c r="AC56" s="68" t="str">
        <f>IF(V56="","",V56*'Development Information'!$B$10)</f>
        <v/>
      </c>
      <c r="AD56" s="68" t="str">
        <f>IF(W56="","",W56*'Development Information'!$B$10)</f>
        <v/>
      </c>
      <c r="AE56" s="68" t="str">
        <f>IF(X56="","",X56*'Development Information'!$B$10)</f>
        <v/>
      </c>
      <c r="AF56" s="21" t="str">
        <f>IF(U56="","",U56*'Development Information'!$B$10)</f>
        <v/>
      </c>
      <c r="AG56" s="22" t="str">
        <f t="shared" si="1"/>
        <v/>
      </c>
      <c r="AH56" s="356"/>
    </row>
    <row r="57" spans="1:34" ht="13.5" customHeight="1" x14ac:dyDescent="0.3">
      <c r="A57" s="283"/>
      <c r="B57" s="344"/>
      <c r="C57" s="344"/>
      <c r="D57" s="284"/>
      <c r="E57" s="342" t="str">
        <f t="shared" si="0"/>
        <v/>
      </c>
      <c r="F57" s="258"/>
      <c r="G57" s="289"/>
      <c r="H57" s="290"/>
      <c r="I57" s="291"/>
      <c r="J57" s="290"/>
      <c r="K57" s="291"/>
      <c r="L57" s="290"/>
      <c r="M57" s="291"/>
      <c r="N57" s="290"/>
      <c r="O57" s="291"/>
      <c r="P57" s="290"/>
      <c r="Q57" s="291"/>
      <c r="R57" s="291"/>
      <c r="S57" s="291"/>
      <c r="T57" s="290"/>
      <c r="U57" s="291"/>
      <c r="V57" s="291"/>
      <c r="W57" s="291"/>
      <c r="X57" s="499"/>
      <c r="Y57" s="109" t="str">
        <f>IFERROR($G57*INDEX('Development Information'!$B$9:$B$15,MATCH($H57,Fuel_Type,0),1)+$K57*IFERROR(INDEX('Development Information'!$B$9:$B$15,MATCH($L57,Fuel_Type,0),1),0)+$S57*IFERROR(INDEX('Development Information'!$B$9:$B$15,MATCH($T57,Fuel_Type,0),1),0),"")</f>
        <v/>
      </c>
      <c r="Z57" s="68" t="str">
        <f>IFERROR($M57*IFERROR(INDEX('Development Information'!$B$9:$B$15,MATCH($N57,Fuel_Type,0),1),0)+$I57*(INDEX('Development Information'!$B$9:$B$15,MATCH($J57,Fuel_Type,0),1)),"")</f>
        <v/>
      </c>
      <c r="AA57" s="78" t="str">
        <f>IFERROR($O57*INDEX('Development Information'!$B$9:$B$15,MATCH($P57,Fuel_Type,0),1),"")</f>
        <v/>
      </c>
      <c r="AB57" s="78" t="str">
        <f>IFERROR($Q57*INDEX('Development Information'!$B$9:$B$15,MATCH($R57,Fuel_Type,0),1),"")</f>
        <v/>
      </c>
      <c r="AC57" s="68" t="str">
        <f>IF(V57="","",V57*'Development Information'!$B$10)</f>
        <v/>
      </c>
      <c r="AD57" s="78" t="str">
        <f>IF(W57="","",W57*'Development Information'!$B$10)</f>
        <v/>
      </c>
      <c r="AE57" s="78" t="str">
        <f>IF(X57="","",X57*'Development Information'!$B$10)</f>
        <v/>
      </c>
      <c r="AF57" s="21" t="str">
        <f>IF(U57="","",U57*'Development Information'!$B$10)</f>
        <v/>
      </c>
      <c r="AG57" s="22" t="str">
        <f t="shared" si="1"/>
        <v/>
      </c>
      <c r="AH57" s="356"/>
    </row>
    <row r="58" spans="1:34" ht="24" customHeight="1" thickBot="1" x14ac:dyDescent="0.3">
      <c r="A58" s="23" t="s">
        <v>87</v>
      </c>
      <c r="B58" s="24"/>
      <c r="C58" s="24">
        <f>SUM(C7:C57)</f>
        <v>0</v>
      </c>
      <c r="D58" s="25">
        <f>SUM(D7:D57)</f>
        <v>0</v>
      </c>
      <c r="E58" s="26">
        <f>IFERROR(SUMPRODUCT(E7:E57,B7:B57)/SUM(B7:B57),0)</f>
        <v>0</v>
      </c>
      <c r="F58" s="27" t="s">
        <v>88</v>
      </c>
      <c r="G58" s="79">
        <f t="array" ref="G58">IFERROR(SUMPRODUCT(G7:G57,IFERROR(1/$B$7:$B$57,0),$D$7:$D$57),0)</f>
        <v>0</v>
      </c>
      <c r="H58" s="82" t="s">
        <v>86</v>
      </c>
      <c r="I58" s="79">
        <f t="array" ref="I58">IFERROR(SUMPRODUCT(I7:I57,IFERROR(1/$B$7:$B$57,0),$D$7:$D$57),0)</f>
        <v>0</v>
      </c>
      <c r="J58" s="82" t="s">
        <v>86</v>
      </c>
      <c r="K58" s="79">
        <f t="array" ref="K58">IFERROR(SUMPRODUCT(K7:K57,IFERROR(1/$B$7:$B$57,0),$D$7:$D$57),0)</f>
        <v>0</v>
      </c>
      <c r="L58" s="82" t="s">
        <v>86</v>
      </c>
      <c r="M58" s="79">
        <f t="array" ref="M58">IFERROR(SUMPRODUCT(M7:M57,IFERROR(1/$B$7:$B$57,0),$D$7:$D$57),0)</f>
        <v>0</v>
      </c>
      <c r="N58" s="84" t="s">
        <v>86</v>
      </c>
      <c r="O58" s="79">
        <f t="array" ref="O58">IFERROR(SUMPRODUCT(O7:O57,IFERROR(1/$B$7:$B$57,0),$D$7:$D$57),0)</f>
        <v>0</v>
      </c>
      <c r="P58" s="84" t="s">
        <v>86</v>
      </c>
      <c r="Q58" s="79">
        <f t="array" ref="Q58">IFERROR(SUMPRODUCT(Q7:Q57,IFERROR(1/$B$7:$B$57,0),$D$7:$D$57),0)</f>
        <v>0</v>
      </c>
      <c r="R58" s="79">
        <f t="array" ref="R58">IFERROR(SUMPRODUCT(R7:R57,IFERROR(1/$B$7:$B$57,0),$D$7:$D$57),0)</f>
        <v>0</v>
      </c>
      <c r="S58" s="79">
        <f t="array" ref="S58">IFERROR(SUMPRODUCT(S7:S57,IFERROR(1/$B$7:$B$57,0),$D$7:$D$57),0)</f>
        <v>0</v>
      </c>
      <c r="T58" s="84" t="s">
        <v>86</v>
      </c>
      <c r="U58" s="79">
        <f t="array" ref="U58">IFERROR(SUMPRODUCT(U7:U57,IFERROR(1/$B$7:$B$57,0),$D$7:$D$57),0)</f>
        <v>0</v>
      </c>
      <c r="V58" s="79">
        <f t="array" ref="V58">IFERROR(SUMPRODUCT(V7:V57,IFERROR(1/$B$7:$B$57,0),$D$7:$D$57),0)</f>
        <v>0</v>
      </c>
      <c r="W58" s="79">
        <f t="array" ref="W58">IFERROR(SUMPRODUCT(W7:W57,IFERROR(1/$B$7:$B$57,0),$D$7:$D$57),0)</f>
        <v>0</v>
      </c>
      <c r="X58" s="79">
        <f t="array" ref="X58">IFERROR(SUMPRODUCT(X7:X57,IFERROR(1/$B$7:$B$57,0),$D$7:$D$57),0)</f>
        <v>0</v>
      </c>
      <c r="Y58" s="110">
        <f t="array" ref="Y58">IFERROR(SUMPRODUCT(Y7:Y57,IFERROR(1/$B$7:$B$57,0),$D$7:$D$57),0)</f>
        <v>0</v>
      </c>
      <c r="Z58" s="24">
        <f t="array" ref="Z58">IFERROR(SUMPRODUCT(Z7:Z57,IFERROR(1/$B$7:$B$57,0),$D$7:$D$57),0)</f>
        <v>0</v>
      </c>
      <c r="AA58" s="24">
        <f t="array" ref="AA58">IFERROR(SUMPRODUCT(AA7:AA57,IFERROR(1/$B$7:$B$57,0),$D$7:$D$57),0)</f>
        <v>0</v>
      </c>
      <c r="AB58" s="24">
        <f t="array" ref="AB58">IFERROR(SUMPRODUCT(AB7:AB57,IFERROR(1/$B$7:$B$57,0),$D$7:$D$57),0)</f>
        <v>0</v>
      </c>
      <c r="AC58" s="24">
        <f t="array" ref="AC58">IFERROR(SUMPRODUCT(AC7:AC57,IFERROR(1/$B$7:$B$57,0),$D$7:$D$57),0)</f>
        <v>0</v>
      </c>
      <c r="AD58" s="24">
        <f t="array" ref="AD58">IFERROR(SUMPRODUCT(AD7:AD57,IFERROR(1/$B$7:$B$57,0),$D$7:$D$57),0)</f>
        <v>0</v>
      </c>
      <c r="AE58" s="24">
        <f t="array" ref="AE58">IFERROR(SUMPRODUCT(AE7:AE57,IFERROR(1/$B$7:$B$57,0),$D$7:$D$57),0)</f>
        <v>0</v>
      </c>
      <c r="AF58" s="24">
        <f t="array" ref="AF58">IFERROR(SUMPRODUCT(AF7:AF57,IFERROR(1/$B$7:$B$57,0),$D$7:$D$57),0)</f>
        <v>0</v>
      </c>
      <c r="AG58" s="29">
        <f>SUM(AG7:AG57)</f>
        <v>0</v>
      </c>
      <c r="AH58" s="357">
        <f>IFERROR(SUMPRODUCT(AH7:AH57,$B$7:$B$57,$C$7:$C$57)/SUMPRODUCT(B7:B57,C7:C57),0)</f>
        <v>0</v>
      </c>
    </row>
    <row r="59" spans="1:34" s="14" customFormat="1" ht="27" customHeight="1" thickBot="1" x14ac:dyDescent="0.3">
      <c r="A59" s="500" t="s">
        <v>89</v>
      </c>
      <c r="B59" s="501"/>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1"/>
      <c r="AH59" s="502"/>
    </row>
    <row r="60" spans="1:34" ht="39" customHeight="1" x14ac:dyDescent="0.25">
      <c r="A60" s="200" t="s">
        <v>90</v>
      </c>
      <c r="B60" s="187" t="s">
        <v>91</v>
      </c>
      <c r="C60" s="187" t="s">
        <v>38</v>
      </c>
      <c r="D60" s="187" t="str">
        <f>D3</f>
        <v>Total area represented by model  (m²)</v>
      </c>
      <c r="E60" s="189" t="s">
        <v>40</v>
      </c>
      <c r="F60" s="190"/>
      <c r="G60" s="480" t="s">
        <v>92</v>
      </c>
      <c r="H60" s="481"/>
      <c r="I60" s="481"/>
      <c r="J60" s="481"/>
      <c r="K60" s="481"/>
      <c r="L60" s="481"/>
      <c r="M60" s="481"/>
      <c r="N60" s="481"/>
      <c r="O60" s="481"/>
      <c r="P60" s="481"/>
      <c r="Q60" s="481"/>
      <c r="R60" s="481"/>
      <c r="S60" s="481"/>
      <c r="T60" s="481"/>
      <c r="U60" s="481"/>
      <c r="V60" s="481"/>
      <c r="W60" s="481"/>
      <c r="X60" s="482"/>
      <c r="Y60" s="505" t="s">
        <v>93</v>
      </c>
      <c r="Z60" s="506"/>
      <c r="AA60" s="506"/>
      <c r="AB60" s="506"/>
      <c r="AC60" s="506"/>
      <c r="AD60" s="506"/>
      <c r="AE60" s="506"/>
      <c r="AF60" s="506"/>
      <c r="AG60" s="507"/>
      <c r="AH60" s="358"/>
    </row>
    <row r="61" spans="1:34" ht="66" x14ac:dyDescent="0.25">
      <c r="A61" s="201"/>
      <c r="B61" s="320"/>
      <c r="C61" s="320"/>
      <c r="D61" s="320"/>
      <c r="E61" s="194" t="s">
        <v>94</v>
      </c>
      <c r="F61" s="172" t="s">
        <v>95</v>
      </c>
      <c r="G61" s="194" t="s">
        <v>96</v>
      </c>
      <c r="H61" s="170" t="s">
        <v>47</v>
      </c>
      <c r="I61" s="170" t="s">
        <v>97</v>
      </c>
      <c r="J61" s="170" t="s">
        <v>49</v>
      </c>
      <c r="K61" s="488"/>
      <c r="L61" s="489"/>
      <c r="M61" s="489"/>
      <c r="N61" s="489"/>
      <c r="O61" s="489"/>
      <c r="P61" s="489"/>
      <c r="Q61" s="489"/>
      <c r="R61" s="489"/>
      <c r="S61" s="489"/>
      <c r="T61" s="490"/>
      <c r="U61" s="333" t="s">
        <v>58</v>
      </c>
      <c r="V61" s="170" t="s">
        <v>98</v>
      </c>
      <c r="W61" s="170" t="s">
        <v>99</v>
      </c>
      <c r="X61" s="170" t="s">
        <v>100</v>
      </c>
      <c r="Y61" s="242" t="s">
        <v>12</v>
      </c>
      <c r="Z61" s="241" t="s">
        <v>14</v>
      </c>
      <c r="AA61" s="241" t="s">
        <v>20</v>
      </c>
      <c r="AB61" s="94" t="str">
        <f>'Development Information'!A11</f>
        <v>Enter Carbon Factor 1</v>
      </c>
      <c r="AC61" s="94" t="str">
        <f>'Development Information'!A12</f>
        <v>Enter Carbon Factor 2</v>
      </c>
      <c r="AD61" s="94" t="str">
        <f>'Development Information'!A13</f>
        <v>Enter Carbon Factor 3</v>
      </c>
      <c r="AE61" s="162" t="s">
        <v>69</v>
      </c>
      <c r="AF61" s="503"/>
      <c r="AG61" s="198" t="s">
        <v>70</v>
      </c>
      <c r="AH61" s="359"/>
    </row>
    <row r="62" spans="1:34" ht="13.2" x14ac:dyDescent="0.25">
      <c r="A62" s="202"/>
      <c r="B62" s="171"/>
      <c r="C62" s="171"/>
      <c r="D62" s="171"/>
      <c r="E62" s="178"/>
      <c r="F62" s="176"/>
      <c r="G62" s="178"/>
      <c r="H62" s="171"/>
      <c r="I62" s="171"/>
      <c r="J62" s="171"/>
      <c r="K62" s="491"/>
      <c r="L62" s="492"/>
      <c r="M62" s="492"/>
      <c r="N62" s="492"/>
      <c r="O62" s="492"/>
      <c r="P62" s="492"/>
      <c r="Q62" s="492"/>
      <c r="R62" s="492"/>
      <c r="S62" s="492"/>
      <c r="T62" s="493"/>
      <c r="U62" s="239" t="s">
        <v>72</v>
      </c>
      <c r="V62" s="171"/>
      <c r="W62" s="171"/>
      <c r="X62" s="171"/>
      <c r="Y62" s="243"/>
      <c r="Z62" s="237"/>
      <c r="AA62" s="239" t="s">
        <v>72</v>
      </c>
      <c r="AB62" s="239" t="s">
        <v>72</v>
      </c>
      <c r="AC62" s="239" t="s">
        <v>72</v>
      </c>
      <c r="AD62" s="239" t="s">
        <v>72</v>
      </c>
      <c r="AE62" s="240" t="s">
        <v>72</v>
      </c>
      <c r="AF62" s="504"/>
      <c r="AG62" s="199"/>
      <c r="AH62" s="359"/>
    </row>
    <row r="63" spans="1:34" ht="13.5" customHeight="1" x14ac:dyDescent="0.25">
      <c r="A63" s="283"/>
      <c r="B63" s="344">
        <v>7706.3</v>
      </c>
      <c r="C63" s="344">
        <v>1</v>
      </c>
      <c r="D63" s="344">
        <v>7706.3</v>
      </c>
      <c r="E63" s="329">
        <f>IFERROR(SUM(Y63:AE63),"")</f>
        <v>9.7434799999999999</v>
      </c>
      <c r="F63" s="258">
        <v>0</v>
      </c>
      <c r="G63" s="344">
        <v>2.2799999999999998</v>
      </c>
      <c r="H63" s="344" t="s">
        <v>12</v>
      </c>
      <c r="I63" s="344">
        <v>4.4800000000000004</v>
      </c>
      <c r="J63" s="344" t="s">
        <v>12</v>
      </c>
      <c r="K63" s="491"/>
      <c r="L63" s="492"/>
      <c r="M63" s="492"/>
      <c r="N63" s="492"/>
      <c r="O63" s="492"/>
      <c r="P63" s="492"/>
      <c r="Q63" s="492"/>
      <c r="R63" s="492"/>
      <c r="S63" s="492"/>
      <c r="T63" s="493"/>
      <c r="U63" s="344">
        <v>58.51</v>
      </c>
      <c r="V63" s="344">
        <v>12.14</v>
      </c>
      <c r="W63" s="344">
        <v>0.5</v>
      </c>
      <c r="X63" s="344">
        <v>0</v>
      </c>
      <c r="Y63" s="388">
        <v>1.9155800000000001</v>
      </c>
      <c r="Z63" s="389">
        <v>2.9561600000000001</v>
      </c>
      <c r="AA63" s="389"/>
      <c r="AB63" s="389"/>
      <c r="AC63" s="389"/>
      <c r="AD63" s="389"/>
      <c r="AE63" s="389">
        <v>4.87174</v>
      </c>
      <c r="AF63" s="336"/>
      <c r="AG63" s="22">
        <f t="shared" ref="AG63:AG93" si="2">IF(SUM(Y63:AE63)=0,"",SUM(Y63:AE63)*D63)</f>
        <v>75086.179923999996</v>
      </c>
      <c r="AH63" s="359"/>
    </row>
    <row r="64" spans="1:34" ht="13.5" customHeight="1" x14ac:dyDescent="0.25">
      <c r="A64" s="283"/>
      <c r="B64" s="344"/>
      <c r="C64" s="344"/>
      <c r="D64" s="344"/>
      <c r="E64" s="97">
        <f t="shared" ref="E64:E93" si="3">IFERROR(SUM(Y64:AE64),"")</f>
        <v>0</v>
      </c>
      <c r="F64" s="258"/>
      <c r="G64" s="344"/>
      <c r="H64" s="344"/>
      <c r="I64" s="344"/>
      <c r="J64" s="344"/>
      <c r="K64" s="491"/>
      <c r="L64" s="492"/>
      <c r="M64" s="492"/>
      <c r="N64" s="492"/>
      <c r="O64" s="492"/>
      <c r="P64" s="492"/>
      <c r="Q64" s="492"/>
      <c r="R64" s="492"/>
      <c r="S64" s="492"/>
      <c r="T64" s="493"/>
      <c r="U64" s="344"/>
      <c r="V64" s="344"/>
      <c r="W64" s="344"/>
      <c r="X64" s="344"/>
      <c r="Y64" s="405"/>
      <c r="Z64" s="406"/>
      <c r="AA64" s="406"/>
      <c r="AB64" s="389"/>
      <c r="AC64" s="389"/>
      <c r="AD64" s="389"/>
      <c r="AE64" s="406"/>
      <c r="AF64" s="337"/>
      <c r="AG64" s="22" t="str">
        <f t="shared" si="2"/>
        <v/>
      </c>
      <c r="AH64" s="359"/>
    </row>
    <row r="65" spans="1:34" ht="13.5" customHeight="1" x14ac:dyDescent="0.25">
      <c r="A65" s="283"/>
      <c r="B65" s="344"/>
      <c r="C65" s="344"/>
      <c r="D65" s="344"/>
      <c r="E65" s="97">
        <f t="shared" si="3"/>
        <v>0</v>
      </c>
      <c r="F65" s="258"/>
      <c r="G65" s="344"/>
      <c r="H65" s="344"/>
      <c r="I65" s="344"/>
      <c r="J65" s="344"/>
      <c r="K65" s="491"/>
      <c r="L65" s="492"/>
      <c r="M65" s="492"/>
      <c r="N65" s="492"/>
      <c r="O65" s="492"/>
      <c r="P65" s="492"/>
      <c r="Q65" s="492"/>
      <c r="R65" s="492"/>
      <c r="S65" s="492"/>
      <c r="T65" s="493"/>
      <c r="U65" s="344"/>
      <c r="V65" s="344"/>
      <c r="W65" s="344"/>
      <c r="X65" s="344"/>
      <c r="Y65" s="405"/>
      <c r="Z65" s="406"/>
      <c r="AA65" s="406"/>
      <c r="AB65" s="389"/>
      <c r="AC65" s="389"/>
      <c r="AD65" s="389"/>
      <c r="AE65" s="406"/>
      <c r="AF65" s="337"/>
      <c r="AG65" s="22" t="str">
        <f t="shared" si="2"/>
        <v/>
      </c>
      <c r="AH65" s="359"/>
    </row>
    <row r="66" spans="1:34" ht="13.5" customHeight="1" x14ac:dyDescent="0.25">
      <c r="A66" s="283"/>
      <c r="B66" s="344"/>
      <c r="C66" s="344"/>
      <c r="D66" s="344"/>
      <c r="E66" s="97">
        <f t="shared" si="3"/>
        <v>0</v>
      </c>
      <c r="F66" s="258"/>
      <c r="G66" s="344"/>
      <c r="H66" s="344"/>
      <c r="I66" s="344"/>
      <c r="J66" s="344"/>
      <c r="K66" s="491"/>
      <c r="L66" s="492"/>
      <c r="M66" s="492"/>
      <c r="N66" s="492"/>
      <c r="O66" s="492"/>
      <c r="P66" s="492"/>
      <c r="Q66" s="492"/>
      <c r="R66" s="492"/>
      <c r="S66" s="492"/>
      <c r="T66" s="493"/>
      <c r="U66" s="344"/>
      <c r="V66" s="344"/>
      <c r="W66" s="344"/>
      <c r="X66" s="344"/>
      <c r="Y66" s="405"/>
      <c r="Z66" s="406"/>
      <c r="AA66" s="406"/>
      <c r="AB66" s="389"/>
      <c r="AC66" s="389"/>
      <c r="AD66" s="389"/>
      <c r="AE66" s="406"/>
      <c r="AF66" s="337"/>
      <c r="AG66" s="22" t="str">
        <f t="shared" si="2"/>
        <v/>
      </c>
      <c r="AH66" s="359"/>
    </row>
    <row r="67" spans="1:34" ht="13.5" customHeight="1" x14ac:dyDescent="0.25">
      <c r="A67" s="283"/>
      <c r="B67" s="344"/>
      <c r="C67" s="344"/>
      <c r="D67" s="344"/>
      <c r="E67" s="97">
        <f t="shared" si="3"/>
        <v>0</v>
      </c>
      <c r="F67" s="258"/>
      <c r="G67" s="344"/>
      <c r="H67" s="344"/>
      <c r="I67" s="344"/>
      <c r="J67" s="344"/>
      <c r="K67" s="491"/>
      <c r="L67" s="492"/>
      <c r="M67" s="492"/>
      <c r="N67" s="492"/>
      <c r="O67" s="492"/>
      <c r="P67" s="492"/>
      <c r="Q67" s="492"/>
      <c r="R67" s="492"/>
      <c r="S67" s="492"/>
      <c r="T67" s="493"/>
      <c r="U67" s="344"/>
      <c r="V67" s="344"/>
      <c r="W67" s="344"/>
      <c r="X67" s="344"/>
      <c r="Y67" s="405"/>
      <c r="Z67" s="406"/>
      <c r="AA67" s="406"/>
      <c r="AB67" s="389"/>
      <c r="AC67" s="389"/>
      <c r="AD67" s="389"/>
      <c r="AE67" s="406"/>
      <c r="AF67" s="337"/>
      <c r="AG67" s="22" t="str">
        <f t="shared" si="2"/>
        <v/>
      </c>
      <c r="AH67" s="359"/>
    </row>
    <row r="68" spans="1:34" ht="13.5" customHeight="1" x14ac:dyDescent="0.25">
      <c r="A68" s="283"/>
      <c r="B68" s="344"/>
      <c r="C68" s="344"/>
      <c r="D68" s="344"/>
      <c r="E68" s="97">
        <f t="shared" si="3"/>
        <v>0</v>
      </c>
      <c r="F68" s="258"/>
      <c r="G68" s="344"/>
      <c r="H68" s="344"/>
      <c r="I68" s="344"/>
      <c r="J68" s="344"/>
      <c r="K68" s="491"/>
      <c r="L68" s="492"/>
      <c r="M68" s="492"/>
      <c r="N68" s="492"/>
      <c r="O68" s="492"/>
      <c r="P68" s="492"/>
      <c r="Q68" s="492"/>
      <c r="R68" s="492"/>
      <c r="S68" s="492"/>
      <c r="T68" s="493"/>
      <c r="U68" s="344"/>
      <c r="V68" s="344"/>
      <c r="W68" s="344"/>
      <c r="X68" s="344"/>
      <c r="Y68" s="405"/>
      <c r="Z68" s="406"/>
      <c r="AA68" s="406"/>
      <c r="AB68" s="389"/>
      <c r="AC68" s="389"/>
      <c r="AD68" s="389"/>
      <c r="AE68" s="406"/>
      <c r="AF68" s="337"/>
      <c r="AG68" s="22" t="str">
        <f t="shared" si="2"/>
        <v/>
      </c>
      <c r="AH68" s="359"/>
    </row>
    <row r="69" spans="1:34" ht="13.5" customHeight="1" x14ac:dyDescent="0.25">
      <c r="A69" s="283"/>
      <c r="B69" s="344"/>
      <c r="C69" s="344"/>
      <c r="D69" s="344"/>
      <c r="E69" s="97">
        <f t="shared" si="3"/>
        <v>0</v>
      </c>
      <c r="F69" s="258"/>
      <c r="G69" s="344"/>
      <c r="H69" s="344"/>
      <c r="I69" s="344"/>
      <c r="J69" s="344"/>
      <c r="K69" s="491"/>
      <c r="L69" s="492"/>
      <c r="M69" s="492"/>
      <c r="N69" s="492"/>
      <c r="O69" s="492"/>
      <c r="P69" s="492"/>
      <c r="Q69" s="492"/>
      <c r="R69" s="492"/>
      <c r="S69" s="492"/>
      <c r="T69" s="493"/>
      <c r="U69" s="344"/>
      <c r="V69" s="344"/>
      <c r="W69" s="344"/>
      <c r="X69" s="344"/>
      <c r="Y69" s="405"/>
      <c r="Z69" s="406"/>
      <c r="AA69" s="406"/>
      <c r="AB69" s="389"/>
      <c r="AC69" s="389"/>
      <c r="AD69" s="389"/>
      <c r="AE69" s="406"/>
      <c r="AF69" s="337"/>
      <c r="AG69" s="22" t="str">
        <f t="shared" si="2"/>
        <v/>
      </c>
      <c r="AH69" s="359"/>
    </row>
    <row r="70" spans="1:34" ht="13.5" customHeight="1" x14ac:dyDescent="0.25">
      <c r="A70" s="283"/>
      <c r="B70" s="344"/>
      <c r="C70" s="344"/>
      <c r="D70" s="344"/>
      <c r="E70" s="97">
        <f t="shared" si="3"/>
        <v>0</v>
      </c>
      <c r="F70" s="258"/>
      <c r="G70" s="344"/>
      <c r="H70" s="344"/>
      <c r="I70" s="344"/>
      <c r="J70" s="344"/>
      <c r="K70" s="491"/>
      <c r="L70" s="492"/>
      <c r="M70" s="492"/>
      <c r="N70" s="492"/>
      <c r="O70" s="492"/>
      <c r="P70" s="492"/>
      <c r="Q70" s="492"/>
      <c r="R70" s="492"/>
      <c r="S70" s="492"/>
      <c r="T70" s="493"/>
      <c r="U70" s="344"/>
      <c r="V70" s="344"/>
      <c r="W70" s="344"/>
      <c r="X70" s="344"/>
      <c r="Y70" s="405"/>
      <c r="Z70" s="406"/>
      <c r="AA70" s="406"/>
      <c r="AB70" s="389"/>
      <c r="AC70" s="389"/>
      <c r="AD70" s="389"/>
      <c r="AE70" s="406"/>
      <c r="AF70" s="337"/>
      <c r="AG70" s="22" t="str">
        <f t="shared" si="2"/>
        <v/>
      </c>
      <c r="AH70" s="359"/>
    </row>
    <row r="71" spans="1:34" ht="13.5" customHeight="1" x14ac:dyDescent="0.25">
      <c r="A71" s="283"/>
      <c r="B71" s="344"/>
      <c r="C71" s="344"/>
      <c r="D71" s="344"/>
      <c r="E71" s="97">
        <f t="shared" si="3"/>
        <v>0</v>
      </c>
      <c r="F71" s="258"/>
      <c r="G71" s="344"/>
      <c r="H71" s="344"/>
      <c r="I71" s="344"/>
      <c r="J71" s="344"/>
      <c r="K71" s="491"/>
      <c r="L71" s="492"/>
      <c r="M71" s="492"/>
      <c r="N71" s="492"/>
      <c r="O71" s="492"/>
      <c r="P71" s="492"/>
      <c r="Q71" s="492"/>
      <c r="R71" s="492"/>
      <c r="S71" s="492"/>
      <c r="T71" s="493"/>
      <c r="U71" s="344"/>
      <c r="V71" s="344"/>
      <c r="W71" s="344"/>
      <c r="X71" s="344"/>
      <c r="Y71" s="405"/>
      <c r="Z71" s="406"/>
      <c r="AA71" s="406"/>
      <c r="AB71" s="389"/>
      <c r="AC71" s="389"/>
      <c r="AD71" s="389"/>
      <c r="AE71" s="406"/>
      <c r="AF71" s="337"/>
      <c r="AG71" s="22" t="str">
        <f t="shared" si="2"/>
        <v/>
      </c>
      <c r="AH71" s="359"/>
    </row>
    <row r="72" spans="1:34" ht="13.5" customHeight="1" x14ac:dyDescent="0.25">
      <c r="A72" s="283"/>
      <c r="B72" s="344"/>
      <c r="C72" s="344"/>
      <c r="D72" s="344"/>
      <c r="E72" s="97">
        <f t="shared" si="3"/>
        <v>0</v>
      </c>
      <c r="F72" s="258"/>
      <c r="G72" s="344"/>
      <c r="H72" s="344"/>
      <c r="I72" s="344"/>
      <c r="J72" s="344"/>
      <c r="K72" s="491"/>
      <c r="L72" s="492"/>
      <c r="M72" s="492"/>
      <c r="N72" s="492"/>
      <c r="O72" s="492"/>
      <c r="P72" s="492"/>
      <c r="Q72" s="492"/>
      <c r="R72" s="492"/>
      <c r="S72" s="492"/>
      <c r="T72" s="493"/>
      <c r="U72" s="344"/>
      <c r="V72" s="344"/>
      <c r="W72" s="344"/>
      <c r="X72" s="344"/>
      <c r="Y72" s="405"/>
      <c r="Z72" s="406"/>
      <c r="AA72" s="406"/>
      <c r="AB72" s="389"/>
      <c r="AC72" s="389"/>
      <c r="AD72" s="389"/>
      <c r="AE72" s="406"/>
      <c r="AF72" s="337"/>
      <c r="AG72" s="22" t="str">
        <f t="shared" si="2"/>
        <v/>
      </c>
      <c r="AH72" s="359"/>
    </row>
    <row r="73" spans="1:34" ht="13.5" customHeight="1" x14ac:dyDescent="0.25">
      <c r="A73" s="283"/>
      <c r="B73" s="344"/>
      <c r="C73" s="344"/>
      <c r="D73" s="344"/>
      <c r="E73" s="97">
        <f t="shared" si="3"/>
        <v>0</v>
      </c>
      <c r="F73" s="258"/>
      <c r="G73" s="344"/>
      <c r="H73" s="344"/>
      <c r="I73" s="344"/>
      <c r="J73" s="344"/>
      <c r="K73" s="491"/>
      <c r="L73" s="492"/>
      <c r="M73" s="492"/>
      <c r="N73" s="492"/>
      <c r="O73" s="492"/>
      <c r="P73" s="492"/>
      <c r="Q73" s="492"/>
      <c r="R73" s="492"/>
      <c r="S73" s="492"/>
      <c r="T73" s="493"/>
      <c r="U73" s="344"/>
      <c r="V73" s="344"/>
      <c r="W73" s="344"/>
      <c r="X73" s="344"/>
      <c r="Y73" s="405"/>
      <c r="Z73" s="406"/>
      <c r="AA73" s="406"/>
      <c r="AB73" s="389"/>
      <c r="AC73" s="389"/>
      <c r="AD73" s="389"/>
      <c r="AE73" s="406"/>
      <c r="AF73" s="337"/>
      <c r="AG73" s="22" t="str">
        <f t="shared" si="2"/>
        <v/>
      </c>
      <c r="AH73" s="359"/>
    </row>
    <row r="74" spans="1:34" ht="13.5" customHeight="1" x14ac:dyDescent="0.25">
      <c r="A74" s="283"/>
      <c r="B74" s="344"/>
      <c r="C74" s="344"/>
      <c r="D74" s="344"/>
      <c r="E74" s="97">
        <f t="shared" si="3"/>
        <v>0</v>
      </c>
      <c r="F74" s="258"/>
      <c r="G74" s="344"/>
      <c r="H74" s="344"/>
      <c r="I74" s="344"/>
      <c r="J74" s="344"/>
      <c r="K74" s="491"/>
      <c r="L74" s="492"/>
      <c r="M74" s="492"/>
      <c r="N74" s="492"/>
      <c r="O74" s="492"/>
      <c r="P74" s="492"/>
      <c r="Q74" s="492"/>
      <c r="R74" s="492"/>
      <c r="S74" s="492"/>
      <c r="T74" s="493"/>
      <c r="U74" s="344"/>
      <c r="V74" s="344"/>
      <c r="W74" s="344"/>
      <c r="X74" s="344"/>
      <c r="Y74" s="405"/>
      <c r="Z74" s="406"/>
      <c r="AA74" s="406"/>
      <c r="AB74" s="389"/>
      <c r="AC74" s="389"/>
      <c r="AD74" s="389"/>
      <c r="AE74" s="406"/>
      <c r="AF74" s="337"/>
      <c r="AG74" s="22" t="str">
        <f t="shared" si="2"/>
        <v/>
      </c>
      <c r="AH74" s="359"/>
    </row>
    <row r="75" spans="1:34" ht="13.5" customHeight="1" x14ac:dyDescent="0.25">
      <c r="A75" s="283"/>
      <c r="B75" s="344"/>
      <c r="C75" s="344"/>
      <c r="D75" s="344"/>
      <c r="E75" s="97">
        <f t="shared" si="3"/>
        <v>0</v>
      </c>
      <c r="F75" s="258"/>
      <c r="G75" s="344"/>
      <c r="H75" s="344"/>
      <c r="I75" s="344"/>
      <c r="J75" s="344"/>
      <c r="K75" s="491"/>
      <c r="L75" s="492"/>
      <c r="M75" s="492"/>
      <c r="N75" s="492"/>
      <c r="O75" s="492"/>
      <c r="P75" s="492"/>
      <c r="Q75" s="492"/>
      <c r="R75" s="492"/>
      <c r="S75" s="492"/>
      <c r="T75" s="493"/>
      <c r="U75" s="344"/>
      <c r="V75" s="344"/>
      <c r="W75" s="344"/>
      <c r="X75" s="344"/>
      <c r="Y75" s="405"/>
      <c r="Z75" s="406"/>
      <c r="AA75" s="406"/>
      <c r="AB75" s="389"/>
      <c r="AC75" s="389"/>
      <c r="AD75" s="389"/>
      <c r="AE75" s="406"/>
      <c r="AF75" s="337"/>
      <c r="AG75" s="22" t="str">
        <f t="shared" si="2"/>
        <v/>
      </c>
      <c r="AH75" s="359"/>
    </row>
    <row r="76" spans="1:34" ht="13.5" customHeight="1" x14ac:dyDescent="0.25">
      <c r="A76" s="283"/>
      <c r="B76" s="344"/>
      <c r="C76" s="344"/>
      <c r="D76" s="344"/>
      <c r="E76" s="97">
        <f t="shared" si="3"/>
        <v>0</v>
      </c>
      <c r="F76" s="258"/>
      <c r="G76" s="344"/>
      <c r="H76" s="344"/>
      <c r="I76" s="344"/>
      <c r="J76" s="344"/>
      <c r="K76" s="491"/>
      <c r="L76" s="492"/>
      <c r="M76" s="492"/>
      <c r="N76" s="492"/>
      <c r="O76" s="492"/>
      <c r="P76" s="492"/>
      <c r="Q76" s="492"/>
      <c r="R76" s="492"/>
      <c r="S76" s="492"/>
      <c r="T76" s="493"/>
      <c r="U76" s="344"/>
      <c r="V76" s="344"/>
      <c r="W76" s="344"/>
      <c r="X76" s="344"/>
      <c r="Y76" s="405"/>
      <c r="Z76" s="406"/>
      <c r="AA76" s="406"/>
      <c r="AB76" s="389"/>
      <c r="AC76" s="389"/>
      <c r="AD76" s="389"/>
      <c r="AE76" s="406"/>
      <c r="AF76" s="337"/>
      <c r="AG76" s="22" t="str">
        <f t="shared" si="2"/>
        <v/>
      </c>
      <c r="AH76" s="359"/>
    </row>
    <row r="77" spans="1:34" ht="13.5" customHeight="1" x14ac:dyDescent="0.25">
      <c r="A77" s="283"/>
      <c r="B77" s="344"/>
      <c r="C77" s="344"/>
      <c r="D77" s="344"/>
      <c r="E77" s="97">
        <f t="shared" si="3"/>
        <v>0</v>
      </c>
      <c r="F77" s="258"/>
      <c r="G77" s="344"/>
      <c r="H77" s="344"/>
      <c r="I77" s="344"/>
      <c r="J77" s="344"/>
      <c r="K77" s="491"/>
      <c r="L77" s="492"/>
      <c r="M77" s="492"/>
      <c r="N77" s="492"/>
      <c r="O77" s="492"/>
      <c r="P77" s="492"/>
      <c r="Q77" s="492"/>
      <c r="R77" s="492"/>
      <c r="S77" s="492"/>
      <c r="T77" s="493"/>
      <c r="U77" s="344"/>
      <c r="V77" s="344"/>
      <c r="W77" s="344"/>
      <c r="X77" s="344"/>
      <c r="Y77" s="405"/>
      <c r="Z77" s="406"/>
      <c r="AA77" s="406"/>
      <c r="AB77" s="389"/>
      <c r="AC77" s="389"/>
      <c r="AD77" s="389"/>
      <c r="AE77" s="406"/>
      <c r="AF77" s="337"/>
      <c r="AG77" s="22" t="str">
        <f t="shared" si="2"/>
        <v/>
      </c>
      <c r="AH77" s="359"/>
    </row>
    <row r="78" spans="1:34" ht="13.5" customHeight="1" x14ac:dyDescent="0.25">
      <c r="A78" s="283"/>
      <c r="B78" s="344"/>
      <c r="C78" s="344"/>
      <c r="D78" s="344"/>
      <c r="E78" s="97">
        <f t="shared" si="3"/>
        <v>0</v>
      </c>
      <c r="F78" s="258"/>
      <c r="G78" s="344"/>
      <c r="H78" s="344"/>
      <c r="I78" s="344"/>
      <c r="J78" s="344"/>
      <c r="K78" s="491"/>
      <c r="L78" s="492"/>
      <c r="M78" s="492"/>
      <c r="N78" s="492"/>
      <c r="O78" s="492"/>
      <c r="P78" s="492"/>
      <c r="Q78" s="492"/>
      <c r="R78" s="492"/>
      <c r="S78" s="492"/>
      <c r="T78" s="493"/>
      <c r="U78" s="344"/>
      <c r="V78" s="344"/>
      <c r="W78" s="344"/>
      <c r="X78" s="344"/>
      <c r="Y78" s="405"/>
      <c r="Z78" s="406"/>
      <c r="AA78" s="406"/>
      <c r="AB78" s="389"/>
      <c r="AC78" s="389"/>
      <c r="AD78" s="389"/>
      <c r="AE78" s="406"/>
      <c r="AF78" s="337"/>
      <c r="AG78" s="22" t="str">
        <f t="shared" si="2"/>
        <v/>
      </c>
      <c r="AH78" s="359"/>
    </row>
    <row r="79" spans="1:34" ht="13.5" customHeight="1" x14ac:dyDescent="0.25">
      <c r="A79" s="283"/>
      <c r="B79" s="344"/>
      <c r="C79" s="344"/>
      <c r="D79" s="344"/>
      <c r="E79" s="97">
        <f t="shared" si="3"/>
        <v>0</v>
      </c>
      <c r="F79" s="258"/>
      <c r="G79" s="344"/>
      <c r="H79" s="344"/>
      <c r="I79" s="344"/>
      <c r="J79" s="344"/>
      <c r="K79" s="491"/>
      <c r="L79" s="492"/>
      <c r="M79" s="492"/>
      <c r="N79" s="492"/>
      <c r="O79" s="492"/>
      <c r="P79" s="492"/>
      <c r="Q79" s="492"/>
      <c r="R79" s="492"/>
      <c r="S79" s="492"/>
      <c r="T79" s="493"/>
      <c r="U79" s="344"/>
      <c r="V79" s="344"/>
      <c r="W79" s="344"/>
      <c r="X79" s="344"/>
      <c r="Y79" s="405"/>
      <c r="Z79" s="406"/>
      <c r="AA79" s="406"/>
      <c r="AB79" s="389"/>
      <c r="AC79" s="389"/>
      <c r="AD79" s="389"/>
      <c r="AE79" s="406"/>
      <c r="AF79" s="337"/>
      <c r="AG79" s="22" t="str">
        <f t="shared" si="2"/>
        <v/>
      </c>
      <c r="AH79" s="359"/>
    </row>
    <row r="80" spans="1:34" ht="13.5" customHeight="1" x14ac:dyDescent="0.25">
      <c r="A80" s="283"/>
      <c r="B80" s="344"/>
      <c r="C80" s="344"/>
      <c r="D80" s="344"/>
      <c r="E80" s="97">
        <f t="shared" si="3"/>
        <v>0</v>
      </c>
      <c r="F80" s="258"/>
      <c r="G80" s="344"/>
      <c r="H80" s="344"/>
      <c r="I80" s="344"/>
      <c r="J80" s="344"/>
      <c r="K80" s="491"/>
      <c r="L80" s="492"/>
      <c r="M80" s="492"/>
      <c r="N80" s="492"/>
      <c r="O80" s="492"/>
      <c r="P80" s="492"/>
      <c r="Q80" s="492"/>
      <c r="R80" s="492"/>
      <c r="S80" s="492"/>
      <c r="T80" s="493"/>
      <c r="U80" s="344"/>
      <c r="V80" s="344"/>
      <c r="W80" s="344"/>
      <c r="X80" s="344"/>
      <c r="Y80" s="405"/>
      <c r="Z80" s="406"/>
      <c r="AA80" s="406"/>
      <c r="AB80" s="389"/>
      <c r="AC80" s="389"/>
      <c r="AD80" s="389"/>
      <c r="AE80" s="406"/>
      <c r="AF80" s="337"/>
      <c r="AG80" s="22" t="str">
        <f t="shared" si="2"/>
        <v/>
      </c>
      <c r="AH80" s="359"/>
    </row>
    <row r="81" spans="1:34" ht="13.5" customHeight="1" x14ac:dyDescent="0.25">
      <c r="A81" s="283"/>
      <c r="B81" s="344"/>
      <c r="C81" s="344"/>
      <c r="D81" s="344"/>
      <c r="E81" s="97">
        <f t="shared" si="3"/>
        <v>0</v>
      </c>
      <c r="F81" s="258"/>
      <c r="G81" s="344"/>
      <c r="H81" s="344"/>
      <c r="I81" s="344"/>
      <c r="J81" s="344"/>
      <c r="K81" s="491"/>
      <c r="L81" s="492"/>
      <c r="M81" s="492"/>
      <c r="N81" s="492"/>
      <c r="O81" s="492"/>
      <c r="P81" s="492"/>
      <c r="Q81" s="492"/>
      <c r="R81" s="492"/>
      <c r="S81" s="492"/>
      <c r="T81" s="493"/>
      <c r="U81" s="344"/>
      <c r="V81" s="344"/>
      <c r="W81" s="344"/>
      <c r="X81" s="344"/>
      <c r="Y81" s="405"/>
      <c r="Z81" s="406"/>
      <c r="AA81" s="406"/>
      <c r="AB81" s="389"/>
      <c r="AC81" s="389"/>
      <c r="AD81" s="389"/>
      <c r="AE81" s="406"/>
      <c r="AF81" s="337"/>
      <c r="AG81" s="22" t="str">
        <f t="shared" si="2"/>
        <v/>
      </c>
      <c r="AH81" s="359"/>
    </row>
    <row r="82" spans="1:34" ht="13.5" customHeight="1" x14ac:dyDescent="0.25">
      <c r="A82" s="283"/>
      <c r="B82" s="344"/>
      <c r="C82" s="344"/>
      <c r="D82" s="344"/>
      <c r="E82" s="97">
        <f t="shared" si="3"/>
        <v>0</v>
      </c>
      <c r="F82" s="258"/>
      <c r="G82" s="344"/>
      <c r="H82" s="344"/>
      <c r="I82" s="344"/>
      <c r="J82" s="344"/>
      <c r="K82" s="491"/>
      <c r="L82" s="492"/>
      <c r="M82" s="492"/>
      <c r="N82" s="492"/>
      <c r="O82" s="492"/>
      <c r="P82" s="492"/>
      <c r="Q82" s="492"/>
      <c r="R82" s="492"/>
      <c r="S82" s="492"/>
      <c r="T82" s="493"/>
      <c r="U82" s="344"/>
      <c r="V82" s="344"/>
      <c r="W82" s="344"/>
      <c r="X82" s="344"/>
      <c r="Y82" s="405"/>
      <c r="Z82" s="406"/>
      <c r="AA82" s="406"/>
      <c r="AB82" s="389"/>
      <c r="AC82" s="389"/>
      <c r="AD82" s="389"/>
      <c r="AE82" s="406"/>
      <c r="AF82" s="337"/>
      <c r="AG82" s="22" t="str">
        <f t="shared" si="2"/>
        <v/>
      </c>
      <c r="AH82" s="359"/>
    </row>
    <row r="83" spans="1:34" ht="13.5" customHeight="1" x14ac:dyDescent="0.25">
      <c r="A83" s="283"/>
      <c r="B83" s="344"/>
      <c r="C83" s="344"/>
      <c r="D83" s="344"/>
      <c r="E83" s="97">
        <f t="shared" si="3"/>
        <v>0</v>
      </c>
      <c r="F83" s="258"/>
      <c r="G83" s="344"/>
      <c r="H83" s="344"/>
      <c r="I83" s="344"/>
      <c r="J83" s="344"/>
      <c r="K83" s="491"/>
      <c r="L83" s="492"/>
      <c r="M83" s="492"/>
      <c r="N83" s="492"/>
      <c r="O83" s="492"/>
      <c r="P83" s="492"/>
      <c r="Q83" s="492"/>
      <c r="R83" s="492"/>
      <c r="S83" s="492"/>
      <c r="T83" s="493"/>
      <c r="U83" s="344"/>
      <c r="V83" s="344"/>
      <c r="W83" s="344"/>
      <c r="X83" s="344"/>
      <c r="Y83" s="405"/>
      <c r="Z83" s="406"/>
      <c r="AA83" s="406"/>
      <c r="AB83" s="389"/>
      <c r="AC83" s="389"/>
      <c r="AD83" s="389"/>
      <c r="AE83" s="406"/>
      <c r="AF83" s="337"/>
      <c r="AG83" s="22" t="str">
        <f t="shared" si="2"/>
        <v/>
      </c>
      <c r="AH83" s="359"/>
    </row>
    <row r="84" spans="1:34" ht="13.5" customHeight="1" x14ac:dyDescent="0.25">
      <c r="A84" s="283"/>
      <c r="B84" s="344"/>
      <c r="C84" s="344"/>
      <c r="D84" s="344"/>
      <c r="E84" s="97">
        <f t="shared" si="3"/>
        <v>0</v>
      </c>
      <c r="F84" s="258"/>
      <c r="G84" s="344"/>
      <c r="H84" s="344"/>
      <c r="I84" s="344"/>
      <c r="J84" s="344"/>
      <c r="K84" s="491"/>
      <c r="L84" s="492"/>
      <c r="M84" s="492"/>
      <c r="N84" s="492"/>
      <c r="O84" s="492"/>
      <c r="P84" s="492"/>
      <c r="Q84" s="492"/>
      <c r="R84" s="492"/>
      <c r="S84" s="492"/>
      <c r="T84" s="493"/>
      <c r="U84" s="344"/>
      <c r="V84" s="344"/>
      <c r="W84" s="344"/>
      <c r="X84" s="344"/>
      <c r="Y84" s="405"/>
      <c r="Z84" s="406"/>
      <c r="AA84" s="406"/>
      <c r="AB84" s="389"/>
      <c r="AC84" s="389"/>
      <c r="AD84" s="389"/>
      <c r="AE84" s="406"/>
      <c r="AF84" s="337"/>
      <c r="AG84" s="22" t="str">
        <f t="shared" si="2"/>
        <v/>
      </c>
      <c r="AH84" s="359"/>
    </row>
    <row r="85" spans="1:34" ht="13.5" customHeight="1" x14ac:dyDescent="0.25">
      <c r="A85" s="283"/>
      <c r="B85" s="344"/>
      <c r="C85" s="344"/>
      <c r="D85" s="344"/>
      <c r="E85" s="97">
        <f t="shared" si="3"/>
        <v>0</v>
      </c>
      <c r="F85" s="258"/>
      <c r="G85" s="344"/>
      <c r="H85" s="344"/>
      <c r="I85" s="344"/>
      <c r="J85" s="344"/>
      <c r="K85" s="491"/>
      <c r="L85" s="492"/>
      <c r="M85" s="492"/>
      <c r="N85" s="492"/>
      <c r="O85" s="492"/>
      <c r="P85" s="492"/>
      <c r="Q85" s="492"/>
      <c r="R85" s="492"/>
      <c r="S85" s="492"/>
      <c r="T85" s="493"/>
      <c r="U85" s="344"/>
      <c r="V85" s="344"/>
      <c r="W85" s="344"/>
      <c r="X85" s="344"/>
      <c r="Y85" s="405"/>
      <c r="Z85" s="406"/>
      <c r="AA85" s="406"/>
      <c r="AB85" s="389"/>
      <c r="AC85" s="389"/>
      <c r="AD85" s="389"/>
      <c r="AE85" s="406"/>
      <c r="AF85" s="337"/>
      <c r="AG85" s="22" t="str">
        <f t="shared" si="2"/>
        <v/>
      </c>
      <c r="AH85" s="359"/>
    </row>
    <row r="86" spans="1:34" ht="13.5" customHeight="1" x14ac:dyDescent="0.25">
      <c r="A86" s="283"/>
      <c r="B86" s="344"/>
      <c r="C86" s="344"/>
      <c r="D86" s="344"/>
      <c r="E86" s="97">
        <f t="shared" si="3"/>
        <v>0</v>
      </c>
      <c r="F86" s="258"/>
      <c r="G86" s="344"/>
      <c r="H86" s="344"/>
      <c r="I86" s="344"/>
      <c r="J86" s="344"/>
      <c r="K86" s="491"/>
      <c r="L86" s="492"/>
      <c r="M86" s="492"/>
      <c r="N86" s="492"/>
      <c r="O86" s="492"/>
      <c r="P86" s="492"/>
      <c r="Q86" s="492"/>
      <c r="R86" s="492"/>
      <c r="S86" s="492"/>
      <c r="T86" s="493"/>
      <c r="U86" s="344"/>
      <c r="V86" s="344"/>
      <c r="W86" s="344"/>
      <c r="X86" s="344"/>
      <c r="Y86" s="405"/>
      <c r="Z86" s="406"/>
      <c r="AA86" s="406"/>
      <c r="AB86" s="389"/>
      <c r="AC86" s="389"/>
      <c r="AD86" s="389"/>
      <c r="AE86" s="406"/>
      <c r="AF86" s="337"/>
      <c r="AG86" s="22" t="str">
        <f t="shared" si="2"/>
        <v/>
      </c>
      <c r="AH86" s="359"/>
    </row>
    <row r="87" spans="1:34" ht="13.5" customHeight="1" x14ac:dyDescent="0.25">
      <c r="A87" s="283"/>
      <c r="B87" s="344"/>
      <c r="C87" s="344"/>
      <c r="D87" s="344"/>
      <c r="E87" s="97">
        <f t="shared" si="3"/>
        <v>0</v>
      </c>
      <c r="F87" s="258"/>
      <c r="G87" s="344"/>
      <c r="H87" s="344"/>
      <c r="I87" s="344"/>
      <c r="J87" s="344"/>
      <c r="K87" s="491"/>
      <c r="L87" s="492"/>
      <c r="M87" s="492"/>
      <c r="N87" s="492"/>
      <c r="O87" s="492"/>
      <c r="P87" s="492"/>
      <c r="Q87" s="492"/>
      <c r="R87" s="492"/>
      <c r="S87" s="492"/>
      <c r="T87" s="493"/>
      <c r="U87" s="344"/>
      <c r="V87" s="344"/>
      <c r="W87" s="344"/>
      <c r="X87" s="344"/>
      <c r="Y87" s="405"/>
      <c r="Z87" s="406"/>
      <c r="AA87" s="406"/>
      <c r="AB87" s="389"/>
      <c r="AC87" s="389"/>
      <c r="AD87" s="389"/>
      <c r="AE87" s="406"/>
      <c r="AF87" s="337"/>
      <c r="AG87" s="22" t="str">
        <f t="shared" si="2"/>
        <v/>
      </c>
      <c r="AH87" s="359"/>
    </row>
    <row r="88" spans="1:34" ht="13.5" customHeight="1" x14ac:dyDescent="0.25">
      <c r="A88" s="283"/>
      <c r="B88" s="344"/>
      <c r="C88" s="344"/>
      <c r="D88" s="344"/>
      <c r="E88" s="97">
        <f t="shared" si="3"/>
        <v>0</v>
      </c>
      <c r="F88" s="258"/>
      <c r="G88" s="344"/>
      <c r="H88" s="344"/>
      <c r="I88" s="344"/>
      <c r="J88" s="344"/>
      <c r="K88" s="491"/>
      <c r="L88" s="492"/>
      <c r="M88" s="492"/>
      <c r="N88" s="492"/>
      <c r="O88" s="492"/>
      <c r="P88" s="492"/>
      <c r="Q88" s="492"/>
      <c r="R88" s="492"/>
      <c r="S88" s="492"/>
      <c r="T88" s="493"/>
      <c r="U88" s="344"/>
      <c r="V88" s="344"/>
      <c r="W88" s="344"/>
      <c r="X88" s="344"/>
      <c r="Y88" s="405"/>
      <c r="Z88" s="406"/>
      <c r="AA88" s="406"/>
      <c r="AB88" s="389"/>
      <c r="AC88" s="389"/>
      <c r="AD88" s="389"/>
      <c r="AE88" s="406"/>
      <c r="AF88" s="337"/>
      <c r="AG88" s="22" t="str">
        <f t="shared" si="2"/>
        <v/>
      </c>
      <c r="AH88" s="359"/>
    </row>
    <row r="89" spans="1:34" ht="13.5" customHeight="1" x14ac:dyDescent="0.25">
      <c r="A89" s="283"/>
      <c r="B89" s="344"/>
      <c r="C89" s="344"/>
      <c r="D89" s="344"/>
      <c r="E89" s="97">
        <f t="shared" si="3"/>
        <v>0</v>
      </c>
      <c r="F89" s="258"/>
      <c r="G89" s="344"/>
      <c r="H89" s="344"/>
      <c r="I89" s="344"/>
      <c r="J89" s="344"/>
      <c r="K89" s="491"/>
      <c r="L89" s="492"/>
      <c r="M89" s="492"/>
      <c r="N89" s="492"/>
      <c r="O89" s="492"/>
      <c r="P89" s="492"/>
      <c r="Q89" s="492"/>
      <c r="R89" s="492"/>
      <c r="S89" s="492"/>
      <c r="T89" s="493"/>
      <c r="U89" s="344"/>
      <c r="V89" s="344"/>
      <c r="W89" s="344"/>
      <c r="X89" s="344"/>
      <c r="Y89" s="405"/>
      <c r="Z89" s="406"/>
      <c r="AA89" s="406"/>
      <c r="AB89" s="389"/>
      <c r="AC89" s="389"/>
      <c r="AD89" s="389"/>
      <c r="AE89" s="406"/>
      <c r="AF89" s="337"/>
      <c r="AG89" s="22" t="str">
        <f t="shared" si="2"/>
        <v/>
      </c>
      <c r="AH89" s="359"/>
    </row>
    <row r="90" spans="1:34" ht="13.5" customHeight="1" x14ac:dyDescent="0.25">
      <c r="A90" s="283"/>
      <c r="B90" s="344"/>
      <c r="C90" s="344"/>
      <c r="D90" s="344"/>
      <c r="E90" s="97">
        <f t="shared" si="3"/>
        <v>0</v>
      </c>
      <c r="F90" s="258"/>
      <c r="G90" s="344"/>
      <c r="H90" s="344"/>
      <c r="I90" s="344"/>
      <c r="J90" s="344"/>
      <c r="K90" s="491"/>
      <c r="L90" s="492"/>
      <c r="M90" s="492"/>
      <c r="N90" s="492"/>
      <c r="O90" s="492"/>
      <c r="P90" s="492"/>
      <c r="Q90" s="492"/>
      <c r="R90" s="492"/>
      <c r="S90" s="492"/>
      <c r="T90" s="493"/>
      <c r="U90" s="344"/>
      <c r="V90" s="344"/>
      <c r="W90" s="344"/>
      <c r="X90" s="344"/>
      <c r="Y90" s="405"/>
      <c r="Z90" s="406"/>
      <c r="AA90" s="406"/>
      <c r="AB90" s="389"/>
      <c r="AC90" s="389"/>
      <c r="AD90" s="389"/>
      <c r="AE90" s="406"/>
      <c r="AF90" s="337"/>
      <c r="AG90" s="22" t="str">
        <f t="shared" si="2"/>
        <v/>
      </c>
      <c r="AH90" s="359"/>
    </row>
    <row r="91" spans="1:34" ht="13.5" customHeight="1" x14ac:dyDescent="0.25">
      <c r="A91" s="283"/>
      <c r="B91" s="344"/>
      <c r="C91" s="344"/>
      <c r="D91" s="344"/>
      <c r="E91" s="97">
        <f t="shared" si="3"/>
        <v>0</v>
      </c>
      <c r="F91" s="258"/>
      <c r="G91" s="344"/>
      <c r="H91" s="344"/>
      <c r="I91" s="344"/>
      <c r="J91" s="344"/>
      <c r="K91" s="491"/>
      <c r="L91" s="492"/>
      <c r="M91" s="492"/>
      <c r="N91" s="492"/>
      <c r="O91" s="492"/>
      <c r="P91" s="492"/>
      <c r="Q91" s="492"/>
      <c r="R91" s="492"/>
      <c r="S91" s="492"/>
      <c r="T91" s="493"/>
      <c r="U91" s="344"/>
      <c r="V91" s="344"/>
      <c r="W91" s="344"/>
      <c r="X91" s="344"/>
      <c r="Y91" s="405"/>
      <c r="Z91" s="406"/>
      <c r="AA91" s="406"/>
      <c r="AB91" s="389"/>
      <c r="AC91" s="389"/>
      <c r="AD91" s="389"/>
      <c r="AE91" s="406"/>
      <c r="AF91" s="337"/>
      <c r="AG91" s="22" t="str">
        <f t="shared" si="2"/>
        <v/>
      </c>
      <c r="AH91" s="359"/>
    </row>
    <row r="92" spans="1:34" ht="13.5" customHeight="1" x14ac:dyDescent="0.25">
      <c r="A92" s="283"/>
      <c r="B92" s="344"/>
      <c r="C92" s="344"/>
      <c r="D92" s="344"/>
      <c r="E92" s="97">
        <f t="shared" si="3"/>
        <v>0</v>
      </c>
      <c r="F92" s="258"/>
      <c r="G92" s="344"/>
      <c r="H92" s="344"/>
      <c r="I92" s="344"/>
      <c r="J92" s="344"/>
      <c r="K92" s="491"/>
      <c r="L92" s="492"/>
      <c r="M92" s="492"/>
      <c r="N92" s="492"/>
      <c r="O92" s="492"/>
      <c r="P92" s="492"/>
      <c r="Q92" s="492"/>
      <c r="R92" s="492"/>
      <c r="S92" s="492"/>
      <c r="T92" s="493"/>
      <c r="U92" s="344"/>
      <c r="V92" s="344"/>
      <c r="W92" s="344"/>
      <c r="X92" s="344"/>
      <c r="Y92" s="405"/>
      <c r="Z92" s="406"/>
      <c r="AA92" s="406"/>
      <c r="AB92" s="389"/>
      <c r="AC92" s="389"/>
      <c r="AD92" s="389"/>
      <c r="AE92" s="406"/>
      <c r="AF92" s="337"/>
      <c r="AG92" s="22" t="str">
        <f t="shared" si="2"/>
        <v/>
      </c>
      <c r="AH92" s="359"/>
    </row>
    <row r="93" spans="1:34" ht="13.5" customHeight="1" x14ac:dyDescent="0.25">
      <c r="A93" s="283"/>
      <c r="B93" s="344"/>
      <c r="C93" s="344"/>
      <c r="D93" s="344"/>
      <c r="E93" s="98">
        <f t="shared" si="3"/>
        <v>0</v>
      </c>
      <c r="F93" s="258"/>
      <c r="G93" s="344"/>
      <c r="H93" s="344"/>
      <c r="I93" s="344"/>
      <c r="J93" s="344"/>
      <c r="K93" s="491"/>
      <c r="L93" s="492"/>
      <c r="M93" s="492"/>
      <c r="N93" s="492"/>
      <c r="O93" s="492"/>
      <c r="P93" s="492"/>
      <c r="Q93" s="492"/>
      <c r="R93" s="492"/>
      <c r="S93" s="492"/>
      <c r="T93" s="493"/>
      <c r="U93" s="344"/>
      <c r="V93" s="344"/>
      <c r="W93" s="344"/>
      <c r="X93" s="344"/>
      <c r="Y93" s="405"/>
      <c r="Z93" s="406"/>
      <c r="AA93" s="406"/>
      <c r="AB93" s="391"/>
      <c r="AC93" s="391"/>
      <c r="AD93" s="391"/>
      <c r="AE93" s="406"/>
      <c r="AF93" s="337"/>
      <c r="AG93" s="22" t="str">
        <f t="shared" si="2"/>
        <v/>
      </c>
      <c r="AH93" s="359"/>
    </row>
    <row r="94" spans="1:34" ht="24" customHeight="1" x14ac:dyDescent="0.25">
      <c r="A94" s="23" t="s">
        <v>87</v>
      </c>
      <c r="B94" s="24"/>
      <c r="C94" s="24">
        <f>SUM(C63:C93)</f>
        <v>1</v>
      </c>
      <c r="D94" s="24">
        <f>SUM(D63:D93)</f>
        <v>7706.3</v>
      </c>
      <c r="E94" s="26">
        <f>IFERROR(SUMPRODUCT(E63:E93,B63:B93)/SUM(B63:B93),0)</f>
        <v>9.7434799999999999</v>
      </c>
      <c r="F94" s="27" t="s">
        <v>88</v>
      </c>
      <c r="G94" s="24">
        <f>SUMPRODUCT(G63:G93,$D$63:$D$93)</f>
        <v>17570.363999999998</v>
      </c>
      <c r="H94" s="28" t="s">
        <v>86</v>
      </c>
      <c r="I94" s="24">
        <f>SUMPRODUCT(I63:I93,$D$63:$D$93)</f>
        <v>34524.224000000002</v>
      </c>
      <c r="J94" s="28" t="s">
        <v>86</v>
      </c>
      <c r="K94" s="494"/>
      <c r="L94" s="495"/>
      <c r="M94" s="495"/>
      <c r="N94" s="495"/>
      <c r="O94" s="495"/>
      <c r="P94" s="495"/>
      <c r="Q94" s="495"/>
      <c r="R94" s="495"/>
      <c r="S94" s="495"/>
      <c r="T94" s="496"/>
      <c r="U94" s="24">
        <f t="shared" ref="U94:X94" si="4">SUMPRODUCT(U63:U93,$D$63:$D$93)</f>
        <v>450895.61300000001</v>
      </c>
      <c r="V94" s="24">
        <f t="shared" si="4"/>
        <v>93554.482000000004</v>
      </c>
      <c r="W94" s="24">
        <f t="shared" si="4"/>
        <v>3853.15</v>
      </c>
      <c r="X94" s="24">
        <f t="shared" si="4"/>
        <v>0</v>
      </c>
      <c r="Y94" s="36">
        <f t="shared" ref="Y94:AE94" si="5">SUMPRODUCT(Y63:Y93,$D$63:$D$93)</f>
        <v>14762.034154000001</v>
      </c>
      <c r="Z94" s="37">
        <f t="shared" si="5"/>
        <v>22781.055808000001</v>
      </c>
      <c r="AA94" s="37">
        <f t="shared" si="5"/>
        <v>0</v>
      </c>
      <c r="AB94" s="35">
        <f t="shared" si="5"/>
        <v>0</v>
      </c>
      <c r="AC94" s="35">
        <f t="shared" si="5"/>
        <v>0</v>
      </c>
      <c r="AD94" s="35">
        <f t="shared" si="5"/>
        <v>0</v>
      </c>
      <c r="AE94" s="37">
        <f t="shared" si="5"/>
        <v>37543.089961999998</v>
      </c>
      <c r="AF94" s="338"/>
      <c r="AG94" s="362">
        <f>SUM(AG63:AG93)</f>
        <v>75086.179923999996</v>
      </c>
      <c r="AH94" s="360"/>
    </row>
    <row r="95" spans="1:34" s="14" customFormat="1" ht="27" customHeight="1" x14ac:dyDescent="0.25">
      <c r="A95" s="31" t="s">
        <v>101</v>
      </c>
      <c r="B95" s="31"/>
      <c r="C95" s="31"/>
      <c r="D95" s="31"/>
      <c r="E95" s="31"/>
      <c r="F95" s="31"/>
      <c r="G95" s="38"/>
      <c r="H95" s="38"/>
      <c r="I95" s="38"/>
      <c r="J95" s="38"/>
      <c r="K95" s="268"/>
      <c r="L95" s="268"/>
      <c r="M95" s="268"/>
      <c r="N95" s="268"/>
      <c r="O95" s="268"/>
      <c r="P95" s="268"/>
      <c r="Q95" s="268"/>
      <c r="R95" s="58"/>
      <c r="S95" s="268"/>
      <c r="T95" s="268"/>
      <c r="U95" s="38"/>
      <c r="V95" s="38"/>
      <c r="W95" s="38"/>
      <c r="X95" s="168"/>
      <c r="Y95" s="39"/>
      <c r="Z95" s="39"/>
      <c r="AA95" s="39"/>
      <c r="AB95" s="57"/>
      <c r="AC95" s="57"/>
      <c r="AD95" s="57"/>
      <c r="AE95" s="39"/>
      <c r="AF95" s="39"/>
      <c r="AG95" s="363"/>
      <c r="AH95" s="360"/>
    </row>
    <row r="96" spans="1:34" ht="42" customHeight="1" x14ac:dyDescent="0.25">
      <c r="A96" s="477"/>
      <c r="B96" s="478"/>
      <c r="C96" s="478"/>
      <c r="D96" s="478" t="s">
        <v>102</v>
      </c>
      <c r="E96" s="510" t="s">
        <v>103</v>
      </c>
      <c r="F96" s="475" t="s">
        <v>88</v>
      </c>
      <c r="G96" s="486" t="s">
        <v>104</v>
      </c>
      <c r="H96" s="487"/>
      <c r="I96" s="487"/>
      <c r="J96" s="487"/>
      <c r="K96" s="487"/>
      <c r="L96" s="487"/>
      <c r="M96" s="487"/>
      <c r="N96" s="487"/>
      <c r="O96" s="487"/>
      <c r="P96" s="487"/>
      <c r="Q96" s="487"/>
      <c r="R96" s="487"/>
      <c r="S96" s="487"/>
      <c r="T96" s="487"/>
      <c r="U96" s="487"/>
      <c r="V96" s="487"/>
      <c r="W96" s="487"/>
      <c r="X96" s="487"/>
      <c r="Y96" s="41"/>
      <c r="Z96" s="42"/>
      <c r="AA96" s="42"/>
      <c r="AB96" s="42"/>
      <c r="AC96" s="42"/>
      <c r="AD96" s="42"/>
      <c r="AE96" s="42"/>
      <c r="AF96" s="42"/>
      <c r="AG96" s="40" t="s">
        <v>105</v>
      </c>
      <c r="AH96" s="360"/>
    </row>
    <row r="97" spans="1:34" ht="66.599999999999994" thickBot="1" x14ac:dyDescent="0.3">
      <c r="A97" s="508"/>
      <c r="B97" s="509"/>
      <c r="C97" s="509"/>
      <c r="D97" s="509"/>
      <c r="E97" s="511"/>
      <c r="F97" s="476"/>
      <c r="G97" s="164" t="s">
        <v>106</v>
      </c>
      <c r="H97" s="60" t="s">
        <v>86</v>
      </c>
      <c r="I97" s="339" t="s">
        <v>107</v>
      </c>
      <c r="J97" s="60" t="s">
        <v>86</v>
      </c>
      <c r="K97" s="164" t="s">
        <v>108</v>
      </c>
      <c r="L97" s="60" t="s">
        <v>86</v>
      </c>
      <c r="M97" s="339" t="s">
        <v>109</v>
      </c>
      <c r="N97" s="60" t="s">
        <v>86</v>
      </c>
      <c r="O97" s="339" t="s">
        <v>110</v>
      </c>
      <c r="P97" s="60" t="s">
        <v>86</v>
      </c>
      <c r="Q97" s="339" t="s">
        <v>111</v>
      </c>
      <c r="R97" s="339"/>
      <c r="S97" s="339" t="s">
        <v>112</v>
      </c>
      <c r="T97" s="60" t="s">
        <v>86</v>
      </c>
      <c r="U97" s="339" t="s">
        <v>113</v>
      </c>
      <c r="V97" s="339" t="s">
        <v>114</v>
      </c>
      <c r="W97" s="339" t="s">
        <v>115</v>
      </c>
      <c r="X97" s="339" t="s">
        <v>116</v>
      </c>
      <c r="Y97" s="43"/>
      <c r="Z97" s="315"/>
      <c r="AA97" s="315"/>
      <c r="AB97" s="315"/>
      <c r="AC97" s="315"/>
      <c r="AD97" s="315"/>
      <c r="AE97" s="315"/>
      <c r="AF97" s="314"/>
      <c r="AG97" s="352" t="s">
        <v>70</v>
      </c>
      <c r="AH97" s="360"/>
    </row>
    <row r="98" spans="1:34" ht="23.25" customHeight="1" x14ac:dyDescent="0.25">
      <c r="A98" s="44" t="s">
        <v>87</v>
      </c>
      <c r="B98" s="196"/>
      <c r="C98" s="196"/>
      <c r="D98" s="313">
        <f>D94+D58</f>
        <v>7706.3</v>
      </c>
      <c r="E98" s="45">
        <f>IFERROR((SUMPRODUCT(E7:E57,D7:D57)+SUMPRODUCT(E63:E93,D63:D93))/D98,0)</f>
        <v>9.7434799999999999</v>
      </c>
      <c r="F98" s="46" t="s">
        <v>88</v>
      </c>
      <c r="G98" s="47">
        <f>G58+G94</f>
        <v>17570.363999999998</v>
      </c>
      <c r="H98" s="195"/>
      <c r="I98" s="47">
        <f>I58+I94</f>
        <v>34524.224000000002</v>
      </c>
      <c r="J98" s="195"/>
      <c r="K98" s="47">
        <f>K58+K94</f>
        <v>0</v>
      </c>
      <c r="L98" s="195"/>
      <c r="M98" s="47">
        <f>M58+M94</f>
        <v>0</v>
      </c>
      <c r="N98" s="195"/>
      <c r="O98" s="47">
        <f>O58</f>
        <v>0</v>
      </c>
      <c r="P98" s="195"/>
      <c r="Q98" s="47">
        <f>Q58+Q94</f>
        <v>0</v>
      </c>
      <c r="R98" s="313"/>
      <c r="S98" s="47">
        <f>S58</f>
        <v>0</v>
      </c>
      <c r="T98" s="195"/>
      <c r="U98" s="47">
        <f>U94+U58</f>
        <v>450895.61300000001</v>
      </c>
      <c r="V98" s="47">
        <f>V58+V94</f>
        <v>93554.482000000004</v>
      </c>
      <c r="W98" s="47">
        <f>W58+W94</f>
        <v>3853.15</v>
      </c>
      <c r="X98" s="47">
        <f>X58+X94</f>
        <v>0</v>
      </c>
      <c r="Y98" s="50"/>
      <c r="Z98" s="48"/>
      <c r="AA98" s="48"/>
      <c r="AB98" s="48"/>
      <c r="AC98" s="48"/>
      <c r="AD98" s="48"/>
      <c r="AE98" s="48"/>
      <c r="AF98" s="49"/>
      <c r="AG98" s="121">
        <f>AG58+AG94</f>
        <v>75086.179923999996</v>
      </c>
      <c r="AH98" s="361"/>
    </row>
    <row r="99" spans="1:34" x14ac:dyDescent="0.3">
      <c r="A99" s="51"/>
      <c r="B99" s="52"/>
    </row>
    <row r="100" spans="1:34" x14ac:dyDescent="0.3">
      <c r="A100" s="51"/>
      <c r="B100" s="52"/>
      <c r="T100" s="53"/>
    </row>
    <row r="101" spans="1:34" x14ac:dyDescent="0.3">
      <c r="A101" s="51"/>
      <c r="B101" s="52"/>
    </row>
    <row r="102" spans="1:34" x14ac:dyDescent="0.3">
      <c r="A102" s="51"/>
      <c r="B102" s="52"/>
    </row>
    <row r="103" spans="1:34" x14ac:dyDescent="0.3">
      <c r="A103" s="51"/>
      <c r="B103" s="52"/>
    </row>
    <row r="104" spans="1:34" x14ac:dyDescent="0.3">
      <c r="A104" s="51"/>
      <c r="B104" s="52"/>
    </row>
    <row r="105" spans="1:34" x14ac:dyDescent="0.3">
      <c r="A105" s="51"/>
      <c r="B105" s="52"/>
    </row>
    <row r="106" spans="1:34" x14ac:dyDescent="0.3">
      <c r="A106" s="51"/>
      <c r="B106" s="52"/>
    </row>
    <row r="107" spans="1:34" x14ac:dyDescent="0.3">
      <c r="A107" s="51"/>
      <c r="B107" s="52"/>
    </row>
    <row r="108" spans="1:34" x14ac:dyDescent="0.3">
      <c r="A108" s="51"/>
      <c r="B108" s="52"/>
    </row>
    <row r="109" spans="1:34" x14ac:dyDescent="0.3">
      <c r="A109" s="51"/>
      <c r="B109" s="52"/>
    </row>
    <row r="110" spans="1:34" x14ac:dyDescent="0.3">
      <c r="A110" s="51"/>
      <c r="B110" s="52"/>
    </row>
    <row r="111" spans="1:34" x14ac:dyDescent="0.3">
      <c r="A111" s="51"/>
      <c r="B111" s="52"/>
    </row>
    <row r="112" spans="1:34" x14ac:dyDescent="0.3">
      <c r="A112" s="51"/>
      <c r="B112" s="52"/>
    </row>
    <row r="113" spans="1:2" x14ac:dyDescent="0.3">
      <c r="A113" s="51"/>
      <c r="B113" s="52"/>
    </row>
    <row r="114" spans="1:2" x14ac:dyDescent="0.3">
      <c r="A114" s="51"/>
      <c r="B114" s="52"/>
    </row>
    <row r="115" spans="1:2" x14ac:dyDescent="0.3">
      <c r="A115" s="51"/>
      <c r="B115" s="52"/>
    </row>
    <row r="116" spans="1:2" x14ac:dyDescent="0.3">
      <c r="A116" s="51"/>
      <c r="B116" s="52"/>
    </row>
    <row r="117" spans="1:2" x14ac:dyDescent="0.3">
      <c r="A117" s="51"/>
      <c r="B117" s="52"/>
    </row>
    <row r="118" spans="1:2" x14ac:dyDescent="0.3">
      <c r="A118" s="51"/>
      <c r="B118" s="52"/>
    </row>
    <row r="119" spans="1:2" x14ac:dyDescent="0.3">
      <c r="A119" s="51"/>
      <c r="B119" s="52"/>
    </row>
    <row r="120" spans="1:2" x14ac:dyDescent="0.3">
      <c r="A120" s="51"/>
      <c r="B120" s="52"/>
    </row>
    <row r="121" spans="1:2" x14ac:dyDescent="0.3">
      <c r="A121" s="51"/>
      <c r="B121" s="52"/>
    </row>
    <row r="122" spans="1:2" x14ac:dyDescent="0.3">
      <c r="A122" s="51"/>
      <c r="B122" s="52"/>
    </row>
    <row r="123" spans="1:2" x14ac:dyDescent="0.3">
      <c r="A123" s="51"/>
      <c r="B123" s="52"/>
    </row>
    <row r="124" spans="1:2" x14ac:dyDescent="0.3">
      <c r="A124" s="51"/>
      <c r="B124" s="52"/>
    </row>
    <row r="125" spans="1:2" x14ac:dyDescent="0.3">
      <c r="A125" s="51"/>
      <c r="B125" s="52"/>
    </row>
    <row r="126" spans="1:2" x14ac:dyDescent="0.3">
      <c r="A126" s="51"/>
      <c r="B126" s="52"/>
    </row>
    <row r="127" spans="1:2" x14ac:dyDescent="0.3">
      <c r="A127" s="51"/>
    </row>
    <row r="128" spans="1:2" x14ac:dyDescent="0.3">
      <c r="A128" s="51"/>
      <c r="B128" s="52"/>
    </row>
    <row r="131" spans="1:20" x14ac:dyDescent="0.3">
      <c r="A131" s="54"/>
      <c r="B131" s="55"/>
      <c r="C131" s="55"/>
      <c r="D131" s="55"/>
      <c r="E131" s="55"/>
      <c r="F131" s="55"/>
      <c r="G131" s="55"/>
      <c r="H131" s="55"/>
      <c r="I131" s="55"/>
      <c r="J131" s="55"/>
      <c r="K131" s="55"/>
      <c r="L131" s="55"/>
      <c r="M131" s="55"/>
      <c r="N131" s="55"/>
      <c r="O131" s="55"/>
      <c r="P131" s="55"/>
      <c r="Q131" s="55"/>
      <c r="S131" s="55"/>
      <c r="T131" s="55"/>
    </row>
    <row r="132" spans="1:20" x14ac:dyDescent="0.3">
      <c r="A132" s="54"/>
      <c r="B132" s="55"/>
      <c r="C132" s="55"/>
      <c r="D132" s="55"/>
      <c r="E132" s="55"/>
      <c r="F132" s="55"/>
      <c r="G132" s="55"/>
      <c r="H132" s="55"/>
      <c r="I132" s="55"/>
      <c r="J132" s="55"/>
      <c r="K132" s="55"/>
      <c r="L132" s="55"/>
      <c r="M132" s="55"/>
      <c r="N132" s="55"/>
      <c r="O132" s="55"/>
      <c r="P132" s="55"/>
      <c r="Q132" s="55"/>
      <c r="S132" s="55"/>
      <c r="T132" s="55"/>
    </row>
  </sheetData>
  <sheetProtection algorithmName="SHA-512" hashValue="uyE1yt+VJOQJpdDx1BwdBSXRE1GH5twQZpQ8qtcpQAq09yV9O7yKmU25tnLL67aoKpyiwaobzZOmkCXMWwiC2g==" saltValue="yjzK2Mvp6vZ1t1A00pl6iQ==" spinCount="100000" sheet="1" objects="1" scenarios="1"/>
  <mergeCells count="20">
    <mergeCell ref="F96:F97"/>
    <mergeCell ref="Y3:AG3"/>
    <mergeCell ref="G60:X60"/>
    <mergeCell ref="G3:X3"/>
    <mergeCell ref="G96:X96"/>
    <mergeCell ref="K61:T94"/>
    <mergeCell ref="X7:X57"/>
    <mergeCell ref="A59:AH59"/>
    <mergeCell ref="AF61:AF62"/>
    <mergeCell ref="Y60:AG60"/>
    <mergeCell ref="A96:A97"/>
    <mergeCell ref="B96:B97"/>
    <mergeCell ref="C96:C97"/>
    <mergeCell ref="D96:D97"/>
    <mergeCell ref="E96:E97"/>
    <mergeCell ref="A1:X1"/>
    <mergeCell ref="A3:A5"/>
    <mergeCell ref="B3:B5"/>
    <mergeCell ref="C3:C5"/>
    <mergeCell ref="D3:D5"/>
  </mergeCells>
  <dataValidations count="5">
    <dataValidation type="list" allowBlank="1" showInputMessage="1" showErrorMessage="1" sqref="H63:H93 J7:J57 P7:P57 H7:H57 N7:N57 L7:L57 T7:T57 J63:J93 R7:R57" xr:uid="{8BB55892-1F01-4181-A7AF-21F361DCC335}">
      <formula1>Fuel_Type</formula1>
    </dataValidation>
    <dataValidation allowBlank="1" showInputMessage="1" showErrorMessage="1" promptTitle="Row number" sqref="G6 K6" xr:uid="{A62C3B74-41E2-4554-A8D7-03D2086D5588}"/>
    <dataValidation type="decimal" allowBlank="1" showInputMessage="1" showErrorMessage="1" errorTitle="CHP generation" error="figure entered must be a negative value" promptTitle="CHP generation value" prompt="enter as negative value (-)" sqref="Q7:Q57" xr:uid="{285612B7-6E19-4921-8B19-3C74777D359D}">
      <formula1>-100000000000000000</formula1>
      <formula2>0</formula2>
    </dataValidation>
    <dataValidation type="decimal" allowBlank="1" showInputMessage="1" showErrorMessage="1" errorTitle="Renewable generation" error="figure entered must be a negative value" promptTitle="Renewable energy generation" prompt="enter as a negative value (-)" sqref="U7:U57" xr:uid="{0B7888C6-3ED6-4AA6-9D3E-1AD2A3A0CB3D}">
      <formula1>-100000000000000000</formula1>
      <formula2>0</formula2>
    </dataValidation>
    <dataValidation allowBlank="1" showInputMessage="1" showErrorMessage="1" promptTitle="Row number" prompt="Note row reference letters may change depending on number of systems present" sqref="S7:S57 I7:I57 M7:M57 G7:G57 K7:K57" xr:uid="{01F47006-90A3-413E-8175-CC0649EFE61F}"/>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22CB-0B3F-4F9C-98D1-0C7F54496E49}">
  <sheetPr codeName="Sheet4"/>
  <dimension ref="A1:AH98"/>
  <sheetViews>
    <sheetView topLeftCell="M46" zoomScale="70" zoomScaleNormal="70" workbookViewId="0">
      <selection activeCell="V63" sqref="V63:Z63"/>
    </sheetView>
  </sheetViews>
  <sheetFormatPr defaultRowHeight="14.4" x14ac:dyDescent="0.3"/>
  <cols>
    <col min="1" max="6" width="15.44140625" customWidth="1"/>
    <col min="7" max="7" width="17" customWidth="1"/>
    <col min="8" max="8" width="15.44140625" customWidth="1"/>
    <col min="9" max="9" width="17" customWidth="1"/>
    <col min="10" max="10" width="15.44140625" customWidth="1"/>
    <col min="11" max="11" width="17" customWidth="1"/>
    <col min="12" max="12" width="15.44140625" customWidth="1"/>
    <col min="13" max="13" width="17" customWidth="1"/>
    <col min="14" max="24" width="15.44140625" customWidth="1"/>
    <col min="25" max="34" width="15.5546875" customWidth="1"/>
  </cols>
  <sheetData>
    <row r="1" spans="1:34" s="269" customFormat="1" ht="27" customHeight="1" x14ac:dyDescent="0.4">
      <c r="A1" s="518" t="s">
        <v>117</v>
      </c>
      <c r="B1" s="518"/>
      <c r="C1" s="518"/>
      <c r="D1" s="518"/>
      <c r="E1" s="518"/>
      <c r="F1" s="518"/>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8"/>
      <c r="AH1" s="519"/>
    </row>
    <row r="2" spans="1:34" s="14" customFormat="1" ht="27" customHeight="1" x14ac:dyDescent="0.25">
      <c r="A2" s="57" t="s">
        <v>35</v>
      </c>
      <c r="B2" s="58"/>
      <c r="C2" s="58"/>
      <c r="D2" s="58"/>
      <c r="E2" s="58"/>
      <c r="F2" s="58"/>
      <c r="G2" s="58"/>
      <c r="H2" s="58"/>
      <c r="I2" s="58"/>
      <c r="J2" s="58"/>
      <c r="K2" s="58"/>
      <c r="L2" s="58"/>
      <c r="M2" s="58"/>
      <c r="N2" s="58"/>
      <c r="O2" s="58"/>
      <c r="P2" s="58"/>
      <c r="Q2" s="58"/>
      <c r="R2" s="105"/>
      <c r="S2" s="58"/>
      <c r="T2" s="58"/>
      <c r="U2" s="58"/>
      <c r="V2" s="58"/>
      <c r="W2" s="13"/>
      <c r="X2" s="13"/>
      <c r="Y2" s="369"/>
      <c r="Z2" s="369"/>
      <c r="AA2" s="369"/>
      <c r="AB2" s="369"/>
      <c r="AC2" s="369"/>
      <c r="AD2" s="369"/>
      <c r="AE2" s="369"/>
      <c r="AF2" s="369"/>
      <c r="AG2" s="369"/>
      <c r="AH2" s="340"/>
    </row>
    <row r="3" spans="1:34" ht="27" customHeight="1" x14ac:dyDescent="0.3">
      <c r="A3" s="469" t="str">
        <f>Baseline!A3</f>
        <v>Unit identifier (e.g. plot number, dwelling type etc.)</v>
      </c>
      <c r="B3" s="469" t="str">
        <f>Baseline!B3</f>
        <v>Model total floor area (m²)</v>
      </c>
      <c r="C3" s="469" t="str">
        <f>Baseline!C3</f>
        <v>Number of units</v>
      </c>
      <c r="D3" s="472" t="str">
        <f>Baseline!D3</f>
        <v>Total area represented by model  (m²)</v>
      </c>
      <c r="E3" s="189" t="str">
        <f>Baseline!E3</f>
        <v>VALIDATION CHECK</v>
      </c>
      <c r="F3" s="190"/>
      <c r="G3" s="483" t="s">
        <v>118</v>
      </c>
      <c r="H3" s="484"/>
      <c r="I3" s="484"/>
      <c r="J3" s="484"/>
      <c r="K3" s="484"/>
      <c r="L3" s="484"/>
      <c r="M3" s="484"/>
      <c r="N3" s="484"/>
      <c r="O3" s="484"/>
      <c r="P3" s="484"/>
      <c r="Q3" s="484"/>
      <c r="R3" s="484"/>
      <c r="S3" s="484"/>
      <c r="T3" s="484"/>
      <c r="U3" s="484"/>
      <c r="V3" s="484"/>
      <c r="W3" s="484"/>
      <c r="X3" s="485"/>
      <c r="Y3" s="516" t="s">
        <v>42</v>
      </c>
      <c r="Z3" s="487"/>
      <c r="AA3" s="487"/>
      <c r="AB3" s="487"/>
      <c r="AC3" s="487"/>
      <c r="AD3" s="487"/>
      <c r="AE3" s="487"/>
      <c r="AF3" s="487"/>
      <c r="AG3" s="517"/>
      <c r="AH3" s="364" t="s">
        <v>43</v>
      </c>
    </row>
    <row r="4" spans="1:34" ht="92.4" x14ac:dyDescent="0.3">
      <c r="A4" s="470"/>
      <c r="B4" s="470"/>
      <c r="C4" s="470"/>
      <c r="D4" s="473"/>
      <c r="E4" s="174" t="s">
        <v>119</v>
      </c>
      <c r="F4" s="185" t="s">
        <v>120</v>
      </c>
      <c r="G4" s="174" t="s">
        <v>46</v>
      </c>
      <c r="H4" s="106" t="s">
        <v>47</v>
      </c>
      <c r="I4" s="106" t="s">
        <v>48</v>
      </c>
      <c r="J4" s="106" t="s">
        <v>49</v>
      </c>
      <c r="K4" s="165" t="s">
        <v>50</v>
      </c>
      <c r="L4" s="106" t="s">
        <v>47</v>
      </c>
      <c r="M4" s="333" t="s">
        <v>51</v>
      </c>
      <c r="N4" s="106" t="s">
        <v>49</v>
      </c>
      <c r="O4" s="333" t="s">
        <v>52</v>
      </c>
      <c r="P4" s="333" t="s">
        <v>53</v>
      </c>
      <c r="Q4" s="333" t="s">
        <v>54</v>
      </c>
      <c r="R4" s="333" t="s">
        <v>55</v>
      </c>
      <c r="S4" s="106" t="s">
        <v>56</v>
      </c>
      <c r="T4" s="106" t="s">
        <v>57</v>
      </c>
      <c r="U4" s="349"/>
      <c r="V4" s="106" t="s">
        <v>59</v>
      </c>
      <c r="W4" s="106" t="s">
        <v>60</v>
      </c>
      <c r="X4" s="183" t="s">
        <v>61</v>
      </c>
      <c r="Y4" s="174" t="s">
        <v>62</v>
      </c>
      <c r="Z4" s="106" t="s">
        <v>63</v>
      </c>
      <c r="AA4" s="333" t="s">
        <v>64</v>
      </c>
      <c r="AB4" s="333" t="s">
        <v>65</v>
      </c>
      <c r="AC4" s="106" t="s">
        <v>66</v>
      </c>
      <c r="AD4" s="106" t="s">
        <v>67</v>
      </c>
      <c r="AE4" s="106" t="s">
        <v>68</v>
      </c>
      <c r="AF4" s="183" t="s">
        <v>121</v>
      </c>
      <c r="AG4" s="198" t="s">
        <v>70</v>
      </c>
      <c r="AH4" s="365" t="s">
        <v>122</v>
      </c>
    </row>
    <row r="5" spans="1:34" x14ac:dyDescent="0.3">
      <c r="A5" s="471"/>
      <c r="B5" s="471"/>
      <c r="C5" s="471"/>
      <c r="D5" s="474"/>
      <c r="E5" s="175"/>
      <c r="F5" s="186"/>
      <c r="G5" s="175"/>
      <c r="H5" s="169"/>
      <c r="I5" s="169"/>
      <c r="J5" s="332"/>
      <c r="K5" s="335" t="s">
        <v>72</v>
      </c>
      <c r="L5" s="169"/>
      <c r="M5" s="335" t="s">
        <v>72</v>
      </c>
      <c r="N5" s="169"/>
      <c r="O5" s="335" t="s">
        <v>72</v>
      </c>
      <c r="P5" s="335" t="s">
        <v>72</v>
      </c>
      <c r="Q5" s="335" t="s">
        <v>72</v>
      </c>
      <c r="R5" s="335" t="s">
        <v>72</v>
      </c>
      <c r="S5" s="169"/>
      <c r="T5" s="169"/>
      <c r="U5" s="350"/>
      <c r="V5" s="169"/>
      <c r="W5" s="169"/>
      <c r="X5" s="184"/>
      <c r="Y5" s="175"/>
      <c r="Z5" s="169"/>
      <c r="AA5" s="335" t="s">
        <v>72</v>
      </c>
      <c r="AB5" s="335" t="s">
        <v>72</v>
      </c>
      <c r="AC5" s="169"/>
      <c r="AD5" s="169"/>
      <c r="AE5" s="169"/>
      <c r="AF5" s="335" t="s">
        <v>72</v>
      </c>
      <c r="AG5" s="199"/>
      <c r="AH5" s="186"/>
    </row>
    <row r="6" spans="1:34" ht="66" x14ac:dyDescent="0.3">
      <c r="A6" s="61"/>
      <c r="B6" s="17"/>
      <c r="C6" s="17"/>
      <c r="D6" s="62"/>
      <c r="E6" s="63"/>
      <c r="F6" s="19" t="s">
        <v>123</v>
      </c>
      <c r="G6" s="20" t="s">
        <v>124</v>
      </c>
      <c r="H6" s="17" t="s">
        <v>76</v>
      </c>
      <c r="I6" s="244" t="s">
        <v>125</v>
      </c>
      <c r="J6" s="17" t="s">
        <v>76</v>
      </c>
      <c r="K6" s="17" t="s">
        <v>126</v>
      </c>
      <c r="L6" s="17" t="s">
        <v>76</v>
      </c>
      <c r="M6" s="17" t="s">
        <v>127</v>
      </c>
      <c r="N6" s="17" t="s">
        <v>76</v>
      </c>
      <c r="O6" s="17" t="s">
        <v>128</v>
      </c>
      <c r="P6" s="17" t="s">
        <v>76</v>
      </c>
      <c r="Q6" s="17" t="s">
        <v>129</v>
      </c>
      <c r="R6" s="17" t="s">
        <v>76</v>
      </c>
      <c r="S6" s="17" t="s">
        <v>130</v>
      </c>
      <c r="T6" s="17" t="s">
        <v>76</v>
      </c>
      <c r="U6" s="233"/>
      <c r="V6" s="17" t="s">
        <v>131</v>
      </c>
      <c r="W6" s="64" t="s">
        <v>132</v>
      </c>
      <c r="X6" s="64" t="s">
        <v>133</v>
      </c>
      <c r="Y6" s="63"/>
      <c r="Z6" s="62"/>
      <c r="AA6" s="62"/>
      <c r="AB6" s="62"/>
      <c r="AC6" s="62"/>
      <c r="AD6" s="62"/>
      <c r="AE6" s="62"/>
      <c r="AF6" s="62"/>
      <c r="AG6" s="65"/>
      <c r="AH6" s="107"/>
    </row>
    <row r="7" spans="1:34" x14ac:dyDescent="0.3">
      <c r="A7" s="66" t="str">
        <f>IF(Baseline!A7="","",Baseline!A7)</f>
        <v/>
      </c>
      <c r="B7" s="341" t="str">
        <f>IF(Baseline!B7="","",Baseline!B7)</f>
        <v/>
      </c>
      <c r="C7" s="341" t="str">
        <f>IF(Baseline!C7="","",Baseline!C7)</f>
        <v/>
      </c>
      <c r="D7" s="67" t="str">
        <f>IF(Baseline!D7="","",Baseline!D7)</f>
        <v/>
      </c>
      <c r="E7" s="32" t="str">
        <f>IFERROR(SUM(Y7:AE7)/$B7,"")</f>
        <v/>
      </c>
      <c r="F7" s="258"/>
      <c r="G7" s="285"/>
      <c r="H7" s="286"/>
      <c r="I7" s="287"/>
      <c r="J7" s="286"/>
      <c r="K7" s="287"/>
      <c r="L7" s="286"/>
      <c r="M7" s="287"/>
      <c r="N7" s="286"/>
      <c r="O7" s="287"/>
      <c r="P7" s="286"/>
      <c r="Q7" s="287"/>
      <c r="R7" s="286"/>
      <c r="S7" s="287"/>
      <c r="T7" s="286"/>
      <c r="U7" s="234"/>
      <c r="V7" s="287"/>
      <c r="W7" s="287"/>
      <c r="X7" s="292"/>
      <c r="Y7" s="394" t="str">
        <f>IFERROR($G7*INDEX('Development Information'!$B$9:$B$15,MATCH($H7,Fuel_Type,0),1)+$K7*IFERROR(INDEX('Development Information'!$B$9:$B$15,MATCH($L7,Fuel_Type,0),1),0)+$S7*IFERROR(INDEX('Development Information'!$B$9:$B$15,MATCH($T7,Fuel_Type,0),1),0),"")</f>
        <v/>
      </c>
      <c r="Z7" s="395" t="str">
        <f>IFERROR($M7*IFERROR(INDEX('Development Information'!$B$9:$B$15,MATCH($N7,Fuel_Type,0),1),0)+$I7*(INDEX('Development Information'!$B$9:$B$15,MATCH($J7,Fuel_Type,0),1)),"")</f>
        <v/>
      </c>
      <c r="AA7" s="395" t="str">
        <f>IFERROR($O7*INDEX('Development Information'!$B$9:$B$15,MATCH($P7,Fuel_Type,0),1),"")</f>
        <v/>
      </c>
      <c r="AB7" s="395" t="str">
        <f>IFERROR($Q7*INDEX('Development Information'!$B$9:$B$15,MATCH($R7,Fuel_Type,0),1),"")</f>
        <v/>
      </c>
      <c r="AC7" s="395" t="str">
        <f>IF($V7="","",$V7*'Development Information'!$B$10)</f>
        <v/>
      </c>
      <c r="AD7" s="395" t="str">
        <f>IF($W7="","",$W7*'Development Information'!$B$10)</f>
        <v/>
      </c>
      <c r="AE7" s="395" t="str">
        <f>IF($X7="","",$X7*'Development Information'!$B$10)</f>
        <v/>
      </c>
      <c r="AF7" s="396" t="str">
        <f>IF(Baseline!AF7="","",Baseline!AF7)</f>
        <v/>
      </c>
      <c r="AG7" s="69" t="str">
        <f t="shared" ref="AG7:AG38" si="0">IF(SUM(Y7:AF7)=0,"",(SUM(Y7:AF7)*D7/B7))</f>
        <v/>
      </c>
      <c r="AH7" s="366"/>
    </row>
    <row r="8" spans="1:34" x14ac:dyDescent="0.3">
      <c r="A8" s="66" t="str">
        <f>IF(Baseline!A8="","",Baseline!A8)</f>
        <v/>
      </c>
      <c r="B8" s="341" t="str">
        <f>IF(Baseline!B8="","",Baseline!B8)</f>
        <v/>
      </c>
      <c r="C8" s="341" t="str">
        <f>IF(Baseline!C8="","",Baseline!C8)</f>
        <v/>
      </c>
      <c r="D8" s="67" t="str">
        <f>IF(Baseline!D8="","",Baseline!D8)</f>
        <v/>
      </c>
      <c r="E8" s="32" t="str">
        <f t="shared" ref="E8:E38" si="1">IFERROR(SUM(Y8:AE8)/$B8,"")</f>
        <v/>
      </c>
      <c r="F8" s="258"/>
      <c r="G8" s="288"/>
      <c r="H8" s="343"/>
      <c r="I8" s="344"/>
      <c r="J8" s="343"/>
      <c r="K8" s="344"/>
      <c r="L8" s="343"/>
      <c r="M8" s="344"/>
      <c r="N8" s="343"/>
      <c r="O8" s="344"/>
      <c r="P8" s="343"/>
      <c r="Q8" s="344"/>
      <c r="R8" s="344"/>
      <c r="S8" s="344"/>
      <c r="T8" s="343"/>
      <c r="U8" s="351"/>
      <c r="V8" s="344"/>
      <c r="W8" s="344"/>
      <c r="X8" s="284"/>
      <c r="Y8" s="394" t="str">
        <f>IFERROR($G8*INDEX('Development Information'!$B$9:$B$15,MATCH($H8,Fuel_Type,0),1)+$K8*IFERROR(INDEX('Development Information'!$B$9:$B$15,MATCH($L8,Fuel_Type,0),1),0)+$S8*IFERROR(INDEX('Development Information'!$B$9:$B$15,MATCH($T8,Fuel_Type,0),1),0),"")</f>
        <v/>
      </c>
      <c r="Z8" s="395" t="str">
        <f>IFERROR($M8*IFERROR(INDEX('Development Information'!$B$9:$B$15,MATCH($N8,Fuel_Type,0),1),0)+$I8*(INDEX('Development Information'!$B$9:$B$15,MATCH($J8,Fuel_Type,0),1)),"")</f>
        <v/>
      </c>
      <c r="AA8" s="395" t="str">
        <f>IFERROR($O8*INDEX('Development Information'!$B$9:$B$15,MATCH($P8,Fuel_Type,0),1),"")</f>
        <v/>
      </c>
      <c r="AB8" s="395" t="str">
        <f>IFERROR($Q8*INDEX('Development Information'!$B$9:$B$15,MATCH($R8,Fuel_Type,0),1),"")</f>
        <v/>
      </c>
      <c r="AC8" s="395" t="str">
        <f>IF($V8="","",$V8*'Development Information'!$B$10)</f>
        <v/>
      </c>
      <c r="AD8" s="395" t="str">
        <f>IF($W8="","",$W8*'Development Information'!$B$10)</f>
        <v/>
      </c>
      <c r="AE8" s="395" t="str">
        <f>IF($X8="","",$X8*'Development Information'!$B$10)</f>
        <v/>
      </c>
      <c r="AF8" s="396" t="str">
        <f>IF(Baseline!AF8="","",Baseline!AF8)</f>
        <v/>
      </c>
      <c r="AG8" s="69" t="str">
        <f t="shared" si="0"/>
        <v/>
      </c>
      <c r="AH8" s="356"/>
    </row>
    <row r="9" spans="1:34" x14ac:dyDescent="0.3">
      <c r="A9" s="66" t="str">
        <f>IF(Baseline!A9="","",Baseline!A9)</f>
        <v/>
      </c>
      <c r="B9" s="341" t="str">
        <f>IF(Baseline!B9="","",Baseline!B9)</f>
        <v/>
      </c>
      <c r="C9" s="341" t="str">
        <f>IF(Baseline!C9="","",Baseline!C9)</f>
        <v/>
      </c>
      <c r="D9" s="67" t="str">
        <f>IF(Baseline!D9="","",Baseline!D9)</f>
        <v/>
      </c>
      <c r="E9" s="32" t="str">
        <f t="shared" si="1"/>
        <v/>
      </c>
      <c r="F9" s="258"/>
      <c r="G9" s="288"/>
      <c r="H9" s="343"/>
      <c r="I9" s="344"/>
      <c r="J9" s="343"/>
      <c r="K9" s="344"/>
      <c r="L9" s="343"/>
      <c r="M9" s="344"/>
      <c r="N9" s="343"/>
      <c r="O9" s="344"/>
      <c r="P9" s="343"/>
      <c r="Q9" s="344"/>
      <c r="R9" s="344"/>
      <c r="S9" s="344"/>
      <c r="T9" s="343"/>
      <c r="U9" s="351"/>
      <c r="V9" s="344"/>
      <c r="W9" s="344"/>
      <c r="X9" s="284"/>
      <c r="Y9" s="394" t="str">
        <f>IFERROR($G9*INDEX('Development Information'!$B$9:$B$15,MATCH($H9,Fuel_Type,0),1)+$K9*IFERROR(INDEX('Development Information'!$B$9:$B$15,MATCH($L9,Fuel_Type,0),1),0)+$S9*IFERROR(INDEX('Development Information'!$B$9:$B$15,MATCH($T9,Fuel_Type,0),1),0),"")</f>
        <v/>
      </c>
      <c r="Z9" s="395" t="str">
        <f>IFERROR($M9*IFERROR(INDEX('Development Information'!$B$9:$B$15,MATCH($N9,Fuel_Type,0),1),0)+$I9*(INDEX('Development Information'!$B$9:$B$15,MATCH($J9,Fuel_Type,0),1)),"")</f>
        <v/>
      </c>
      <c r="AA9" s="395" t="str">
        <f>IFERROR($O9*INDEX('Development Information'!$B$9:$B$15,MATCH($P9,Fuel_Type,0),1),"")</f>
        <v/>
      </c>
      <c r="AB9" s="395" t="str">
        <f>IFERROR($Q9*INDEX('Development Information'!$B$9:$B$15,MATCH($R9,Fuel_Type,0),1),"")</f>
        <v/>
      </c>
      <c r="AC9" s="395" t="str">
        <f>IF($V9="","",$V9*'Development Information'!$B$10)</f>
        <v/>
      </c>
      <c r="AD9" s="395" t="str">
        <f>IF($W9="","",$W9*'Development Information'!$B$10)</f>
        <v/>
      </c>
      <c r="AE9" s="395" t="str">
        <f>IF($X9="","",$X9*'Development Information'!$B$10)</f>
        <v/>
      </c>
      <c r="AF9" s="396" t="str">
        <f>IF(Baseline!AF9="","",Baseline!AF9)</f>
        <v/>
      </c>
      <c r="AG9" s="69" t="str">
        <f t="shared" si="0"/>
        <v/>
      </c>
      <c r="AH9" s="356"/>
    </row>
    <row r="10" spans="1:34" x14ac:dyDescent="0.3">
      <c r="A10" s="66" t="str">
        <f>IF(Baseline!A10="","",Baseline!A10)</f>
        <v/>
      </c>
      <c r="B10" s="341" t="str">
        <f>IF(Baseline!B10="","",Baseline!B10)</f>
        <v/>
      </c>
      <c r="C10" s="341" t="str">
        <f>IF(Baseline!C10="","",Baseline!C10)</f>
        <v/>
      </c>
      <c r="D10" s="67" t="str">
        <f>IF(Baseline!D10="","",Baseline!D10)</f>
        <v/>
      </c>
      <c r="E10" s="32" t="str">
        <f t="shared" si="1"/>
        <v/>
      </c>
      <c r="F10" s="258"/>
      <c r="G10" s="288"/>
      <c r="H10" s="343"/>
      <c r="I10" s="344"/>
      <c r="J10" s="343"/>
      <c r="K10" s="344"/>
      <c r="L10" s="343"/>
      <c r="M10" s="344"/>
      <c r="N10" s="343"/>
      <c r="O10" s="344"/>
      <c r="P10" s="343"/>
      <c r="Q10" s="344"/>
      <c r="R10" s="344"/>
      <c r="S10" s="344"/>
      <c r="T10" s="343"/>
      <c r="U10" s="351"/>
      <c r="V10" s="344"/>
      <c r="W10" s="344"/>
      <c r="X10" s="284"/>
      <c r="Y10" s="394" t="str">
        <f>IFERROR($G10*INDEX('Development Information'!$B$9:$B$15,MATCH($H10,Fuel_Type,0),1)+$K10*IFERROR(INDEX('Development Information'!$B$9:$B$15,MATCH($L10,Fuel_Type,0),1),0)+$S10*IFERROR(INDEX('Development Information'!$B$9:$B$15,MATCH($T10,Fuel_Type,0),1),0),"")</f>
        <v/>
      </c>
      <c r="Z10" s="395" t="str">
        <f>IFERROR($M10*IFERROR(INDEX('Development Information'!$B$9:$B$15,MATCH($N10,Fuel_Type,0),1),0)+$I10*(INDEX('Development Information'!$B$9:$B$15,MATCH($J10,Fuel_Type,0),1)),"")</f>
        <v/>
      </c>
      <c r="AA10" s="395" t="str">
        <f>IFERROR($O10*INDEX('Development Information'!$B$9:$B$15,MATCH($P10,Fuel_Type,0),1),"")</f>
        <v/>
      </c>
      <c r="AB10" s="395" t="str">
        <f>IFERROR($Q10*INDEX('Development Information'!$B$9:$B$15,MATCH($R10,Fuel_Type,0),1),"")</f>
        <v/>
      </c>
      <c r="AC10" s="395" t="str">
        <f>IF($V10="","",$V10*'Development Information'!$B$10)</f>
        <v/>
      </c>
      <c r="AD10" s="395" t="str">
        <f>IF($W10="","",$W10*'Development Information'!$B$10)</f>
        <v/>
      </c>
      <c r="AE10" s="395" t="str">
        <f>IF($X10="","",$X10*'Development Information'!$B$10)</f>
        <v/>
      </c>
      <c r="AF10" s="396" t="str">
        <f>IF(Baseline!AF10="","",Baseline!AF10)</f>
        <v/>
      </c>
      <c r="AG10" s="69" t="str">
        <f t="shared" si="0"/>
        <v/>
      </c>
      <c r="AH10" s="356"/>
    </row>
    <row r="11" spans="1:34" x14ac:dyDescent="0.3">
      <c r="A11" s="66" t="str">
        <f>IF(Baseline!A11="","",Baseline!A11)</f>
        <v/>
      </c>
      <c r="B11" s="341" t="str">
        <f>IF(Baseline!B11="","",Baseline!B11)</f>
        <v/>
      </c>
      <c r="C11" s="341" t="str">
        <f>IF(Baseline!C11="","",Baseline!C11)</f>
        <v/>
      </c>
      <c r="D11" s="67" t="str">
        <f>IF(Baseline!D11="","",Baseline!D11)</f>
        <v/>
      </c>
      <c r="E11" s="32" t="str">
        <f t="shared" si="1"/>
        <v/>
      </c>
      <c r="F11" s="258"/>
      <c r="G11" s="288"/>
      <c r="H11" s="343"/>
      <c r="I11" s="344"/>
      <c r="J11" s="343"/>
      <c r="K11" s="344"/>
      <c r="L11" s="343"/>
      <c r="M11" s="344"/>
      <c r="N11" s="343"/>
      <c r="O11" s="344"/>
      <c r="P11" s="343"/>
      <c r="Q11" s="344"/>
      <c r="R11" s="344"/>
      <c r="S11" s="344"/>
      <c r="T11" s="343"/>
      <c r="U11" s="351"/>
      <c r="V11" s="344"/>
      <c r="W11" s="344"/>
      <c r="X11" s="284"/>
      <c r="Y11" s="394" t="str">
        <f>IFERROR($G11*INDEX('Development Information'!$B$9:$B$15,MATCH($H11,Fuel_Type,0),1)+$K11*IFERROR(INDEX('Development Information'!$B$9:$B$15,MATCH($L11,Fuel_Type,0),1),0)+$S11*IFERROR(INDEX('Development Information'!$B$9:$B$15,MATCH($T11,Fuel_Type,0),1),0),"")</f>
        <v/>
      </c>
      <c r="Z11" s="395" t="str">
        <f>IFERROR($M11*IFERROR(INDEX('Development Information'!$B$9:$B$15,MATCH($N11,Fuel_Type,0),1),0)+$I11*(INDEX('Development Information'!$B$9:$B$15,MATCH($J11,Fuel_Type,0),1)),"")</f>
        <v/>
      </c>
      <c r="AA11" s="395" t="str">
        <f>IFERROR($O11*INDEX('Development Information'!$B$9:$B$15,MATCH($P11,Fuel_Type,0),1),"")</f>
        <v/>
      </c>
      <c r="AB11" s="395" t="str">
        <f>IFERROR($Q11*INDEX('Development Information'!$B$9:$B$15,MATCH($R11,Fuel_Type,0),1),"")</f>
        <v/>
      </c>
      <c r="AC11" s="395" t="str">
        <f>IF($V11="","",$V11*'Development Information'!$B$10)</f>
        <v/>
      </c>
      <c r="AD11" s="395" t="str">
        <f>IF($W11="","",$W11*'Development Information'!$B$10)</f>
        <v/>
      </c>
      <c r="AE11" s="395" t="str">
        <f>IF($X11="","",$X11*'Development Information'!$B$10)</f>
        <v/>
      </c>
      <c r="AF11" s="396" t="str">
        <f>IF(Baseline!AF11="","",Baseline!AF11)</f>
        <v/>
      </c>
      <c r="AG11" s="69" t="str">
        <f t="shared" si="0"/>
        <v/>
      </c>
      <c r="AH11" s="356"/>
    </row>
    <row r="12" spans="1:34" x14ac:dyDescent="0.3">
      <c r="A12" s="66" t="str">
        <f>IF(Baseline!A12="","",Baseline!A12)</f>
        <v/>
      </c>
      <c r="B12" s="341" t="str">
        <f>IF(Baseline!B12="","",Baseline!B12)</f>
        <v/>
      </c>
      <c r="C12" s="341" t="str">
        <f>IF(Baseline!C12="","",Baseline!C12)</f>
        <v/>
      </c>
      <c r="D12" s="67" t="str">
        <f>IF(Baseline!D12="","",Baseline!D12)</f>
        <v/>
      </c>
      <c r="E12" s="32" t="str">
        <f t="shared" si="1"/>
        <v/>
      </c>
      <c r="F12" s="258"/>
      <c r="G12" s="288"/>
      <c r="H12" s="343"/>
      <c r="I12" s="344"/>
      <c r="J12" s="343"/>
      <c r="K12" s="344"/>
      <c r="L12" s="343"/>
      <c r="M12" s="344"/>
      <c r="N12" s="343"/>
      <c r="O12" s="344"/>
      <c r="P12" s="343"/>
      <c r="Q12" s="344"/>
      <c r="R12" s="344"/>
      <c r="S12" s="344"/>
      <c r="T12" s="343"/>
      <c r="U12" s="351"/>
      <c r="V12" s="344"/>
      <c r="W12" s="344"/>
      <c r="X12" s="284"/>
      <c r="Y12" s="394" t="str">
        <f>IFERROR($G12*INDEX('Development Information'!$B$9:$B$15,MATCH($H12,Fuel_Type,0),1)+$K12*IFERROR(INDEX('Development Information'!$B$9:$B$15,MATCH($L12,Fuel_Type,0),1),0)+$S12*IFERROR(INDEX('Development Information'!$B$9:$B$15,MATCH($T12,Fuel_Type,0),1),0),"")</f>
        <v/>
      </c>
      <c r="Z12" s="395" t="str">
        <f>IFERROR($M12*IFERROR(INDEX('Development Information'!$B$9:$B$15,MATCH($N12,Fuel_Type,0),1),0)+$I12*(INDEX('Development Information'!$B$9:$B$15,MATCH($J12,Fuel_Type,0),1)),"")</f>
        <v/>
      </c>
      <c r="AA12" s="395" t="str">
        <f>IFERROR($O12*INDEX('Development Information'!$B$9:$B$15,MATCH($P12,Fuel_Type,0),1),"")</f>
        <v/>
      </c>
      <c r="AB12" s="395" t="str">
        <f>IFERROR($Q12*INDEX('Development Information'!$B$9:$B$15,MATCH($R12,Fuel_Type,0),1),"")</f>
        <v/>
      </c>
      <c r="AC12" s="395" t="str">
        <f>IF($V12="","",$V12*'Development Information'!$B$10)</f>
        <v/>
      </c>
      <c r="AD12" s="395" t="str">
        <f>IF($W12="","",$W12*'Development Information'!$B$10)</f>
        <v/>
      </c>
      <c r="AE12" s="395" t="str">
        <f>IF($X12="","",$X12*'Development Information'!$B$10)</f>
        <v/>
      </c>
      <c r="AF12" s="396" t="str">
        <f>IF(Baseline!AF12="","",Baseline!AF12)</f>
        <v/>
      </c>
      <c r="AG12" s="69" t="str">
        <f t="shared" si="0"/>
        <v/>
      </c>
      <c r="AH12" s="356"/>
    </row>
    <row r="13" spans="1:34" x14ac:dyDescent="0.3">
      <c r="A13" s="66" t="str">
        <f>IF(Baseline!A13="","",Baseline!A13)</f>
        <v/>
      </c>
      <c r="B13" s="341" t="str">
        <f>IF(Baseline!B13="","",Baseline!B13)</f>
        <v/>
      </c>
      <c r="C13" s="341" t="str">
        <f>IF(Baseline!C13="","",Baseline!C13)</f>
        <v/>
      </c>
      <c r="D13" s="67" t="str">
        <f>IF(Baseline!D13="","",Baseline!D13)</f>
        <v/>
      </c>
      <c r="E13" s="32" t="str">
        <f t="shared" si="1"/>
        <v/>
      </c>
      <c r="F13" s="258"/>
      <c r="G13" s="288"/>
      <c r="H13" s="343"/>
      <c r="I13" s="344"/>
      <c r="J13" s="343"/>
      <c r="K13" s="344"/>
      <c r="L13" s="343"/>
      <c r="M13" s="344"/>
      <c r="N13" s="343"/>
      <c r="O13" s="344"/>
      <c r="P13" s="343"/>
      <c r="Q13" s="344"/>
      <c r="R13" s="344"/>
      <c r="S13" s="344"/>
      <c r="T13" s="343"/>
      <c r="U13" s="351"/>
      <c r="V13" s="344"/>
      <c r="W13" s="344"/>
      <c r="X13" s="284"/>
      <c r="Y13" s="394" t="str">
        <f>IFERROR($G13*INDEX('Development Information'!$B$9:$B$15,MATCH($H13,Fuel_Type,0),1)+$K13*IFERROR(INDEX('Development Information'!$B$9:$B$15,MATCH($L13,Fuel_Type,0),1),0)+$S13*IFERROR(INDEX('Development Information'!$B$9:$B$15,MATCH($T13,Fuel_Type,0),1),0),"")</f>
        <v/>
      </c>
      <c r="Z13" s="395" t="str">
        <f>IFERROR($M13*IFERROR(INDEX('Development Information'!$B$9:$B$15,MATCH($N13,Fuel_Type,0),1),0)+$I13*(INDEX('Development Information'!$B$9:$B$15,MATCH($J13,Fuel_Type,0),1)),"")</f>
        <v/>
      </c>
      <c r="AA13" s="395" t="str">
        <f>IFERROR($O13*INDEX('Development Information'!$B$9:$B$15,MATCH($P13,Fuel_Type,0),1),"")</f>
        <v/>
      </c>
      <c r="AB13" s="395" t="str">
        <f>IFERROR($Q13*INDEX('Development Information'!$B$9:$B$15,MATCH($R13,Fuel_Type,0),1),"")</f>
        <v/>
      </c>
      <c r="AC13" s="395" t="str">
        <f>IF($V13="","",$V13*'Development Information'!$B$10)</f>
        <v/>
      </c>
      <c r="AD13" s="395" t="str">
        <f>IF($W13="","",$W13*'Development Information'!$B$10)</f>
        <v/>
      </c>
      <c r="AE13" s="395" t="str">
        <f>IF($X13="","",$X13*'Development Information'!$B$10)</f>
        <v/>
      </c>
      <c r="AF13" s="396" t="str">
        <f>IF(Baseline!AF13="","",Baseline!AF13)</f>
        <v/>
      </c>
      <c r="AG13" s="69" t="str">
        <f t="shared" si="0"/>
        <v/>
      </c>
      <c r="AH13" s="356"/>
    </row>
    <row r="14" spans="1:34" x14ac:dyDescent="0.3">
      <c r="A14" s="66" t="str">
        <f>IF(Baseline!A14="","",Baseline!A14)</f>
        <v/>
      </c>
      <c r="B14" s="341" t="str">
        <f>IF(Baseline!B14="","",Baseline!B14)</f>
        <v/>
      </c>
      <c r="C14" s="341" t="str">
        <f>IF(Baseline!C14="","",Baseline!C14)</f>
        <v/>
      </c>
      <c r="D14" s="67" t="str">
        <f>IF(Baseline!D14="","",Baseline!D14)</f>
        <v/>
      </c>
      <c r="E14" s="32" t="str">
        <f t="shared" si="1"/>
        <v/>
      </c>
      <c r="F14" s="258"/>
      <c r="G14" s="288"/>
      <c r="H14" s="343"/>
      <c r="I14" s="344"/>
      <c r="J14" s="343"/>
      <c r="K14" s="344"/>
      <c r="L14" s="343"/>
      <c r="M14" s="344"/>
      <c r="N14" s="343"/>
      <c r="O14" s="344"/>
      <c r="P14" s="343"/>
      <c r="Q14" s="344"/>
      <c r="R14" s="344"/>
      <c r="S14" s="344"/>
      <c r="T14" s="343"/>
      <c r="U14" s="351"/>
      <c r="V14" s="344"/>
      <c r="W14" s="344"/>
      <c r="X14" s="284"/>
      <c r="Y14" s="394" t="str">
        <f>IFERROR($G14*INDEX('Development Information'!$B$9:$B$15,MATCH($H14,Fuel_Type,0),1)+$K14*IFERROR(INDEX('Development Information'!$B$9:$B$15,MATCH($L14,Fuel_Type,0),1),0)+$S14*IFERROR(INDEX('Development Information'!$B$9:$B$15,MATCH($T14,Fuel_Type,0),1),0),"")</f>
        <v/>
      </c>
      <c r="Z14" s="395" t="str">
        <f>IFERROR($M14*IFERROR(INDEX('Development Information'!$B$9:$B$15,MATCH($N14,Fuel_Type,0),1),0)+$I14*(INDEX('Development Information'!$B$9:$B$15,MATCH($J14,Fuel_Type,0),1)),"")</f>
        <v/>
      </c>
      <c r="AA14" s="395" t="str">
        <f>IFERROR($O14*INDEX('Development Information'!$B$9:$B$15,MATCH($P14,Fuel_Type,0),1),"")</f>
        <v/>
      </c>
      <c r="AB14" s="395" t="str">
        <f>IFERROR($Q14*INDEX('Development Information'!$B$9:$B$15,MATCH($R14,Fuel_Type,0),1),"")</f>
        <v/>
      </c>
      <c r="AC14" s="395" t="str">
        <f>IF($V14="","",$V14*'Development Information'!$B$10)</f>
        <v/>
      </c>
      <c r="AD14" s="395" t="str">
        <f>IF($W14="","",$W14*'Development Information'!$B$10)</f>
        <v/>
      </c>
      <c r="AE14" s="395" t="str">
        <f>IF($X14="","",$X14*'Development Information'!$B$10)</f>
        <v/>
      </c>
      <c r="AF14" s="396" t="str">
        <f>IF(Baseline!AF14="","",Baseline!AF14)</f>
        <v/>
      </c>
      <c r="AG14" s="69" t="str">
        <f t="shared" si="0"/>
        <v/>
      </c>
      <c r="AH14" s="356"/>
    </row>
    <row r="15" spans="1:34" x14ac:dyDescent="0.3">
      <c r="A15" s="66" t="str">
        <f>IF(Baseline!A15="","",Baseline!A15)</f>
        <v/>
      </c>
      <c r="B15" s="341" t="str">
        <f>IF(Baseline!B15="","",Baseline!B15)</f>
        <v/>
      </c>
      <c r="C15" s="341" t="str">
        <f>IF(Baseline!C15="","",Baseline!C15)</f>
        <v/>
      </c>
      <c r="D15" s="67" t="str">
        <f>IF(Baseline!D15="","",Baseline!D15)</f>
        <v/>
      </c>
      <c r="E15" s="32" t="str">
        <f t="shared" si="1"/>
        <v/>
      </c>
      <c r="F15" s="258"/>
      <c r="G15" s="288"/>
      <c r="H15" s="343"/>
      <c r="I15" s="344"/>
      <c r="J15" s="343"/>
      <c r="K15" s="344"/>
      <c r="L15" s="343"/>
      <c r="M15" s="344"/>
      <c r="N15" s="343"/>
      <c r="O15" s="344"/>
      <c r="P15" s="343"/>
      <c r="Q15" s="344"/>
      <c r="R15" s="344"/>
      <c r="S15" s="344"/>
      <c r="T15" s="343"/>
      <c r="U15" s="351"/>
      <c r="V15" s="344"/>
      <c r="W15" s="344"/>
      <c r="X15" s="284"/>
      <c r="Y15" s="394" t="str">
        <f>IFERROR($G15*INDEX('Development Information'!$B$9:$B$15,MATCH($H15,Fuel_Type,0),1)+$K15*IFERROR(INDEX('Development Information'!$B$9:$B$15,MATCH($L15,Fuel_Type,0),1),0)+$S15*IFERROR(INDEX('Development Information'!$B$9:$B$15,MATCH($T15,Fuel_Type,0),1),0),"")</f>
        <v/>
      </c>
      <c r="Z15" s="395" t="str">
        <f>IFERROR($M15*IFERROR(INDEX('Development Information'!$B$9:$B$15,MATCH($N15,Fuel_Type,0),1),0)+$I15*(INDEX('Development Information'!$B$9:$B$15,MATCH($J15,Fuel_Type,0),1)),"")</f>
        <v/>
      </c>
      <c r="AA15" s="395" t="str">
        <f>IFERROR($O15*INDEX('Development Information'!$B$9:$B$15,MATCH($P15,Fuel_Type,0),1),"")</f>
        <v/>
      </c>
      <c r="AB15" s="395" t="str">
        <f>IFERROR($Q15*INDEX('Development Information'!$B$9:$B$15,MATCH($R15,Fuel_Type,0),1),"")</f>
        <v/>
      </c>
      <c r="AC15" s="395" t="str">
        <f>IF($V15="","",$V15*'Development Information'!$B$10)</f>
        <v/>
      </c>
      <c r="AD15" s="395" t="str">
        <f>IF($W15="","",$W15*'Development Information'!$B$10)</f>
        <v/>
      </c>
      <c r="AE15" s="395" t="str">
        <f>IF($X15="","",$X15*'Development Information'!$B$10)</f>
        <v/>
      </c>
      <c r="AF15" s="396" t="str">
        <f>IF(Baseline!AF15="","",Baseline!AF15)</f>
        <v/>
      </c>
      <c r="AG15" s="69" t="str">
        <f t="shared" si="0"/>
        <v/>
      </c>
      <c r="AH15" s="356"/>
    </row>
    <row r="16" spans="1:34" x14ac:dyDescent="0.3">
      <c r="A16" s="66" t="str">
        <f>IF(Baseline!A16="","",Baseline!A16)</f>
        <v/>
      </c>
      <c r="B16" s="341" t="str">
        <f>IF(Baseline!B16="","",Baseline!B16)</f>
        <v/>
      </c>
      <c r="C16" s="341" t="str">
        <f>IF(Baseline!C16="","",Baseline!C16)</f>
        <v/>
      </c>
      <c r="D16" s="67" t="str">
        <f>IF(Baseline!D16="","",Baseline!D16)</f>
        <v/>
      </c>
      <c r="E16" s="32" t="str">
        <f t="shared" si="1"/>
        <v/>
      </c>
      <c r="F16" s="258"/>
      <c r="G16" s="288"/>
      <c r="H16" s="343"/>
      <c r="I16" s="344"/>
      <c r="J16" s="343"/>
      <c r="K16" s="344"/>
      <c r="L16" s="343"/>
      <c r="M16" s="344"/>
      <c r="N16" s="343"/>
      <c r="O16" s="344"/>
      <c r="P16" s="343"/>
      <c r="Q16" s="344"/>
      <c r="R16" s="344"/>
      <c r="S16" s="344"/>
      <c r="T16" s="343"/>
      <c r="U16" s="351"/>
      <c r="V16" s="344"/>
      <c r="W16" s="344"/>
      <c r="X16" s="284"/>
      <c r="Y16" s="394" t="str">
        <f>IFERROR($G16*INDEX('Development Information'!$B$9:$B$15,MATCH($H16,Fuel_Type,0),1)+$K16*IFERROR(INDEX('Development Information'!$B$9:$B$15,MATCH($L16,Fuel_Type,0),1),0)+$S16*IFERROR(INDEX('Development Information'!$B$9:$B$15,MATCH($T16,Fuel_Type,0),1),0),"")</f>
        <v/>
      </c>
      <c r="Z16" s="395" t="str">
        <f>IFERROR($M16*IFERROR(INDEX('Development Information'!$B$9:$B$15,MATCH($N16,Fuel_Type,0),1),0)+$I16*(INDEX('Development Information'!$B$9:$B$15,MATCH($J16,Fuel_Type,0),1)),"")</f>
        <v/>
      </c>
      <c r="AA16" s="395" t="str">
        <f>IFERROR($O16*INDEX('Development Information'!$B$9:$B$15,MATCH($P16,Fuel_Type,0),1),"")</f>
        <v/>
      </c>
      <c r="AB16" s="395" t="str">
        <f>IFERROR($Q16*INDEX('Development Information'!$B$9:$B$15,MATCH($R16,Fuel_Type,0),1),"")</f>
        <v/>
      </c>
      <c r="AC16" s="395" t="str">
        <f>IF($V16="","",$V16*'Development Information'!$B$10)</f>
        <v/>
      </c>
      <c r="AD16" s="395" t="str">
        <f>IF($W16="","",$W16*'Development Information'!$B$10)</f>
        <v/>
      </c>
      <c r="AE16" s="395" t="str">
        <f>IF($X16="","",$X16*'Development Information'!$B$10)</f>
        <v/>
      </c>
      <c r="AF16" s="396" t="str">
        <f>IF(Baseline!AF16="","",Baseline!AF16)</f>
        <v/>
      </c>
      <c r="AG16" s="69" t="str">
        <f t="shared" si="0"/>
        <v/>
      </c>
      <c r="AH16" s="356"/>
    </row>
    <row r="17" spans="1:34" x14ac:dyDescent="0.3">
      <c r="A17" s="66" t="str">
        <f>IF(Baseline!A17="","",Baseline!A17)</f>
        <v/>
      </c>
      <c r="B17" s="341" t="str">
        <f>IF(Baseline!B17="","",Baseline!B17)</f>
        <v/>
      </c>
      <c r="C17" s="341" t="str">
        <f>IF(Baseline!C17="","",Baseline!C17)</f>
        <v/>
      </c>
      <c r="D17" s="67" t="str">
        <f>IF(Baseline!D17="","",Baseline!D17)</f>
        <v/>
      </c>
      <c r="E17" s="32" t="str">
        <f t="shared" si="1"/>
        <v/>
      </c>
      <c r="F17" s="258"/>
      <c r="G17" s="288"/>
      <c r="H17" s="343"/>
      <c r="I17" s="344"/>
      <c r="J17" s="343"/>
      <c r="K17" s="344"/>
      <c r="L17" s="343"/>
      <c r="M17" s="344"/>
      <c r="N17" s="343"/>
      <c r="O17" s="344"/>
      <c r="P17" s="343"/>
      <c r="Q17" s="344"/>
      <c r="R17" s="344"/>
      <c r="S17" s="344"/>
      <c r="T17" s="343"/>
      <c r="U17" s="351"/>
      <c r="V17" s="344"/>
      <c r="W17" s="344"/>
      <c r="X17" s="284"/>
      <c r="Y17" s="394" t="str">
        <f>IFERROR($G17*INDEX('Development Information'!$B$9:$B$15,MATCH($H17,Fuel_Type,0),1)+$K17*IFERROR(INDEX('Development Information'!$B$9:$B$15,MATCH($L17,Fuel_Type,0),1),0)+$S17*IFERROR(INDEX('Development Information'!$B$9:$B$15,MATCH($T17,Fuel_Type,0),1),0),"")</f>
        <v/>
      </c>
      <c r="Z17" s="395" t="str">
        <f>IFERROR($M17*IFERROR(INDEX('Development Information'!$B$9:$B$15,MATCH($N17,Fuel_Type,0),1),0)+$I17*(INDEX('Development Information'!$B$9:$B$15,MATCH($J17,Fuel_Type,0),1)),"")</f>
        <v/>
      </c>
      <c r="AA17" s="395" t="str">
        <f>IFERROR($O17*INDEX('Development Information'!$B$9:$B$15,MATCH($P17,Fuel_Type,0),1),"")</f>
        <v/>
      </c>
      <c r="AB17" s="395" t="str">
        <f>IFERROR($Q17*INDEX('Development Information'!$B$9:$B$15,MATCH($R17,Fuel_Type,0),1),"")</f>
        <v/>
      </c>
      <c r="AC17" s="395" t="str">
        <f>IF($V17="","",$V17*'Development Information'!$B$10)</f>
        <v/>
      </c>
      <c r="AD17" s="395" t="str">
        <f>IF($W17="","",$W17*'Development Information'!$B$10)</f>
        <v/>
      </c>
      <c r="AE17" s="395" t="str">
        <f>IF($X17="","",$X17*'Development Information'!$B$10)</f>
        <v/>
      </c>
      <c r="AF17" s="396" t="str">
        <f>IF(Baseline!AF17="","",Baseline!AF17)</f>
        <v/>
      </c>
      <c r="AG17" s="69" t="str">
        <f t="shared" si="0"/>
        <v/>
      </c>
      <c r="AH17" s="356"/>
    </row>
    <row r="18" spans="1:34" x14ac:dyDescent="0.3">
      <c r="A18" s="66" t="str">
        <f>IF(Baseline!A18="","",Baseline!A18)</f>
        <v/>
      </c>
      <c r="B18" s="341" t="str">
        <f>IF(Baseline!B18="","",Baseline!B18)</f>
        <v/>
      </c>
      <c r="C18" s="341" t="str">
        <f>IF(Baseline!C18="","",Baseline!C18)</f>
        <v/>
      </c>
      <c r="D18" s="67" t="str">
        <f>IF(Baseline!D18="","",Baseline!D18)</f>
        <v/>
      </c>
      <c r="E18" s="32" t="str">
        <f t="shared" si="1"/>
        <v/>
      </c>
      <c r="F18" s="258"/>
      <c r="G18" s="288"/>
      <c r="H18" s="343"/>
      <c r="I18" s="344"/>
      <c r="J18" s="343"/>
      <c r="K18" s="344"/>
      <c r="L18" s="343"/>
      <c r="M18" s="344"/>
      <c r="N18" s="343"/>
      <c r="O18" s="344"/>
      <c r="P18" s="343"/>
      <c r="Q18" s="344"/>
      <c r="R18" s="344"/>
      <c r="S18" s="344"/>
      <c r="T18" s="343"/>
      <c r="U18" s="351"/>
      <c r="V18" s="344"/>
      <c r="W18" s="344"/>
      <c r="X18" s="284"/>
      <c r="Y18" s="394" t="str">
        <f>IFERROR($G18*INDEX('Development Information'!$B$9:$B$15,MATCH($H18,Fuel_Type,0),1)+$K18*IFERROR(INDEX('Development Information'!$B$9:$B$15,MATCH($L18,Fuel_Type,0),1),0)+$S18*IFERROR(INDEX('Development Information'!$B$9:$B$15,MATCH($T18,Fuel_Type,0),1),0),"")</f>
        <v/>
      </c>
      <c r="Z18" s="395" t="str">
        <f>IFERROR($M18*IFERROR(INDEX('Development Information'!$B$9:$B$15,MATCH($N18,Fuel_Type,0),1),0)+$I18*(INDEX('Development Information'!$B$9:$B$15,MATCH($J18,Fuel_Type,0),1)),"")</f>
        <v/>
      </c>
      <c r="AA18" s="395" t="str">
        <f>IFERROR($O18*INDEX('Development Information'!$B$9:$B$15,MATCH($P18,Fuel_Type,0),1),"")</f>
        <v/>
      </c>
      <c r="AB18" s="395" t="str">
        <f>IFERROR($Q18*INDEX('Development Information'!$B$9:$B$15,MATCH($R18,Fuel_Type,0),1),"")</f>
        <v/>
      </c>
      <c r="AC18" s="395" t="str">
        <f>IF($V18="","",$V18*'Development Information'!$B$10)</f>
        <v/>
      </c>
      <c r="AD18" s="395" t="str">
        <f>IF($W18="","",$W18*'Development Information'!$B$10)</f>
        <v/>
      </c>
      <c r="AE18" s="395" t="str">
        <f>IF($X18="","",$X18*'Development Information'!$B$10)</f>
        <v/>
      </c>
      <c r="AF18" s="396" t="str">
        <f>IF(Baseline!AF18="","",Baseline!AF18)</f>
        <v/>
      </c>
      <c r="AG18" s="69" t="str">
        <f t="shared" si="0"/>
        <v/>
      </c>
      <c r="AH18" s="356"/>
    </row>
    <row r="19" spans="1:34" x14ac:dyDescent="0.3">
      <c r="A19" s="66" t="str">
        <f>IF(Baseline!A19="","",Baseline!A19)</f>
        <v/>
      </c>
      <c r="B19" s="341" t="str">
        <f>IF(Baseline!B19="","",Baseline!B19)</f>
        <v/>
      </c>
      <c r="C19" s="341" t="str">
        <f>IF(Baseline!C19="","",Baseline!C19)</f>
        <v/>
      </c>
      <c r="D19" s="67" t="str">
        <f>IF(Baseline!D19="","",Baseline!D19)</f>
        <v/>
      </c>
      <c r="E19" s="32" t="str">
        <f t="shared" si="1"/>
        <v/>
      </c>
      <c r="F19" s="258"/>
      <c r="G19" s="288"/>
      <c r="H19" s="343"/>
      <c r="I19" s="344"/>
      <c r="J19" s="343"/>
      <c r="K19" s="344"/>
      <c r="L19" s="343"/>
      <c r="M19" s="344"/>
      <c r="N19" s="343"/>
      <c r="O19" s="344"/>
      <c r="P19" s="343"/>
      <c r="Q19" s="344"/>
      <c r="R19" s="344"/>
      <c r="S19" s="344"/>
      <c r="T19" s="343"/>
      <c r="U19" s="351"/>
      <c r="V19" s="344"/>
      <c r="W19" s="344"/>
      <c r="X19" s="284"/>
      <c r="Y19" s="394" t="str">
        <f>IFERROR($G19*INDEX('Development Information'!$B$9:$B$15,MATCH($H19,Fuel_Type,0),1)+$K19*IFERROR(INDEX('Development Information'!$B$9:$B$15,MATCH($L19,Fuel_Type,0),1),0)+$S19*IFERROR(INDEX('Development Information'!$B$9:$B$15,MATCH($T19,Fuel_Type,0),1),0),"")</f>
        <v/>
      </c>
      <c r="Z19" s="395" t="str">
        <f>IFERROR($M19*IFERROR(INDEX('Development Information'!$B$9:$B$15,MATCH($N19,Fuel_Type,0),1),0)+$I19*(INDEX('Development Information'!$B$9:$B$15,MATCH($J19,Fuel_Type,0),1)),"")</f>
        <v/>
      </c>
      <c r="AA19" s="395" t="str">
        <f>IFERROR($O19*INDEX('Development Information'!$B$9:$B$15,MATCH($P19,Fuel_Type,0),1),"")</f>
        <v/>
      </c>
      <c r="AB19" s="395" t="str">
        <f>IFERROR($Q19*INDEX('Development Information'!$B$9:$B$15,MATCH($R19,Fuel_Type,0),1),"")</f>
        <v/>
      </c>
      <c r="AC19" s="395" t="str">
        <f>IF($V19="","",$V19*'Development Information'!$B$10)</f>
        <v/>
      </c>
      <c r="AD19" s="395" t="str">
        <f>IF($W19="","",$W19*'Development Information'!$B$10)</f>
        <v/>
      </c>
      <c r="AE19" s="395" t="str">
        <f>IF($X19="","",$X19*'Development Information'!$B$10)</f>
        <v/>
      </c>
      <c r="AF19" s="396" t="str">
        <f>IF(Baseline!AF19="","",Baseline!AF19)</f>
        <v/>
      </c>
      <c r="AG19" s="69" t="str">
        <f t="shared" si="0"/>
        <v/>
      </c>
      <c r="AH19" s="356"/>
    </row>
    <row r="20" spans="1:34" x14ac:dyDescent="0.3">
      <c r="A20" s="66" t="str">
        <f>IF(Baseline!A20="","",Baseline!A20)</f>
        <v/>
      </c>
      <c r="B20" s="341" t="str">
        <f>IF(Baseline!B20="","",Baseline!B20)</f>
        <v/>
      </c>
      <c r="C20" s="341" t="str">
        <f>IF(Baseline!C20="","",Baseline!C20)</f>
        <v/>
      </c>
      <c r="D20" s="67" t="str">
        <f>IF(Baseline!D20="","",Baseline!D20)</f>
        <v/>
      </c>
      <c r="E20" s="32" t="str">
        <f t="shared" si="1"/>
        <v/>
      </c>
      <c r="F20" s="258"/>
      <c r="G20" s="288"/>
      <c r="H20" s="343"/>
      <c r="I20" s="344"/>
      <c r="J20" s="343"/>
      <c r="K20" s="344"/>
      <c r="L20" s="343"/>
      <c r="M20" s="344"/>
      <c r="N20" s="343"/>
      <c r="O20" s="344"/>
      <c r="P20" s="343"/>
      <c r="Q20" s="344"/>
      <c r="R20" s="344"/>
      <c r="S20" s="344"/>
      <c r="T20" s="343"/>
      <c r="U20" s="351"/>
      <c r="V20" s="344"/>
      <c r="W20" s="344"/>
      <c r="X20" s="284"/>
      <c r="Y20" s="394" t="str">
        <f>IFERROR($G20*INDEX('Development Information'!$B$9:$B$15,MATCH($H20,Fuel_Type,0),1)+$K20*IFERROR(INDEX('Development Information'!$B$9:$B$15,MATCH($L20,Fuel_Type,0),1),0)+$S20*IFERROR(INDEX('Development Information'!$B$9:$B$15,MATCH($T20,Fuel_Type,0),1),0),"")</f>
        <v/>
      </c>
      <c r="Z20" s="395" t="str">
        <f>IFERROR($M20*IFERROR(INDEX('Development Information'!$B$9:$B$15,MATCH($N20,Fuel_Type,0),1),0)+$I20*(INDEX('Development Information'!$B$9:$B$15,MATCH($J20,Fuel_Type,0),1)),"")</f>
        <v/>
      </c>
      <c r="AA20" s="395" t="str">
        <f>IFERROR($O20*INDEX('Development Information'!$B$9:$B$15,MATCH($P20,Fuel_Type,0),1),"")</f>
        <v/>
      </c>
      <c r="AB20" s="395" t="str">
        <f>IFERROR($Q20*INDEX('Development Information'!$B$9:$B$15,MATCH($R20,Fuel_Type,0),1),"")</f>
        <v/>
      </c>
      <c r="AC20" s="395" t="str">
        <f>IF($V20="","",$V20*'Development Information'!$B$10)</f>
        <v/>
      </c>
      <c r="AD20" s="395" t="str">
        <f>IF($W20="","",$W20*'Development Information'!$B$10)</f>
        <v/>
      </c>
      <c r="AE20" s="395" t="str">
        <f>IF($X20="","",$X20*'Development Information'!$B$10)</f>
        <v/>
      </c>
      <c r="AF20" s="396" t="str">
        <f>IF(Baseline!AF20="","",Baseline!AF20)</f>
        <v/>
      </c>
      <c r="AG20" s="69" t="str">
        <f t="shared" si="0"/>
        <v/>
      </c>
      <c r="AH20" s="356"/>
    </row>
    <row r="21" spans="1:34" x14ac:dyDescent="0.3">
      <c r="A21" s="66" t="str">
        <f>IF(Baseline!A21="","",Baseline!A21)</f>
        <v/>
      </c>
      <c r="B21" s="341" t="str">
        <f>IF(Baseline!B21="","",Baseline!B21)</f>
        <v/>
      </c>
      <c r="C21" s="341" t="str">
        <f>IF(Baseline!C21="","",Baseline!C21)</f>
        <v/>
      </c>
      <c r="D21" s="67" t="str">
        <f>IF(Baseline!D21="","",Baseline!D21)</f>
        <v/>
      </c>
      <c r="E21" s="32" t="str">
        <f t="shared" si="1"/>
        <v/>
      </c>
      <c r="F21" s="258"/>
      <c r="G21" s="288"/>
      <c r="H21" s="343"/>
      <c r="I21" s="344"/>
      <c r="J21" s="343"/>
      <c r="K21" s="344"/>
      <c r="L21" s="343"/>
      <c r="M21" s="344"/>
      <c r="N21" s="343"/>
      <c r="O21" s="344"/>
      <c r="P21" s="343"/>
      <c r="Q21" s="344"/>
      <c r="R21" s="344"/>
      <c r="S21" s="344"/>
      <c r="T21" s="343"/>
      <c r="U21" s="351"/>
      <c r="V21" s="344"/>
      <c r="W21" s="344"/>
      <c r="X21" s="284"/>
      <c r="Y21" s="394" t="str">
        <f>IFERROR($G21*INDEX('Development Information'!$B$9:$B$15,MATCH($H21,Fuel_Type,0),1)+$K21*IFERROR(INDEX('Development Information'!$B$9:$B$15,MATCH($L21,Fuel_Type,0),1),0)+$S21*IFERROR(INDEX('Development Information'!$B$9:$B$15,MATCH($T21,Fuel_Type,0),1),0),"")</f>
        <v/>
      </c>
      <c r="Z21" s="395" t="str">
        <f>IFERROR($M21*IFERROR(INDEX('Development Information'!$B$9:$B$15,MATCH($N21,Fuel_Type,0),1),0)+$I21*(INDEX('Development Information'!$B$9:$B$15,MATCH($J21,Fuel_Type,0),1)),"")</f>
        <v/>
      </c>
      <c r="AA21" s="395" t="str">
        <f>IFERROR($O21*INDEX('Development Information'!$B$9:$B$15,MATCH($P21,Fuel_Type,0),1),"")</f>
        <v/>
      </c>
      <c r="AB21" s="395" t="str">
        <f>IFERROR($Q21*INDEX('Development Information'!$B$9:$B$15,MATCH($R21,Fuel_Type,0),1),"")</f>
        <v/>
      </c>
      <c r="AC21" s="395" t="str">
        <f>IF($V21="","",$V21*'Development Information'!$B$10)</f>
        <v/>
      </c>
      <c r="AD21" s="395" t="str">
        <f>IF($W21="","",$W21*'Development Information'!$B$10)</f>
        <v/>
      </c>
      <c r="AE21" s="395" t="str">
        <f>IF($X21="","",$X21*'Development Information'!$B$10)</f>
        <v/>
      </c>
      <c r="AF21" s="396" t="str">
        <f>IF(Baseline!AF21="","",Baseline!AF21)</f>
        <v/>
      </c>
      <c r="AG21" s="69" t="str">
        <f t="shared" si="0"/>
        <v/>
      </c>
      <c r="AH21" s="356"/>
    </row>
    <row r="22" spans="1:34" x14ac:dyDescent="0.3">
      <c r="A22" s="66" t="str">
        <f>IF(Baseline!A22="","",Baseline!A22)</f>
        <v/>
      </c>
      <c r="B22" s="341" t="str">
        <f>IF(Baseline!B22="","",Baseline!B22)</f>
        <v/>
      </c>
      <c r="C22" s="341" t="str">
        <f>IF(Baseline!C22="","",Baseline!C22)</f>
        <v/>
      </c>
      <c r="D22" s="67" t="str">
        <f>IF(Baseline!D22="","",Baseline!D22)</f>
        <v/>
      </c>
      <c r="E22" s="32" t="str">
        <f t="shared" si="1"/>
        <v/>
      </c>
      <c r="F22" s="258"/>
      <c r="G22" s="288"/>
      <c r="H22" s="343"/>
      <c r="I22" s="344"/>
      <c r="J22" s="343"/>
      <c r="K22" s="344"/>
      <c r="L22" s="343"/>
      <c r="M22" s="344"/>
      <c r="N22" s="343"/>
      <c r="O22" s="344"/>
      <c r="P22" s="343"/>
      <c r="Q22" s="344"/>
      <c r="R22" s="344"/>
      <c r="S22" s="344"/>
      <c r="T22" s="343"/>
      <c r="U22" s="351"/>
      <c r="V22" s="344"/>
      <c r="W22" s="344"/>
      <c r="X22" s="284"/>
      <c r="Y22" s="394" t="str">
        <f>IFERROR($G22*INDEX('Development Information'!$B$9:$B$15,MATCH($H22,Fuel_Type,0),1)+$K22*IFERROR(INDEX('Development Information'!$B$9:$B$15,MATCH($L22,Fuel_Type,0),1),0)+$S22*IFERROR(INDEX('Development Information'!$B$9:$B$15,MATCH($T22,Fuel_Type,0),1),0),"")</f>
        <v/>
      </c>
      <c r="Z22" s="395" t="str">
        <f>IFERROR($M22*IFERROR(INDEX('Development Information'!$B$9:$B$15,MATCH($N22,Fuel_Type,0),1),0)+$I22*(INDEX('Development Information'!$B$9:$B$15,MATCH($J22,Fuel_Type,0),1)),"")</f>
        <v/>
      </c>
      <c r="AA22" s="395" t="str">
        <f>IFERROR($O22*INDEX('Development Information'!$B$9:$B$15,MATCH($P22,Fuel_Type,0),1),"")</f>
        <v/>
      </c>
      <c r="AB22" s="395" t="str">
        <f>IFERROR($Q22*INDEX('Development Information'!$B$9:$B$15,MATCH($R22,Fuel_Type,0),1),"")</f>
        <v/>
      </c>
      <c r="AC22" s="395" t="str">
        <f>IF($V22="","",$V22*'Development Information'!$B$10)</f>
        <v/>
      </c>
      <c r="AD22" s="395" t="str">
        <f>IF($W22="","",$W22*'Development Information'!$B$10)</f>
        <v/>
      </c>
      <c r="AE22" s="395" t="str">
        <f>IF($X22="","",$X22*'Development Information'!$B$10)</f>
        <v/>
      </c>
      <c r="AF22" s="396" t="str">
        <f>IF(Baseline!AF22="","",Baseline!AF22)</f>
        <v/>
      </c>
      <c r="AG22" s="69" t="str">
        <f t="shared" si="0"/>
        <v/>
      </c>
      <c r="AH22" s="356"/>
    </row>
    <row r="23" spans="1:34" x14ac:dyDescent="0.3">
      <c r="A23" s="66" t="str">
        <f>IF(Baseline!A23="","",Baseline!A23)</f>
        <v/>
      </c>
      <c r="B23" s="341" t="str">
        <f>IF(Baseline!B23="","",Baseline!B23)</f>
        <v/>
      </c>
      <c r="C23" s="341" t="str">
        <f>IF(Baseline!C23="","",Baseline!C23)</f>
        <v/>
      </c>
      <c r="D23" s="67" t="str">
        <f>IF(Baseline!D23="","",Baseline!D23)</f>
        <v/>
      </c>
      <c r="E23" s="32" t="str">
        <f t="shared" si="1"/>
        <v/>
      </c>
      <c r="F23" s="258"/>
      <c r="G23" s="288"/>
      <c r="H23" s="343"/>
      <c r="I23" s="344"/>
      <c r="J23" s="343"/>
      <c r="K23" s="344"/>
      <c r="L23" s="343"/>
      <c r="M23" s="344"/>
      <c r="N23" s="343"/>
      <c r="O23" s="344"/>
      <c r="P23" s="343"/>
      <c r="Q23" s="344"/>
      <c r="R23" s="344"/>
      <c r="S23" s="344"/>
      <c r="T23" s="343"/>
      <c r="U23" s="351"/>
      <c r="V23" s="344"/>
      <c r="W23" s="344"/>
      <c r="X23" s="284"/>
      <c r="Y23" s="394" t="str">
        <f>IFERROR($G23*INDEX('Development Information'!$B$9:$B$15,MATCH($H23,Fuel_Type,0),1)+$K23*IFERROR(INDEX('Development Information'!$B$9:$B$15,MATCH($L23,Fuel_Type,0),1),0)+$S23*IFERROR(INDEX('Development Information'!$B$9:$B$15,MATCH($T23,Fuel_Type,0),1),0),"")</f>
        <v/>
      </c>
      <c r="Z23" s="395" t="str">
        <f>IFERROR($M23*IFERROR(INDEX('Development Information'!$B$9:$B$15,MATCH($N23,Fuel_Type,0),1),0)+$I23*(INDEX('Development Information'!$B$9:$B$15,MATCH($J23,Fuel_Type,0),1)),"")</f>
        <v/>
      </c>
      <c r="AA23" s="395" t="str">
        <f>IFERROR($O23*INDEX('Development Information'!$B$9:$B$15,MATCH($P23,Fuel_Type,0),1),"")</f>
        <v/>
      </c>
      <c r="AB23" s="395" t="str">
        <f>IFERROR($Q23*INDEX('Development Information'!$B$9:$B$15,MATCH($R23,Fuel_Type,0),1),"")</f>
        <v/>
      </c>
      <c r="AC23" s="395" t="str">
        <f>IF($V23="","",$V23*'Development Information'!$B$10)</f>
        <v/>
      </c>
      <c r="AD23" s="395" t="str">
        <f>IF($W23="","",$W23*'Development Information'!$B$10)</f>
        <v/>
      </c>
      <c r="AE23" s="395" t="str">
        <f>IF($X23="","",$X23*'Development Information'!$B$10)</f>
        <v/>
      </c>
      <c r="AF23" s="396" t="str">
        <f>IF(Baseline!AF23="","",Baseline!AF23)</f>
        <v/>
      </c>
      <c r="AG23" s="69" t="str">
        <f t="shared" si="0"/>
        <v/>
      </c>
      <c r="AH23" s="356"/>
    </row>
    <row r="24" spans="1:34" x14ac:dyDescent="0.3">
      <c r="A24" s="66" t="str">
        <f>IF(Baseline!A24="","",Baseline!A24)</f>
        <v/>
      </c>
      <c r="B24" s="341" t="str">
        <f>IF(Baseline!B24="","",Baseline!B24)</f>
        <v/>
      </c>
      <c r="C24" s="341" t="str">
        <f>IF(Baseline!C24="","",Baseline!C24)</f>
        <v/>
      </c>
      <c r="D24" s="67" t="str">
        <f>IF(Baseline!D24="","",Baseline!D24)</f>
        <v/>
      </c>
      <c r="E24" s="32" t="str">
        <f t="shared" si="1"/>
        <v/>
      </c>
      <c r="F24" s="258"/>
      <c r="G24" s="288"/>
      <c r="H24" s="343"/>
      <c r="I24" s="344"/>
      <c r="J24" s="343"/>
      <c r="K24" s="344"/>
      <c r="L24" s="343"/>
      <c r="M24" s="344"/>
      <c r="N24" s="343"/>
      <c r="O24" s="344"/>
      <c r="P24" s="343"/>
      <c r="Q24" s="344"/>
      <c r="R24" s="344"/>
      <c r="S24" s="344"/>
      <c r="T24" s="343"/>
      <c r="U24" s="351"/>
      <c r="V24" s="344"/>
      <c r="W24" s="344"/>
      <c r="X24" s="284"/>
      <c r="Y24" s="394" t="str">
        <f>IFERROR($G24*INDEX('Development Information'!$B$9:$B$15,MATCH($H24,Fuel_Type,0),1)+$K24*IFERROR(INDEX('Development Information'!$B$9:$B$15,MATCH($L24,Fuel_Type,0),1),0)+$S24*IFERROR(INDEX('Development Information'!$B$9:$B$15,MATCH($T24,Fuel_Type,0),1),0),"")</f>
        <v/>
      </c>
      <c r="Z24" s="395" t="str">
        <f>IFERROR($M24*IFERROR(INDEX('Development Information'!$B$9:$B$15,MATCH($N24,Fuel_Type,0),1),0)+$I24*(INDEX('Development Information'!$B$9:$B$15,MATCH($J24,Fuel_Type,0),1)),"")</f>
        <v/>
      </c>
      <c r="AA24" s="395" t="str">
        <f>IFERROR($O24*INDEX('Development Information'!$B$9:$B$15,MATCH($P24,Fuel_Type,0),1),"")</f>
        <v/>
      </c>
      <c r="AB24" s="395" t="str">
        <f>IFERROR($Q24*INDEX('Development Information'!$B$9:$B$15,MATCH($R24,Fuel_Type,0),1),"")</f>
        <v/>
      </c>
      <c r="AC24" s="395" t="str">
        <f>IF($V24="","",$V24*'Development Information'!$B$10)</f>
        <v/>
      </c>
      <c r="AD24" s="395" t="str">
        <f>IF($W24="","",$W24*'Development Information'!$B$10)</f>
        <v/>
      </c>
      <c r="AE24" s="395" t="str">
        <f>IF($X24="","",$X24*'Development Information'!$B$10)</f>
        <v/>
      </c>
      <c r="AF24" s="396" t="str">
        <f>IF(Baseline!AF24="","",Baseline!AF24)</f>
        <v/>
      </c>
      <c r="AG24" s="69" t="str">
        <f t="shared" si="0"/>
        <v/>
      </c>
      <c r="AH24" s="356"/>
    </row>
    <row r="25" spans="1:34" x14ac:dyDescent="0.3">
      <c r="A25" s="66" t="str">
        <f>IF(Baseline!A25="","",Baseline!A25)</f>
        <v/>
      </c>
      <c r="B25" s="341" t="str">
        <f>IF(Baseline!B25="","",Baseline!B25)</f>
        <v/>
      </c>
      <c r="C25" s="341" t="str">
        <f>IF(Baseline!C25="","",Baseline!C25)</f>
        <v/>
      </c>
      <c r="D25" s="67" t="str">
        <f>IF(Baseline!D25="","",Baseline!D25)</f>
        <v/>
      </c>
      <c r="E25" s="32" t="str">
        <f t="shared" si="1"/>
        <v/>
      </c>
      <c r="F25" s="258"/>
      <c r="G25" s="288"/>
      <c r="H25" s="343"/>
      <c r="I25" s="344"/>
      <c r="J25" s="343"/>
      <c r="K25" s="344"/>
      <c r="L25" s="343"/>
      <c r="M25" s="344"/>
      <c r="N25" s="343"/>
      <c r="O25" s="344"/>
      <c r="P25" s="343"/>
      <c r="Q25" s="344"/>
      <c r="R25" s="344"/>
      <c r="S25" s="344"/>
      <c r="T25" s="343"/>
      <c r="U25" s="351"/>
      <c r="V25" s="344"/>
      <c r="W25" s="344"/>
      <c r="X25" s="284"/>
      <c r="Y25" s="394" t="str">
        <f>IFERROR($G25*INDEX('Development Information'!$B$9:$B$15,MATCH($H25,Fuel_Type,0),1)+$K25*IFERROR(INDEX('Development Information'!$B$9:$B$15,MATCH($L25,Fuel_Type,0),1),0)+$S25*IFERROR(INDEX('Development Information'!$B$9:$B$15,MATCH($T25,Fuel_Type,0),1),0),"")</f>
        <v/>
      </c>
      <c r="Z25" s="395" t="str">
        <f>IFERROR($M25*IFERROR(INDEX('Development Information'!$B$9:$B$15,MATCH($N25,Fuel_Type,0),1),0)+$I25*(INDEX('Development Information'!$B$9:$B$15,MATCH($J25,Fuel_Type,0),1)),"")</f>
        <v/>
      </c>
      <c r="AA25" s="395" t="str">
        <f>IFERROR($O25*INDEX('Development Information'!$B$9:$B$15,MATCH($P25,Fuel_Type,0),1),"")</f>
        <v/>
      </c>
      <c r="AB25" s="395" t="str">
        <f>IFERROR($Q25*INDEX('Development Information'!$B$9:$B$15,MATCH($R25,Fuel_Type,0),1),"")</f>
        <v/>
      </c>
      <c r="AC25" s="395" t="str">
        <f>IF($V25="","",$V25*'Development Information'!$B$10)</f>
        <v/>
      </c>
      <c r="AD25" s="395" t="str">
        <f>IF($W25="","",$W25*'Development Information'!$B$10)</f>
        <v/>
      </c>
      <c r="AE25" s="395" t="str">
        <f>IF($X25="","",$X25*'Development Information'!$B$10)</f>
        <v/>
      </c>
      <c r="AF25" s="396" t="str">
        <f>IF(Baseline!AF25="","",Baseline!AF25)</f>
        <v/>
      </c>
      <c r="AG25" s="69" t="str">
        <f t="shared" si="0"/>
        <v/>
      </c>
      <c r="AH25" s="356"/>
    </row>
    <row r="26" spans="1:34" x14ac:dyDescent="0.3">
      <c r="A26" s="66" t="str">
        <f>IF(Baseline!A26="","",Baseline!A26)</f>
        <v/>
      </c>
      <c r="B26" s="341" t="str">
        <f>IF(Baseline!B26="","",Baseline!B26)</f>
        <v/>
      </c>
      <c r="C26" s="341" t="str">
        <f>IF(Baseline!C26="","",Baseline!C26)</f>
        <v/>
      </c>
      <c r="D26" s="67" t="str">
        <f>IF(Baseline!D26="","",Baseline!D26)</f>
        <v/>
      </c>
      <c r="E26" s="32" t="str">
        <f t="shared" si="1"/>
        <v/>
      </c>
      <c r="F26" s="258"/>
      <c r="G26" s="288"/>
      <c r="H26" s="343"/>
      <c r="I26" s="344"/>
      <c r="J26" s="343"/>
      <c r="K26" s="344"/>
      <c r="L26" s="343"/>
      <c r="M26" s="344"/>
      <c r="N26" s="343"/>
      <c r="O26" s="344"/>
      <c r="P26" s="343"/>
      <c r="Q26" s="344"/>
      <c r="R26" s="344"/>
      <c r="S26" s="344"/>
      <c r="T26" s="343"/>
      <c r="U26" s="351"/>
      <c r="V26" s="344"/>
      <c r="W26" s="344"/>
      <c r="X26" s="284"/>
      <c r="Y26" s="394" t="str">
        <f>IFERROR($G26*INDEX('Development Information'!$B$9:$B$15,MATCH($H26,Fuel_Type,0),1)+$K26*IFERROR(INDEX('Development Information'!$B$9:$B$15,MATCH($L26,Fuel_Type,0),1),0)+$S26*IFERROR(INDEX('Development Information'!$B$9:$B$15,MATCH($T26,Fuel_Type,0),1),0),"")</f>
        <v/>
      </c>
      <c r="Z26" s="395" t="str">
        <f>IFERROR($M26*IFERROR(INDEX('Development Information'!$B$9:$B$15,MATCH($N26,Fuel_Type,0),1),0)+$I26*(INDEX('Development Information'!$B$9:$B$15,MATCH($J26,Fuel_Type,0),1)),"")</f>
        <v/>
      </c>
      <c r="AA26" s="395" t="str">
        <f>IFERROR($O26*INDEX('Development Information'!$B$9:$B$15,MATCH($P26,Fuel_Type,0),1),"")</f>
        <v/>
      </c>
      <c r="AB26" s="395" t="str">
        <f>IFERROR($Q26*INDEX('Development Information'!$B$9:$B$15,MATCH($R26,Fuel_Type,0),1),"")</f>
        <v/>
      </c>
      <c r="AC26" s="395" t="str">
        <f>IF($V26="","",$V26*'Development Information'!$B$10)</f>
        <v/>
      </c>
      <c r="AD26" s="395" t="str">
        <f>IF($W26="","",$W26*'Development Information'!$B$10)</f>
        <v/>
      </c>
      <c r="AE26" s="395" t="str">
        <f>IF($X26="","",$X26*'Development Information'!$B$10)</f>
        <v/>
      </c>
      <c r="AF26" s="396" t="str">
        <f>IF(Baseline!AF26="","",Baseline!AF26)</f>
        <v/>
      </c>
      <c r="AG26" s="69" t="str">
        <f t="shared" si="0"/>
        <v/>
      </c>
      <c r="AH26" s="356"/>
    </row>
    <row r="27" spans="1:34" x14ac:dyDescent="0.3">
      <c r="A27" s="66" t="str">
        <f>IF(Baseline!A27="","",Baseline!A27)</f>
        <v/>
      </c>
      <c r="B27" s="341" t="str">
        <f>IF(Baseline!B27="","",Baseline!B27)</f>
        <v/>
      </c>
      <c r="C27" s="341" t="str">
        <f>IF(Baseline!C27="","",Baseline!C27)</f>
        <v/>
      </c>
      <c r="D27" s="67" t="str">
        <f>IF(Baseline!D27="","",Baseline!D27)</f>
        <v/>
      </c>
      <c r="E27" s="32" t="str">
        <f t="shared" si="1"/>
        <v/>
      </c>
      <c r="F27" s="258"/>
      <c r="G27" s="288"/>
      <c r="H27" s="343"/>
      <c r="I27" s="344"/>
      <c r="J27" s="343"/>
      <c r="K27" s="344"/>
      <c r="L27" s="343"/>
      <c r="M27" s="344"/>
      <c r="N27" s="343"/>
      <c r="O27" s="344"/>
      <c r="P27" s="343"/>
      <c r="Q27" s="344"/>
      <c r="R27" s="344"/>
      <c r="S27" s="344"/>
      <c r="T27" s="343"/>
      <c r="U27" s="351"/>
      <c r="V27" s="344"/>
      <c r="W27" s="344"/>
      <c r="X27" s="284"/>
      <c r="Y27" s="394" t="str">
        <f>IFERROR($G27*INDEX('Development Information'!$B$9:$B$15,MATCH($H27,Fuel_Type,0),1)+$K27*IFERROR(INDEX('Development Information'!$B$9:$B$15,MATCH($L27,Fuel_Type,0),1),0)+$S27*IFERROR(INDEX('Development Information'!$B$9:$B$15,MATCH($T27,Fuel_Type,0),1),0),"")</f>
        <v/>
      </c>
      <c r="Z27" s="395" t="str">
        <f>IFERROR($M27*IFERROR(INDEX('Development Information'!$B$9:$B$15,MATCH($N27,Fuel_Type,0),1),0)+$I27*(INDEX('Development Information'!$B$9:$B$15,MATCH($J27,Fuel_Type,0),1)),"")</f>
        <v/>
      </c>
      <c r="AA27" s="395" t="str">
        <f>IFERROR($O27*INDEX('Development Information'!$B$9:$B$15,MATCH($P27,Fuel_Type,0),1),"")</f>
        <v/>
      </c>
      <c r="AB27" s="395" t="str">
        <f>IFERROR($Q27*INDEX('Development Information'!$B$9:$B$15,MATCH($R27,Fuel_Type,0),1),"")</f>
        <v/>
      </c>
      <c r="AC27" s="395" t="str">
        <f>IF($V27="","",$V27*'Development Information'!$B$10)</f>
        <v/>
      </c>
      <c r="AD27" s="395" t="str">
        <f>IF($W27="","",$W27*'Development Information'!$B$10)</f>
        <v/>
      </c>
      <c r="AE27" s="395" t="str">
        <f>IF($X27="","",$X27*'Development Information'!$B$10)</f>
        <v/>
      </c>
      <c r="AF27" s="396" t="str">
        <f>IF(Baseline!AF27="","",Baseline!AF27)</f>
        <v/>
      </c>
      <c r="AG27" s="69" t="str">
        <f t="shared" si="0"/>
        <v/>
      </c>
      <c r="AH27" s="356"/>
    </row>
    <row r="28" spans="1:34" x14ac:dyDescent="0.3">
      <c r="A28" s="66" t="str">
        <f>IF(Baseline!A28="","",Baseline!A28)</f>
        <v/>
      </c>
      <c r="B28" s="341" t="str">
        <f>IF(Baseline!B28="","",Baseline!B28)</f>
        <v/>
      </c>
      <c r="C28" s="341" t="str">
        <f>IF(Baseline!C28="","",Baseline!C28)</f>
        <v/>
      </c>
      <c r="D28" s="67" t="str">
        <f>IF(Baseline!D28="","",Baseline!D28)</f>
        <v/>
      </c>
      <c r="E28" s="32" t="str">
        <f t="shared" si="1"/>
        <v/>
      </c>
      <c r="F28" s="258"/>
      <c r="G28" s="288"/>
      <c r="H28" s="343"/>
      <c r="I28" s="344"/>
      <c r="J28" s="343"/>
      <c r="K28" s="344"/>
      <c r="L28" s="343"/>
      <c r="M28" s="344"/>
      <c r="N28" s="343"/>
      <c r="O28" s="344"/>
      <c r="P28" s="343"/>
      <c r="Q28" s="344"/>
      <c r="R28" s="344"/>
      <c r="S28" s="344"/>
      <c r="T28" s="343"/>
      <c r="U28" s="351"/>
      <c r="V28" s="344"/>
      <c r="W28" s="344"/>
      <c r="X28" s="284"/>
      <c r="Y28" s="394" t="str">
        <f>IFERROR($G28*INDEX('Development Information'!$B$9:$B$15,MATCH($H28,Fuel_Type,0),1)+$K28*IFERROR(INDEX('Development Information'!$B$9:$B$15,MATCH($L28,Fuel_Type,0),1),0)+$S28*IFERROR(INDEX('Development Information'!$B$9:$B$15,MATCH($T28,Fuel_Type,0),1),0),"")</f>
        <v/>
      </c>
      <c r="Z28" s="395" t="str">
        <f>IFERROR($M28*IFERROR(INDEX('Development Information'!$B$9:$B$15,MATCH($N28,Fuel_Type,0),1),0)+$I28*(INDEX('Development Information'!$B$9:$B$15,MATCH($J28,Fuel_Type,0),1)),"")</f>
        <v/>
      </c>
      <c r="AA28" s="395" t="str">
        <f>IFERROR($O28*INDEX('Development Information'!$B$9:$B$15,MATCH($P28,Fuel_Type,0),1),"")</f>
        <v/>
      </c>
      <c r="AB28" s="395" t="str">
        <f>IFERROR($Q28*INDEX('Development Information'!$B$9:$B$15,MATCH($R28,Fuel_Type,0),1),"")</f>
        <v/>
      </c>
      <c r="AC28" s="395" t="str">
        <f>IF($V28="","",$V28*'Development Information'!$B$10)</f>
        <v/>
      </c>
      <c r="AD28" s="395" t="str">
        <f>IF($W28="","",$W28*'Development Information'!$B$10)</f>
        <v/>
      </c>
      <c r="AE28" s="395" t="str">
        <f>IF($X28="","",$X28*'Development Information'!$B$10)</f>
        <v/>
      </c>
      <c r="AF28" s="396" t="str">
        <f>IF(Baseline!AF28="","",Baseline!AF28)</f>
        <v/>
      </c>
      <c r="AG28" s="69" t="str">
        <f t="shared" si="0"/>
        <v/>
      </c>
      <c r="AH28" s="356"/>
    </row>
    <row r="29" spans="1:34" x14ac:dyDescent="0.3">
      <c r="A29" s="66" t="str">
        <f>IF(Baseline!A29="","",Baseline!A29)</f>
        <v/>
      </c>
      <c r="B29" s="341" t="str">
        <f>IF(Baseline!B29="","",Baseline!B29)</f>
        <v/>
      </c>
      <c r="C29" s="341" t="str">
        <f>IF(Baseline!C29="","",Baseline!C29)</f>
        <v/>
      </c>
      <c r="D29" s="67" t="str">
        <f>IF(Baseline!D29="","",Baseline!D29)</f>
        <v/>
      </c>
      <c r="E29" s="32" t="str">
        <f t="shared" si="1"/>
        <v/>
      </c>
      <c r="F29" s="258"/>
      <c r="G29" s="288"/>
      <c r="H29" s="343"/>
      <c r="I29" s="344"/>
      <c r="J29" s="343"/>
      <c r="K29" s="344"/>
      <c r="L29" s="343"/>
      <c r="M29" s="344"/>
      <c r="N29" s="343"/>
      <c r="O29" s="344"/>
      <c r="P29" s="343"/>
      <c r="Q29" s="344"/>
      <c r="R29" s="344"/>
      <c r="S29" s="344"/>
      <c r="T29" s="343"/>
      <c r="U29" s="351"/>
      <c r="V29" s="344"/>
      <c r="W29" s="344"/>
      <c r="X29" s="284"/>
      <c r="Y29" s="394" t="str">
        <f>IFERROR($G29*INDEX('Development Information'!$B$9:$B$15,MATCH($H29,Fuel_Type,0),1)+$K29*IFERROR(INDEX('Development Information'!$B$9:$B$15,MATCH($L29,Fuel_Type,0),1),0)+$S29*IFERROR(INDEX('Development Information'!$B$9:$B$15,MATCH($T29,Fuel_Type,0),1),0),"")</f>
        <v/>
      </c>
      <c r="Z29" s="395" t="str">
        <f>IFERROR($M29*IFERROR(INDEX('Development Information'!$B$9:$B$15,MATCH($N29,Fuel_Type,0),1),0)+$I29*(INDEX('Development Information'!$B$9:$B$15,MATCH($J29,Fuel_Type,0),1)),"")</f>
        <v/>
      </c>
      <c r="AA29" s="395" t="str">
        <f>IFERROR($O29*INDEX('Development Information'!$B$9:$B$15,MATCH($P29,Fuel_Type,0),1),"")</f>
        <v/>
      </c>
      <c r="AB29" s="395" t="str">
        <f>IFERROR($Q29*INDEX('Development Information'!$B$9:$B$15,MATCH($R29,Fuel_Type,0),1),"")</f>
        <v/>
      </c>
      <c r="AC29" s="395" t="str">
        <f>IF($V29="","",$V29*'Development Information'!$B$10)</f>
        <v/>
      </c>
      <c r="AD29" s="395" t="str">
        <f>IF($W29="","",$W29*'Development Information'!$B$10)</f>
        <v/>
      </c>
      <c r="AE29" s="395" t="str">
        <f>IF($X29="","",$X29*'Development Information'!$B$10)</f>
        <v/>
      </c>
      <c r="AF29" s="396" t="str">
        <f>IF(Baseline!AF29="","",Baseline!AF29)</f>
        <v/>
      </c>
      <c r="AG29" s="69" t="str">
        <f t="shared" si="0"/>
        <v/>
      </c>
      <c r="AH29" s="356"/>
    </row>
    <row r="30" spans="1:34" x14ac:dyDescent="0.3">
      <c r="A30" s="66" t="str">
        <f>IF(Baseline!A30="","",Baseline!A30)</f>
        <v/>
      </c>
      <c r="B30" s="341" t="str">
        <f>IF(Baseline!B30="","",Baseline!B30)</f>
        <v/>
      </c>
      <c r="C30" s="341" t="str">
        <f>IF(Baseline!C30="","",Baseline!C30)</f>
        <v/>
      </c>
      <c r="D30" s="67" t="str">
        <f>IF(Baseline!D30="","",Baseline!D30)</f>
        <v/>
      </c>
      <c r="E30" s="32" t="str">
        <f t="shared" si="1"/>
        <v/>
      </c>
      <c r="F30" s="258"/>
      <c r="G30" s="288"/>
      <c r="H30" s="343"/>
      <c r="I30" s="344"/>
      <c r="J30" s="343"/>
      <c r="K30" s="344"/>
      <c r="L30" s="343"/>
      <c r="M30" s="344"/>
      <c r="N30" s="343"/>
      <c r="O30" s="344"/>
      <c r="P30" s="343"/>
      <c r="Q30" s="344"/>
      <c r="R30" s="344"/>
      <c r="S30" s="344"/>
      <c r="T30" s="343"/>
      <c r="U30" s="351"/>
      <c r="V30" s="344"/>
      <c r="W30" s="344"/>
      <c r="X30" s="284"/>
      <c r="Y30" s="394" t="str">
        <f>IFERROR($G30*INDEX('Development Information'!$B$9:$B$15,MATCH($H30,Fuel_Type,0),1)+$K30*IFERROR(INDEX('Development Information'!$B$9:$B$15,MATCH($L30,Fuel_Type,0),1),0)+$S30*IFERROR(INDEX('Development Information'!$B$9:$B$15,MATCH($T30,Fuel_Type,0),1),0),"")</f>
        <v/>
      </c>
      <c r="Z30" s="395" t="str">
        <f>IFERROR($M30*IFERROR(INDEX('Development Information'!$B$9:$B$15,MATCH($N30,Fuel_Type,0),1),0)+$I30*(INDEX('Development Information'!$B$9:$B$15,MATCH($J30,Fuel_Type,0),1)),"")</f>
        <v/>
      </c>
      <c r="AA30" s="395" t="str">
        <f>IFERROR($O30*INDEX('Development Information'!$B$9:$B$15,MATCH($P30,Fuel_Type,0),1),"")</f>
        <v/>
      </c>
      <c r="AB30" s="395" t="str">
        <f>IFERROR($Q30*INDEX('Development Information'!$B$9:$B$15,MATCH($R30,Fuel_Type,0),1),"")</f>
        <v/>
      </c>
      <c r="AC30" s="395" t="str">
        <f>IF($V30="","",$V30*'Development Information'!$B$10)</f>
        <v/>
      </c>
      <c r="AD30" s="395" t="str">
        <f>IF($W30="","",$W30*'Development Information'!$B$10)</f>
        <v/>
      </c>
      <c r="AE30" s="395" t="str">
        <f>IF($X30="","",$X30*'Development Information'!$B$10)</f>
        <v/>
      </c>
      <c r="AF30" s="396" t="str">
        <f>IF(Baseline!AF30="","",Baseline!AF30)</f>
        <v/>
      </c>
      <c r="AG30" s="69" t="str">
        <f t="shared" si="0"/>
        <v/>
      </c>
      <c r="AH30" s="356"/>
    </row>
    <row r="31" spans="1:34" x14ac:dyDescent="0.3">
      <c r="A31" s="66" t="str">
        <f>IF(Baseline!A31="","",Baseline!A31)</f>
        <v/>
      </c>
      <c r="B31" s="341" t="str">
        <f>IF(Baseline!B31="","",Baseline!B31)</f>
        <v/>
      </c>
      <c r="C31" s="341" t="str">
        <f>IF(Baseline!C31="","",Baseline!C31)</f>
        <v/>
      </c>
      <c r="D31" s="67" t="str">
        <f>IF(Baseline!D31="","",Baseline!D31)</f>
        <v/>
      </c>
      <c r="E31" s="32" t="str">
        <f t="shared" si="1"/>
        <v/>
      </c>
      <c r="F31" s="258"/>
      <c r="G31" s="288"/>
      <c r="H31" s="343"/>
      <c r="I31" s="344"/>
      <c r="J31" s="343"/>
      <c r="K31" s="344"/>
      <c r="L31" s="343"/>
      <c r="M31" s="344"/>
      <c r="N31" s="343"/>
      <c r="O31" s="344"/>
      <c r="P31" s="343"/>
      <c r="Q31" s="344"/>
      <c r="R31" s="344"/>
      <c r="S31" s="344"/>
      <c r="T31" s="343"/>
      <c r="U31" s="351"/>
      <c r="V31" s="344"/>
      <c r="W31" s="344"/>
      <c r="X31" s="284"/>
      <c r="Y31" s="394" t="str">
        <f>IFERROR($G31*INDEX('Development Information'!$B$9:$B$15,MATCH($H31,Fuel_Type,0),1)+$K31*IFERROR(INDEX('Development Information'!$B$9:$B$15,MATCH($L31,Fuel_Type,0),1),0)+$S31*IFERROR(INDEX('Development Information'!$B$9:$B$15,MATCH($T31,Fuel_Type,0),1),0),"")</f>
        <v/>
      </c>
      <c r="Z31" s="395" t="str">
        <f>IFERROR($M31*IFERROR(INDEX('Development Information'!$B$9:$B$15,MATCH($N31,Fuel_Type,0),1),0)+$I31*(INDEX('Development Information'!$B$9:$B$15,MATCH($J31,Fuel_Type,0),1)),"")</f>
        <v/>
      </c>
      <c r="AA31" s="395" t="str">
        <f>IFERROR($O31*INDEX('Development Information'!$B$9:$B$15,MATCH($P31,Fuel_Type,0),1),"")</f>
        <v/>
      </c>
      <c r="AB31" s="395" t="str">
        <f>IFERROR($Q31*INDEX('Development Information'!$B$9:$B$15,MATCH($R31,Fuel_Type,0),1),"")</f>
        <v/>
      </c>
      <c r="AC31" s="395" t="str">
        <f>IF($V31="","",$V31*'Development Information'!$B$10)</f>
        <v/>
      </c>
      <c r="AD31" s="395" t="str">
        <f>IF($W31="","",$W31*'Development Information'!$B$10)</f>
        <v/>
      </c>
      <c r="AE31" s="395" t="str">
        <f>IF($X31="","",$X31*'Development Information'!$B$10)</f>
        <v/>
      </c>
      <c r="AF31" s="396" t="str">
        <f>IF(Baseline!AF31="","",Baseline!AF31)</f>
        <v/>
      </c>
      <c r="AG31" s="69" t="str">
        <f t="shared" si="0"/>
        <v/>
      </c>
      <c r="AH31" s="356"/>
    </row>
    <row r="32" spans="1:34" x14ac:dyDescent="0.3">
      <c r="A32" s="66" t="str">
        <f>IF(Baseline!A32="","",Baseline!A32)</f>
        <v/>
      </c>
      <c r="B32" s="341" t="str">
        <f>IF(Baseline!B32="","",Baseline!B32)</f>
        <v/>
      </c>
      <c r="C32" s="341" t="str">
        <f>IF(Baseline!C32="","",Baseline!C32)</f>
        <v/>
      </c>
      <c r="D32" s="67" t="str">
        <f>IF(Baseline!D32="","",Baseline!D32)</f>
        <v/>
      </c>
      <c r="E32" s="32" t="str">
        <f t="shared" si="1"/>
        <v/>
      </c>
      <c r="F32" s="258"/>
      <c r="G32" s="288"/>
      <c r="H32" s="343"/>
      <c r="I32" s="344"/>
      <c r="J32" s="343"/>
      <c r="K32" s="344"/>
      <c r="L32" s="343"/>
      <c r="M32" s="344"/>
      <c r="N32" s="343"/>
      <c r="O32" s="344"/>
      <c r="P32" s="343"/>
      <c r="Q32" s="344"/>
      <c r="R32" s="344"/>
      <c r="S32" s="344"/>
      <c r="T32" s="343"/>
      <c r="U32" s="351"/>
      <c r="V32" s="344"/>
      <c r="W32" s="344"/>
      <c r="X32" s="284"/>
      <c r="Y32" s="394" t="str">
        <f>IFERROR($G32*INDEX('Development Information'!$B$9:$B$15,MATCH($H32,Fuel_Type,0),1)+$K32*IFERROR(INDEX('Development Information'!$B$9:$B$15,MATCH($L32,Fuel_Type,0),1),0)+$S32*IFERROR(INDEX('Development Information'!$B$9:$B$15,MATCH($T32,Fuel_Type,0),1),0),"")</f>
        <v/>
      </c>
      <c r="Z32" s="395" t="str">
        <f>IFERROR($M32*IFERROR(INDEX('Development Information'!$B$9:$B$15,MATCH($N32,Fuel_Type,0),1),0)+$I32*(INDEX('Development Information'!$B$9:$B$15,MATCH($J32,Fuel_Type,0),1)),"")</f>
        <v/>
      </c>
      <c r="AA32" s="395" t="str">
        <f>IFERROR($O32*INDEX('Development Information'!$B$9:$B$15,MATCH($P32,Fuel_Type,0),1),"")</f>
        <v/>
      </c>
      <c r="AB32" s="395" t="str">
        <f>IFERROR($Q32*INDEX('Development Information'!$B$9:$B$15,MATCH($R32,Fuel_Type,0),1),"")</f>
        <v/>
      </c>
      <c r="AC32" s="395" t="str">
        <f>IF($V32="","",$V32*'Development Information'!$B$10)</f>
        <v/>
      </c>
      <c r="AD32" s="395" t="str">
        <f>IF($W32="","",$W32*'Development Information'!$B$10)</f>
        <v/>
      </c>
      <c r="AE32" s="395" t="str">
        <f>IF($X32="","",$X32*'Development Information'!$B$10)</f>
        <v/>
      </c>
      <c r="AF32" s="396" t="str">
        <f>IF(Baseline!AF32="","",Baseline!AF32)</f>
        <v/>
      </c>
      <c r="AG32" s="69" t="str">
        <f t="shared" si="0"/>
        <v/>
      </c>
      <c r="AH32" s="356"/>
    </row>
    <row r="33" spans="1:34" x14ac:dyDescent="0.3">
      <c r="A33" s="66" t="str">
        <f>IF(Baseline!A33="","",Baseline!A33)</f>
        <v/>
      </c>
      <c r="B33" s="341" t="str">
        <f>IF(Baseline!B33="","",Baseline!B33)</f>
        <v/>
      </c>
      <c r="C33" s="341" t="str">
        <f>IF(Baseline!C33="","",Baseline!C33)</f>
        <v/>
      </c>
      <c r="D33" s="67" t="str">
        <f>IF(Baseline!D33="","",Baseline!D33)</f>
        <v/>
      </c>
      <c r="E33" s="32" t="str">
        <f t="shared" si="1"/>
        <v/>
      </c>
      <c r="F33" s="258"/>
      <c r="G33" s="288"/>
      <c r="H33" s="343"/>
      <c r="I33" s="344"/>
      <c r="J33" s="343"/>
      <c r="K33" s="344"/>
      <c r="L33" s="343"/>
      <c r="M33" s="344"/>
      <c r="N33" s="343"/>
      <c r="O33" s="344"/>
      <c r="P33" s="343"/>
      <c r="Q33" s="344"/>
      <c r="R33" s="344"/>
      <c r="S33" s="344"/>
      <c r="T33" s="343"/>
      <c r="U33" s="351"/>
      <c r="V33" s="344"/>
      <c r="W33" s="344"/>
      <c r="X33" s="284"/>
      <c r="Y33" s="394" t="str">
        <f>IFERROR($G33*INDEX('Development Information'!$B$9:$B$15,MATCH($H33,Fuel_Type,0),1)+$K33*IFERROR(INDEX('Development Information'!$B$9:$B$15,MATCH($L33,Fuel_Type,0),1),0)+$S33*IFERROR(INDEX('Development Information'!$B$9:$B$15,MATCH($T33,Fuel_Type,0),1),0),"")</f>
        <v/>
      </c>
      <c r="Z33" s="395" t="str">
        <f>IFERROR($M33*IFERROR(INDEX('Development Information'!$B$9:$B$15,MATCH($N33,Fuel_Type,0),1),0)+$I33*(INDEX('Development Information'!$B$9:$B$15,MATCH($J33,Fuel_Type,0),1)),"")</f>
        <v/>
      </c>
      <c r="AA33" s="395" t="str">
        <f>IFERROR($O33*INDEX('Development Information'!$B$9:$B$15,MATCH($P33,Fuel_Type,0),1),"")</f>
        <v/>
      </c>
      <c r="AB33" s="395" t="str">
        <f>IFERROR($Q33*INDEX('Development Information'!$B$9:$B$15,MATCH($R33,Fuel_Type,0),1),"")</f>
        <v/>
      </c>
      <c r="AC33" s="395" t="str">
        <f>IF($V33="","",$V33*'Development Information'!$B$10)</f>
        <v/>
      </c>
      <c r="AD33" s="395" t="str">
        <f>IF($W33="","",$W33*'Development Information'!$B$10)</f>
        <v/>
      </c>
      <c r="AE33" s="395" t="str">
        <f>IF($X33="","",$X33*'Development Information'!$B$10)</f>
        <v/>
      </c>
      <c r="AF33" s="396" t="str">
        <f>IF(Baseline!AF33="","",Baseline!AF33)</f>
        <v/>
      </c>
      <c r="AG33" s="69" t="str">
        <f t="shared" si="0"/>
        <v/>
      </c>
      <c r="AH33" s="356"/>
    </row>
    <row r="34" spans="1:34" x14ac:dyDescent="0.3">
      <c r="A34" s="66" t="str">
        <f>IF(Baseline!A34="","",Baseline!A34)</f>
        <v/>
      </c>
      <c r="B34" s="341" t="str">
        <f>IF(Baseline!B34="","",Baseline!B34)</f>
        <v/>
      </c>
      <c r="C34" s="341" t="str">
        <f>IF(Baseline!C34="","",Baseline!C34)</f>
        <v/>
      </c>
      <c r="D34" s="67" t="str">
        <f>IF(Baseline!D34="","",Baseline!D34)</f>
        <v/>
      </c>
      <c r="E34" s="32" t="str">
        <f t="shared" si="1"/>
        <v/>
      </c>
      <c r="F34" s="258"/>
      <c r="G34" s="288"/>
      <c r="H34" s="343"/>
      <c r="I34" s="344"/>
      <c r="J34" s="343"/>
      <c r="K34" s="344"/>
      <c r="L34" s="343"/>
      <c r="M34" s="344"/>
      <c r="N34" s="343"/>
      <c r="O34" s="344"/>
      <c r="P34" s="343"/>
      <c r="Q34" s="344"/>
      <c r="R34" s="344"/>
      <c r="S34" s="344"/>
      <c r="T34" s="343"/>
      <c r="U34" s="351"/>
      <c r="V34" s="344"/>
      <c r="W34" s="344"/>
      <c r="X34" s="284"/>
      <c r="Y34" s="394" t="str">
        <f>IFERROR($G34*INDEX('Development Information'!$B$9:$B$15,MATCH($H34,Fuel_Type,0),1)+$K34*IFERROR(INDEX('Development Information'!$B$9:$B$15,MATCH($L34,Fuel_Type,0),1),0)+$S34*IFERROR(INDEX('Development Information'!$B$9:$B$15,MATCH($T34,Fuel_Type,0),1),0),"")</f>
        <v/>
      </c>
      <c r="Z34" s="395" t="str">
        <f>IFERROR($M34*IFERROR(INDEX('Development Information'!$B$9:$B$15,MATCH($N34,Fuel_Type,0),1),0)+$I34*(INDEX('Development Information'!$B$9:$B$15,MATCH($J34,Fuel_Type,0),1)),"")</f>
        <v/>
      </c>
      <c r="AA34" s="395" t="str">
        <f>IFERROR($O34*INDEX('Development Information'!$B$9:$B$15,MATCH($P34,Fuel_Type,0),1),"")</f>
        <v/>
      </c>
      <c r="AB34" s="395" t="str">
        <f>IFERROR($Q34*INDEX('Development Information'!$B$9:$B$15,MATCH($R34,Fuel_Type,0),1),"")</f>
        <v/>
      </c>
      <c r="AC34" s="395" t="str">
        <f>IF($V34="","",$V34*'Development Information'!$B$10)</f>
        <v/>
      </c>
      <c r="AD34" s="395" t="str">
        <f>IF($W34="","",$W34*'Development Information'!$B$10)</f>
        <v/>
      </c>
      <c r="AE34" s="395" t="str">
        <f>IF($X34="","",$X34*'Development Information'!$B$10)</f>
        <v/>
      </c>
      <c r="AF34" s="396" t="str">
        <f>IF(Baseline!AF34="","",Baseline!AF34)</f>
        <v/>
      </c>
      <c r="AG34" s="69" t="str">
        <f t="shared" si="0"/>
        <v/>
      </c>
      <c r="AH34" s="356"/>
    </row>
    <row r="35" spans="1:34" x14ac:dyDescent="0.3">
      <c r="A35" s="66" t="str">
        <f>IF(Baseline!A35="","",Baseline!A35)</f>
        <v/>
      </c>
      <c r="B35" s="341" t="str">
        <f>IF(Baseline!B35="","",Baseline!B35)</f>
        <v/>
      </c>
      <c r="C35" s="341" t="str">
        <f>IF(Baseline!C35="","",Baseline!C35)</f>
        <v/>
      </c>
      <c r="D35" s="67" t="str">
        <f>IF(Baseline!D35="","",Baseline!D35)</f>
        <v/>
      </c>
      <c r="E35" s="32" t="str">
        <f t="shared" si="1"/>
        <v/>
      </c>
      <c r="F35" s="258"/>
      <c r="G35" s="288"/>
      <c r="H35" s="343"/>
      <c r="I35" s="344"/>
      <c r="J35" s="343"/>
      <c r="K35" s="344"/>
      <c r="L35" s="343"/>
      <c r="M35" s="344"/>
      <c r="N35" s="343"/>
      <c r="O35" s="344"/>
      <c r="P35" s="343"/>
      <c r="Q35" s="344"/>
      <c r="R35" s="344"/>
      <c r="S35" s="344"/>
      <c r="T35" s="343"/>
      <c r="U35" s="351"/>
      <c r="V35" s="344"/>
      <c r="W35" s="344"/>
      <c r="X35" s="284"/>
      <c r="Y35" s="394" t="str">
        <f>IFERROR($G35*INDEX('Development Information'!$B$9:$B$15,MATCH($H35,Fuel_Type,0),1)+$K35*IFERROR(INDEX('Development Information'!$B$9:$B$15,MATCH($L35,Fuel_Type,0),1),0)+$S35*IFERROR(INDEX('Development Information'!$B$9:$B$15,MATCH($T35,Fuel_Type,0),1),0),"")</f>
        <v/>
      </c>
      <c r="Z35" s="395" t="str">
        <f>IFERROR($M35*IFERROR(INDEX('Development Information'!$B$9:$B$15,MATCH($N35,Fuel_Type,0),1),0)+$I35*(INDEX('Development Information'!$B$9:$B$15,MATCH($J35,Fuel_Type,0),1)),"")</f>
        <v/>
      </c>
      <c r="AA35" s="395" t="str">
        <f>IFERROR($O35*INDEX('Development Information'!$B$9:$B$15,MATCH($P35,Fuel_Type,0),1),"")</f>
        <v/>
      </c>
      <c r="AB35" s="395" t="str">
        <f>IFERROR($Q35*INDEX('Development Information'!$B$9:$B$15,MATCH($R35,Fuel_Type,0),1),"")</f>
        <v/>
      </c>
      <c r="AC35" s="395" t="str">
        <f>IF($V35="","",$V35*'Development Information'!$B$10)</f>
        <v/>
      </c>
      <c r="AD35" s="395" t="str">
        <f>IF($W35="","",$W35*'Development Information'!$B$10)</f>
        <v/>
      </c>
      <c r="AE35" s="395" t="str">
        <f>IF($X35="","",$X35*'Development Information'!$B$10)</f>
        <v/>
      </c>
      <c r="AF35" s="396" t="str">
        <f>IF(Baseline!AF35="","",Baseline!AF35)</f>
        <v/>
      </c>
      <c r="AG35" s="69" t="str">
        <f t="shared" si="0"/>
        <v/>
      </c>
      <c r="AH35" s="356"/>
    </row>
    <row r="36" spans="1:34" x14ac:dyDescent="0.3">
      <c r="A36" s="66" t="str">
        <f>IF(Baseline!A36="","",Baseline!A36)</f>
        <v/>
      </c>
      <c r="B36" s="341" t="str">
        <f>IF(Baseline!B36="","",Baseline!B36)</f>
        <v/>
      </c>
      <c r="C36" s="341" t="str">
        <f>IF(Baseline!C36="","",Baseline!C36)</f>
        <v/>
      </c>
      <c r="D36" s="67" t="str">
        <f>IF(Baseline!D36="","",Baseline!D36)</f>
        <v/>
      </c>
      <c r="E36" s="32" t="str">
        <f t="shared" si="1"/>
        <v/>
      </c>
      <c r="F36" s="258"/>
      <c r="G36" s="288"/>
      <c r="H36" s="343"/>
      <c r="I36" s="344"/>
      <c r="J36" s="343"/>
      <c r="K36" s="344"/>
      <c r="L36" s="343"/>
      <c r="M36" s="344"/>
      <c r="N36" s="343"/>
      <c r="O36" s="344"/>
      <c r="P36" s="343"/>
      <c r="Q36" s="344"/>
      <c r="R36" s="344"/>
      <c r="S36" s="344"/>
      <c r="T36" s="343"/>
      <c r="U36" s="351"/>
      <c r="V36" s="344"/>
      <c r="W36" s="344"/>
      <c r="X36" s="284"/>
      <c r="Y36" s="394" t="str">
        <f>IFERROR($G36*INDEX('Development Information'!$B$9:$B$15,MATCH($H36,Fuel_Type,0),1)+$K36*IFERROR(INDEX('Development Information'!$B$9:$B$15,MATCH($L36,Fuel_Type,0),1),0)+$S36*IFERROR(INDEX('Development Information'!$B$9:$B$15,MATCH($T36,Fuel_Type,0),1),0),"")</f>
        <v/>
      </c>
      <c r="Z36" s="395" t="str">
        <f>IFERROR($M36*IFERROR(INDEX('Development Information'!$B$9:$B$15,MATCH($N36,Fuel_Type,0),1),0)+$I36*(INDEX('Development Information'!$B$9:$B$15,MATCH($J36,Fuel_Type,0),1)),"")</f>
        <v/>
      </c>
      <c r="AA36" s="395" t="str">
        <f>IFERROR($O36*INDEX('Development Information'!$B$9:$B$15,MATCH($P36,Fuel_Type,0),1),"")</f>
        <v/>
      </c>
      <c r="AB36" s="395" t="str">
        <f>IFERROR($Q36*INDEX('Development Information'!$B$9:$B$15,MATCH($R36,Fuel_Type,0),1),"")</f>
        <v/>
      </c>
      <c r="AC36" s="395" t="str">
        <f>IF($V36="","",$V36*'Development Information'!$B$10)</f>
        <v/>
      </c>
      <c r="AD36" s="395" t="str">
        <f>IF($W36="","",$W36*'Development Information'!$B$10)</f>
        <v/>
      </c>
      <c r="AE36" s="395" t="str">
        <f>IF($X36="","",$X36*'Development Information'!$B$10)</f>
        <v/>
      </c>
      <c r="AF36" s="396" t="str">
        <f>IF(Baseline!AF36="","",Baseline!AF36)</f>
        <v/>
      </c>
      <c r="AG36" s="69" t="str">
        <f t="shared" si="0"/>
        <v/>
      </c>
      <c r="AH36" s="356"/>
    </row>
    <row r="37" spans="1:34" x14ac:dyDescent="0.3">
      <c r="A37" s="66" t="str">
        <f>IF(Baseline!A37="","",Baseline!A37)</f>
        <v/>
      </c>
      <c r="B37" s="341" t="str">
        <f>IF(Baseline!B37="","",Baseline!B37)</f>
        <v/>
      </c>
      <c r="C37" s="341" t="str">
        <f>IF(Baseline!C37="","",Baseline!C37)</f>
        <v/>
      </c>
      <c r="D37" s="67" t="str">
        <f>IF(Baseline!D37="","",Baseline!D37)</f>
        <v/>
      </c>
      <c r="E37" s="32" t="str">
        <f t="shared" si="1"/>
        <v/>
      </c>
      <c r="F37" s="258"/>
      <c r="G37" s="288"/>
      <c r="H37" s="343"/>
      <c r="I37" s="344"/>
      <c r="J37" s="343"/>
      <c r="K37" s="344"/>
      <c r="L37" s="343"/>
      <c r="M37" s="344"/>
      <c r="N37" s="343"/>
      <c r="O37" s="344"/>
      <c r="P37" s="343"/>
      <c r="Q37" s="344"/>
      <c r="R37" s="344"/>
      <c r="S37" s="344"/>
      <c r="T37" s="343"/>
      <c r="U37" s="351"/>
      <c r="V37" s="344"/>
      <c r="W37" s="344"/>
      <c r="X37" s="284"/>
      <c r="Y37" s="394" t="str">
        <f>IFERROR($G37*INDEX('Development Information'!$B$9:$B$15,MATCH($H37,Fuel_Type,0),1)+$K37*IFERROR(INDEX('Development Information'!$B$9:$B$15,MATCH($L37,Fuel_Type,0),1),0)+$S37*IFERROR(INDEX('Development Information'!$B$9:$B$15,MATCH($T37,Fuel_Type,0),1),0),"")</f>
        <v/>
      </c>
      <c r="Z37" s="395" t="str">
        <f>IFERROR($M37*IFERROR(INDEX('Development Information'!$B$9:$B$15,MATCH($N37,Fuel_Type,0),1),0)+$I37*(INDEX('Development Information'!$B$9:$B$15,MATCH($J37,Fuel_Type,0),1)),"")</f>
        <v/>
      </c>
      <c r="AA37" s="395" t="str">
        <f>IFERROR($O37*INDEX('Development Information'!$B$9:$B$15,MATCH($P37,Fuel_Type,0),1),"")</f>
        <v/>
      </c>
      <c r="AB37" s="395" t="str">
        <f>IFERROR($Q37*INDEX('Development Information'!$B$9:$B$15,MATCH($R37,Fuel_Type,0),1),"")</f>
        <v/>
      </c>
      <c r="AC37" s="395" t="str">
        <f>IF($V37="","",$V37*'Development Information'!$B$10)</f>
        <v/>
      </c>
      <c r="AD37" s="395" t="str">
        <f>IF($W37="","",$W37*'Development Information'!$B$10)</f>
        <v/>
      </c>
      <c r="AE37" s="395" t="str">
        <f>IF($X37="","",$X37*'Development Information'!$B$10)</f>
        <v/>
      </c>
      <c r="AF37" s="396" t="str">
        <f>IF(Baseline!AF37="","",Baseline!AF37)</f>
        <v/>
      </c>
      <c r="AG37" s="69" t="str">
        <f t="shared" si="0"/>
        <v/>
      </c>
      <c r="AH37" s="356"/>
    </row>
    <row r="38" spans="1:34" x14ac:dyDescent="0.3">
      <c r="A38" s="66" t="str">
        <f>IF(Baseline!A38="","",Baseline!A38)</f>
        <v/>
      </c>
      <c r="B38" s="341" t="str">
        <f>IF(Baseline!B38="","",Baseline!B38)</f>
        <v/>
      </c>
      <c r="C38" s="341" t="str">
        <f>IF(Baseline!C38="","",Baseline!C38)</f>
        <v/>
      </c>
      <c r="D38" s="67" t="str">
        <f>IF(Baseline!D38="","",Baseline!D38)</f>
        <v/>
      </c>
      <c r="E38" s="32" t="str">
        <f t="shared" si="1"/>
        <v/>
      </c>
      <c r="F38" s="258"/>
      <c r="G38" s="288"/>
      <c r="H38" s="343"/>
      <c r="I38" s="344"/>
      <c r="J38" s="343"/>
      <c r="K38" s="344"/>
      <c r="L38" s="343"/>
      <c r="M38" s="344"/>
      <c r="N38" s="343"/>
      <c r="O38" s="344"/>
      <c r="P38" s="343"/>
      <c r="Q38" s="344"/>
      <c r="R38" s="344"/>
      <c r="S38" s="344"/>
      <c r="T38" s="343"/>
      <c r="U38" s="351"/>
      <c r="V38" s="344"/>
      <c r="W38" s="344"/>
      <c r="X38" s="284"/>
      <c r="Y38" s="394" t="str">
        <f>IFERROR($G38*INDEX('Development Information'!$B$9:$B$15,MATCH($H38,Fuel_Type,0),1)+$K38*IFERROR(INDEX('Development Information'!$B$9:$B$15,MATCH($L38,Fuel_Type,0),1),0)+$S38*IFERROR(INDEX('Development Information'!$B$9:$B$15,MATCH($T38,Fuel_Type,0),1),0),"")</f>
        <v/>
      </c>
      <c r="Z38" s="395" t="str">
        <f>IFERROR($M38*IFERROR(INDEX('Development Information'!$B$9:$B$15,MATCH($N38,Fuel_Type,0),1),0)+$I38*(INDEX('Development Information'!$B$9:$B$15,MATCH($J38,Fuel_Type,0),1)),"")</f>
        <v/>
      </c>
      <c r="AA38" s="395" t="str">
        <f>IFERROR($O38*INDEX('Development Information'!$B$9:$B$15,MATCH($P38,Fuel_Type,0),1),"")</f>
        <v/>
      </c>
      <c r="AB38" s="395" t="str">
        <f>IFERROR($Q38*INDEX('Development Information'!$B$9:$B$15,MATCH($R38,Fuel_Type,0),1),"")</f>
        <v/>
      </c>
      <c r="AC38" s="395" t="str">
        <f>IF($V38="","",$V38*'Development Information'!$B$10)</f>
        <v/>
      </c>
      <c r="AD38" s="395" t="str">
        <f>IF($W38="","",$W38*'Development Information'!$B$10)</f>
        <v/>
      </c>
      <c r="AE38" s="395" t="str">
        <f>IF($X38="","",$X38*'Development Information'!$B$10)</f>
        <v/>
      </c>
      <c r="AF38" s="396" t="str">
        <f>IF(Baseline!AF38="","",Baseline!AF38)</f>
        <v/>
      </c>
      <c r="AG38" s="69" t="str">
        <f t="shared" si="0"/>
        <v/>
      </c>
      <c r="AH38" s="356"/>
    </row>
    <row r="39" spans="1:34" x14ac:dyDescent="0.3">
      <c r="A39" s="66" t="str">
        <f>IF(Baseline!A39="","",Baseline!A39)</f>
        <v/>
      </c>
      <c r="B39" s="341" t="str">
        <f>IF(Baseline!B39="","",Baseline!B39)</f>
        <v/>
      </c>
      <c r="C39" s="341" t="str">
        <f>IF(Baseline!C39="","",Baseline!C39)</f>
        <v/>
      </c>
      <c r="D39" s="67" t="str">
        <f>IF(Baseline!D39="","",Baseline!D39)</f>
        <v/>
      </c>
      <c r="E39" s="32" t="str">
        <f t="shared" ref="E39:E57" si="2">IFERROR(SUM(Y39:AE39)/$B39,"")</f>
        <v/>
      </c>
      <c r="F39" s="258"/>
      <c r="G39" s="288"/>
      <c r="H39" s="343"/>
      <c r="I39" s="344"/>
      <c r="J39" s="343"/>
      <c r="K39" s="344"/>
      <c r="L39" s="343"/>
      <c r="M39" s="344"/>
      <c r="N39" s="343"/>
      <c r="O39" s="344"/>
      <c r="P39" s="343"/>
      <c r="Q39" s="344"/>
      <c r="R39" s="344"/>
      <c r="S39" s="344"/>
      <c r="T39" s="343"/>
      <c r="U39" s="351"/>
      <c r="V39" s="344"/>
      <c r="W39" s="344"/>
      <c r="X39" s="284"/>
      <c r="Y39" s="394" t="str">
        <f>IFERROR($G39*INDEX('Development Information'!$B$9:$B$15,MATCH($H39,Fuel_Type,0),1)+$K39*IFERROR(INDEX('Development Information'!$B$9:$B$15,MATCH($L39,Fuel_Type,0),1),0)+$S39*IFERROR(INDEX('Development Information'!$B$9:$B$15,MATCH($T39,Fuel_Type,0),1),0),"")</f>
        <v/>
      </c>
      <c r="Z39" s="395" t="str">
        <f>IFERROR($M39*IFERROR(INDEX('Development Information'!$B$9:$B$15,MATCH($N39,Fuel_Type,0),1),0)+$I39*(INDEX('Development Information'!$B$9:$B$15,MATCH($J39,Fuel_Type,0),1)),"")</f>
        <v/>
      </c>
      <c r="AA39" s="395" t="str">
        <f>IFERROR($O39*INDEX('Development Information'!$B$9:$B$15,MATCH($P39,Fuel_Type,0),1),"")</f>
        <v/>
      </c>
      <c r="AB39" s="395" t="str">
        <f>IFERROR($Q39*INDEX('Development Information'!$B$9:$B$15,MATCH($R39,Fuel_Type,0),1),"")</f>
        <v/>
      </c>
      <c r="AC39" s="395" t="str">
        <f>IF($V39="","",$V39*'Development Information'!$B$10)</f>
        <v/>
      </c>
      <c r="AD39" s="395" t="str">
        <f>IF($W39="","",$W39*'Development Information'!$B$10)</f>
        <v/>
      </c>
      <c r="AE39" s="395" t="str">
        <f>IF($X39="","",$X39*'Development Information'!$B$10)</f>
        <v/>
      </c>
      <c r="AF39" s="396" t="str">
        <f>IF(Baseline!AF39="","",Baseline!AF39)</f>
        <v/>
      </c>
      <c r="AG39" s="69" t="str">
        <f t="shared" ref="AG39:AG57" si="3">IF(SUM(Y39:AF39)=0,"",(SUM(Y39:AF39)*D39/B39))</f>
        <v/>
      </c>
      <c r="AH39" s="356"/>
    </row>
    <row r="40" spans="1:34" x14ac:dyDescent="0.3">
      <c r="A40" s="66" t="str">
        <f>IF(Baseline!A40="","",Baseline!A40)</f>
        <v/>
      </c>
      <c r="B40" s="341" t="str">
        <f>IF(Baseline!B40="","",Baseline!B40)</f>
        <v/>
      </c>
      <c r="C40" s="341" t="str">
        <f>IF(Baseline!C40="","",Baseline!C40)</f>
        <v/>
      </c>
      <c r="D40" s="67" t="str">
        <f>IF(Baseline!D40="","",Baseline!D40)</f>
        <v/>
      </c>
      <c r="E40" s="32" t="str">
        <f t="shared" si="2"/>
        <v/>
      </c>
      <c r="F40" s="258"/>
      <c r="G40" s="288"/>
      <c r="H40" s="343"/>
      <c r="I40" s="344"/>
      <c r="J40" s="343"/>
      <c r="K40" s="344"/>
      <c r="L40" s="343"/>
      <c r="M40" s="344"/>
      <c r="N40" s="343"/>
      <c r="O40" s="344"/>
      <c r="P40" s="343"/>
      <c r="Q40" s="344"/>
      <c r="R40" s="344"/>
      <c r="S40" s="344"/>
      <c r="T40" s="343"/>
      <c r="U40" s="351"/>
      <c r="V40" s="344"/>
      <c r="W40" s="344"/>
      <c r="X40" s="284"/>
      <c r="Y40" s="394" t="str">
        <f>IFERROR($G40*INDEX('Development Information'!$B$9:$B$15,MATCH($H40,Fuel_Type,0),1)+$K40*IFERROR(INDEX('Development Information'!$B$9:$B$15,MATCH($L40,Fuel_Type,0),1),0)+$S40*IFERROR(INDEX('Development Information'!$B$9:$B$15,MATCH($T40,Fuel_Type,0),1),0),"")</f>
        <v/>
      </c>
      <c r="Z40" s="395" t="str">
        <f>IFERROR($M40*IFERROR(INDEX('Development Information'!$B$9:$B$15,MATCH($N40,Fuel_Type,0),1),0)+$I40*(INDEX('Development Information'!$B$9:$B$15,MATCH($J40,Fuel_Type,0),1)),"")</f>
        <v/>
      </c>
      <c r="AA40" s="395" t="str">
        <f>IFERROR($O40*INDEX('Development Information'!$B$9:$B$15,MATCH($P40,Fuel_Type,0),1),"")</f>
        <v/>
      </c>
      <c r="AB40" s="395" t="str">
        <f>IFERROR($Q40*INDEX('Development Information'!$B$9:$B$15,MATCH($R40,Fuel_Type,0),1),"")</f>
        <v/>
      </c>
      <c r="AC40" s="395" t="str">
        <f>IF($V40="","",$V40*'Development Information'!$B$10)</f>
        <v/>
      </c>
      <c r="AD40" s="395" t="str">
        <f>IF($W40="","",$W40*'Development Information'!$B$10)</f>
        <v/>
      </c>
      <c r="AE40" s="395" t="str">
        <f>IF($X40="","",$X40*'Development Information'!$B$10)</f>
        <v/>
      </c>
      <c r="AF40" s="396" t="str">
        <f>IF(Baseline!AF40="","",Baseline!AF40)</f>
        <v/>
      </c>
      <c r="AG40" s="69" t="str">
        <f t="shared" si="3"/>
        <v/>
      </c>
      <c r="AH40" s="356"/>
    </row>
    <row r="41" spans="1:34" x14ac:dyDescent="0.3">
      <c r="A41" s="66" t="str">
        <f>IF(Baseline!A41="","",Baseline!A41)</f>
        <v/>
      </c>
      <c r="B41" s="341" t="str">
        <f>IF(Baseline!B41="","",Baseline!B41)</f>
        <v/>
      </c>
      <c r="C41" s="341" t="str">
        <f>IF(Baseline!C41="","",Baseline!C41)</f>
        <v/>
      </c>
      <c r="D41" s="67" t="str">
        <f>IF(Baseline!D41="","",Baseline!D41)</f>
        <v/>
      </c>
      <c r="E41" s="32" t="str">
        <f t="shared" si="2"/>
        <v/>
      </c>
      <c r="F41" s="258"/>
      <c r="G41" s="288"/>
      <c r="H41" s="343"/>
      <c r="I41" s="344"/>
      <c r="J41" s="343"/>
      <c r="K41" s="344"/>
      <c r="L41" s="343"/>
      <c r="M41" s="344"/>
      <c r="N41" s="343"/>
      <c r="O41" s="344"/>
      <c r="P41" s="343"/>
      <c r="Q41" s="344"/>
      <c r="R41" s="344"/>
      <c r="S41" s="344"/>
      <c r="T41" s="343"/>
      <c r="U41" s="351"/>
      <c r="V41" s="344"/>
      <c r="W41" s="344"/>
      <c r="X41" s="284"/>
      <c r="Y41" s="394" t="str">
        <f>IFERROR($G41*INDEX('Development Information'!$B$9:$B$15,MATCH($H41,Fuel_Type,0),1)+$K41*IFERROR(INDEX('Development Information'!$B$9:$B$15,MATCH($L41,Fuel_Type,0),1),0)+$S41*IFERROR(INDEX('Development Information'!$B$9:$B$15,MATCH($T41,Fuel_Type,0),1),0),"")</f>
        <v/>
      </c>
      <c r="Z41" s="395" t="str">
        <f>IFERROR($M41*IFERROR(INDEX('Development Information'!$B$9:$B$15,MATCH($N41,Fuel_Type,0),1),0)+$I41*(INDEX('Development Information'!$B$9:$B$15,MATCH($J41,Fuel_Type,0),1)),"")</f>
        <v/>
      </c>
      <c r="AA41" s="395" t="str">
        <f>IFERROR($O41*INDEX('Development Information'!$B$9:$B$15,MATCH($P41,Fuel_Type,0),1),"")</f>
        <v/>
      </c>
      <c r="AB41" s="395" t="str">
        <f>IFERROR($Q41*INDEX('Development Information'!$B$9:$B$15,MATCH($R41,Fuel_Type,0),1),"")</f>
        <v/>
      </c>
      <c r="AC41" s="395" t="str">
        <f>IF($V41="","",$V41*'Development Information'!$B$10)</f>
        <v/>
      </c>
      <c r="AD41" s="395" t="str">
        <f>IF($W41="","",$W41*'Development Information'!$B$10)</f>
        <v/>
      </c>
      <c r="AE41" s="395" t="str">
        <f>IF($X41="","",$X41*'Development Information'!$B$10)</f>
        <v/>
      </c>
      <c r="AF41" s="396" t="str">
        <f>IF(Baseline!AF41="","",Baseline!AF41)</f>
        <v/>
      </c>
      <c r="AG41" s="69" t="str">
        <f t="shared" si="3"/>
        <v/>
      </c>
      <c r="AH41" s="356"/>
    </row>
    <row r="42" spans="1:34" x14ac:dyDescent="0.3">
      <c r="A42" s="66" t="str">
        <f>IF(Baseline!A42="","",Baseline!A42)</f>
        <v/>
      </c>
      <c r="B42" s="341" t="str">
        <f>IF(Baseline!B42="","",Baseline!B42)</f>
        <v/>
      </c>
      <c r="C42" s="341" t="str">
        <f>IF(Baseline!C42="","",Baseline!C42)</f>
        <v/>
      </c>
      <c r="D42" s="67" t="str">
        <f>IF(Baseline!D42="","",Baseline!D42)</f>
        <v/>
      </c>
      <c r="E42" s="32" t="str">
        <f t="shared" si="2"/>
        <v/>
      </c>
      <c r="F42" s="258"/>
      <c r="G42" s="288"/>
      <c r="H42" s="343"/>
      <c r="I42" s="344"/>
      <c r="J42" s="343"/>
      <c r="K42" s="344"/>
      <c r="L42" s="343"/>
      <c r="M42" s="344"/>
      <c r="N42" s="343"/>
      <c r="O42" s="344"/>
      <c r="P42" s="343"/>
      <c r="Q42" s="344"/>
      <c r="R42" s="344"/>
      <c r="S42" s="344"/>
      <c r="T42" s="343"/>
      <c r="U42" s="351"/>
      <c r="V42" s="344"/>
      <c r="W42" s="344"/>
      <c r="X42" s="284"/>
      <c r="Y42" s="394" t="str">
        <f>IFERROR($G42*INDEX('Development Information'!$B$9:$B$15,MATCH($H42,Fuel_Type,0),1)+$K42*IFERROR(INDEX('Development Information'!$B$9:$B$15,MATCH($L42,Fuel_Type,0),1),0)+$S42*IFERROR(INDEX('Development Information'!$B$9:$B$15,MATCH($T42,Fuel_Type,0),1),0),"")</f>
        <v/>
      </c>
      <c r="Z42" s="395" t="str">
        <f>IFERROR($M42*IFERROR(INDEX('Development Information'!$B$9:$B$15,MATCH($N42,Fuel_Type,0),1),0)+$I42*(INDEX('Development Information'!$B$9:$B$15,MATCH($J42,Fuel_Type,0),1)),"")</f>
        <v/>
      </c>
      <c r="AA42" s="395" t="str">
        <f>IFERROR($O42*INDEX('Development Information'!$B$9:$B$15,MATCH($P42,Fuel_Type,0),1),"")</f>
        <v/>
      </c>
      <c r="AB42" s="395" t="str">
        <f>IFERROR($Q42*INDEX('Development Information'!$B$9:$B$15,MATCH($R42,Fuel_Type,0),1),"")</f>
        <v/>
      </c>
      <c r="AC42" s="395" t="str">
        <f>IF($V42="","",$V42*'Development Information'!$B$10)</f>
        <v/>
      </c>
      <c r="AD42" s="395" t="str">
        <f>IF($W42="","",$W42*'Development Information'!$B$10)</f>
        <v/>
      </c>
      <c r="AE42" s="395" t="str">
        <f>IF($X42="","",$X42*'Development Information'!$B$10)</f>
        <v/>
      </c>
      <c r="AF42" s="396" t="str">
        <f>IF(Baseline!AF42="","",Baseline!AF42)</f>
        <v/>
      </c>
      <c r="AG42" s="69" t="str">
        <f t="shared" si="3"/>
        <v/>
      </c>
      <c r="AH42" s="356"/>
    </row>
    <row r="43" spans="1:34" x14ac:dyDescent="0.3">
      <c r="A43" s="66" t="str">
        <f>IF(Baseline!A43="","",Baseline!A43)</f>
        <v/>
      </c>
      <c r="B43" s="341" t="str">
        <f>IF(Baseline!B43="","",Baseline!B43)</f>
        <v/>
      </c>
      <c r="C43" s="341" t="str">
        <f>IF(Baseline!C43="","",Baseline!C43)</f>
        <v/>
      </c>
      <c r="D43" s="67" t="str">
        <f>IF(Baseline!D43="","",Baseline!D43)</f>
        <v/>
      </c>
      <c r="E43" s="32" t="str">
        <f t="shared" si="2"/>
        <v/>
      </c>
      <c r="F43" s="258"/>
      <c r="G43" s="288"/>
      <c r="H43" s="343"/>
      <c r="I43" s="344"/>
      <c r="J43" s="343"/>
      <c r="K43" s="344"/>
      <c r="L43" s="343"/>
      <c r="M43" s="344"/>
      <c r="N43" s="343"/>
      <c r="O43" s="344"/>
      <c r="P43" s="343"/>
      <c r="Q43" s="344"/>
      <c r="R43" s="344"/>
      <c r="S43" s="344"/>
      <c r="T43" s="343"/>
      <c r="U43" s="351"/>
      <c r="V43" s="344"/>
      <c r="W43" s="344"/>
      <c r="X43" s="284"/>
      <c r="Y43" s="394" t="str">
        <f>IFERROR($G43*INDEX('Development Information'!$B$9:$B$15,MATCH($H43,Fuel_Type,0),1)+$K43*IFERROR(INDEX('Development Information'!$B$9:$B$15,MATCH($L43,Fuel_Type,0),1),0)+$S43*IFERROR(INDEX('Development Information'!$B$9:$B$15,MATCH($T43,Fuel_Type,0),1),0),"")</f>
        <v/>
      </c>
      <c r="Z43" s="395" t="str">
        <f>IFERROR($M43*IFERROR(INDEX('Development Information'!$B$9:$B$15,MATCH($N43,Fuel_Type,0),1),0)+$I43*(INDEX('Development Information'!$B$9:$B$15,MATCH($J43,Fuel_Type,0),1)),"")</f>
        <v/>
      </c>
      <c r="AA43" s="395" t="str">
        <f>IFERROR($O43*INDEX('Development Information'!$B$9:$B$15,MATCH($P43,Fuel_Type,0),1),"")</f>
        <v/>
      </c>
      <c r="AB43" s="395" t="str">
        <f>IFERROR($Q43*INDEX('Development Information'!$B$9:$B$15,MATCH($R43,Fuel_Type,0),1),"")</f>
        <v/>
      </c>
      <c r="AC43" s="395" t="str">
        <f>IF($V43="","",$V43*'Development Information'!$B$10)</f>
        <v/>
      </c>
      <c r="AD43" s="395" t="str">
        <f>IF($W43="","",$W43*'Development Information'!$B$10)</f>
        <v/>
      </c>
      <c r="AE43" s="395" t="str">
        <f>IF($X43="","",$X43*'Development Information'!$B$10)</f>
        <v/>
      </c>
      <c r="AF43" s="396" t="str">
        <f>IF(Baseline!AF43="","",Baseline!AF43)</f>
        <v/>
      </c>
      <c r="AG43" s="69" t="str">
        <f t="shared" si="3"/>
        <v/>
      </c>
      <c r="AH43" s="356"/>
    </row>
    <row r="44" spans="1:34" x14ac:dyDescent="0.3">
      <c r="A44" s="66" t="str">
        <f>IF(Baseline!A44="","",Baseline!A44)</f>
        <v/>
      </c>
      <c r="B44" s="341" t="str">
        <f>IF(Baseline!B44="","",Baseline!B44)</f>
        <v/>
      </c>
      <c r="C44" s="341" t="str">
        <f>IF(Baseline!C44="","",Baseline!C44)</f>
        <v/>
      </c>
      <c r="D44" s="67" t="str">
        <f>IF(Baseline!D44="","",Baseline!D44)</f>
        <v/>
      </c>
      <c r="E44" s="32" t="str">
        <f t="shared" si="2"/>
        <v/>
      </c>
      <c r="F44" s="258"/>
      <c r="G44" s="288"/>
      <c r="H44" s="343"/>
      <c r="I44" s="344"/>
      <c r="J44" s="343"/>
      <c r="K44" s="344"/>
      <c r="L44" s="343"/>
      <c r="M44" s="344"/>
      <c r="N44" s="343"/>
      <c r="O44" s="344"/>
      <c r="P44" s="343"/>
      <c r="Q44" s="344"/>
      <c r="R44" s="344"/>
      <c r="S44" s="344"/>
      <c r="T44" s="343"/>
      <c r="U44" s="351"/>
      <c r="V44" s="344"/>
      <c r="W44" s="344"/>
      <c r="X44" s="284"/>
      <c r="Y44" s="394" t="str">
        <f>IFERROR($G44*INDEX('Development Information'!$B$9:$B$15,MATCH($H44,Fuel_Type,0),1)+$K44*IFERROR(INDEX('Development Information'!$B$9:$B$15,MATCH($L44,Fuel_Type,0),1),0)+$S44*IFERROR(INDEX('Development Information'!$B$9:$B$15,MATCH($T44,Fuel_Type,0),1),0),"")</f>
        <v/>
      </c>
      <c r="Z44" s="395" t="str">
        <f>IFERROR($M44*IFERROR(INDEX('Development Information'!$B$9:$B$15,MATCH($N44,Fuel_Type,0),1),0)+$I44*(INDEX('Development Information'!$B$9:$B$15,MATCH($J44,Fuel_Type,0),1)),"")</f>
        <v/>
      </c>
      <c r="AA44" s="395" t="str">
        <f>IFERROR($O44*INDEX('Development Information'!$B$9:$B$15,MATCH($P44,Fuel_Type,0),1),"")</f>
        <v/>
      </c>
      <c r="AB44" s="395" t="str">
        <f>IFERROR($Q44*INDEX('Development Information'!$B$9:$B$15,MATCH($R44,Fuel_Type,0),1),"")</f>
        <v/>
      </c>
      <c r="AC44" s="395" t="str">
        <f>IF($V44="","",$V44*'Development Information'!$B$10)</f>
        <v/>
      </c>
      <c r="AD44" s="395" t="str">
        <f>IF($W44="","",$W44*'Development Information'!$B$10)</f>
        <v/>
      </c>
      <c r="AE44" s="395" t="str">
        <f>IF($X44="","",$X44*'Development Information'!$B$10)</f>
        <v/>
      </c>
      <c r="AF44" s="396" t="str">
        <f>IF(Baseline!AF44="","",Baseline!AF44)</f>
        <v/>
      </c>
      <c r="AG44" s="69" t="str">
        <f t="shared" si="3"/>
        <v/>
      </c>
      <c r="AH44" s="356"/>
    </row>
    <row r="45" spans="1:34" x14ac:dyDescent="0.3">
      <c r="A45" s="66" t="str">
        <f>IF(Baseline!A45="","",Baseline!A45)</f>
        <v/>
      </c>
      <c r="B45" s="341" t="str">
        <f>IF(Baseline!B45="","",Baseline!B45)</f>
        <v/>
      </c>
      <c r="C45" s="341" t="str">
        <f>IF(Baseline!C45="","",Baseline!C45)</f>
        <v/>
      </c>
      <c r="D45" s="67" t="str">
        <f>IF(Baseline!D45="","",Baseline!D45)</f>
        <v/>
      </c>
      <c r="E45" s="32" t="str">
        <f t="shared" si="2"/>
        <v/>
      </c>
      <c r="F45" s="258"/>
      <c r="G45" s="288"/>
      <c r="H45" s="343"/>
      <c r="I45" s="344"/>
      <c r="J45" s="343"/>
      <c r="K45" s="344"/>
      <c r="L45" s="343"/>
      <c r="M45" s="344"/>
      <c r="N45" s="343"/>
      <c r="O45" s="344"/>
      <c r="P45" s="343"/>
      <c r="Q45" s="344"/>
      <c r="R45" s="344"/>
      <c r="S45" s="344"/>
      <c r="T45" s="343"/>
      <c r="U45" s="351"/>
      <c r="V45" s="344"/>
      <c r="W45" s="344"/>
      <c r="X45" s="284"/>
      <c r="Y45" s="394" t="str">
        <f>IFERROR($G45*INDEX('Development Information'!$B$9:$B$15,MATCH($H45,Fuel_Type,0),1)+$K45*IFERROR(INDEX('Development Information'!$B$9:$B$15,MATCH($L45,Fuel_Type,0),1),0)+$S45*IFERROR(INDEX('Development Information'!$B$9:$B$15,MATCH($T45,Fuel_Type,0),1),0),"")</f>
        <v/>
      </c>
      <c r="Z45" s="395" t="str">
        <f>IFERROR($M45*IFERROR(INDEX('Development Information'!$B$9:$B$15,MATCH($N45,Fuel_Type,0),1),0)+$I45*(INDEX('Development Information'!$B$9:$B$15,MATCH($J45,Fuel_Type,0),1)),"")</f>
        <v/>
      </c>
      <c r="AA45" s="395" t="str">
        <f>IFERROR($O45*INDEX('Development Information'!$B$9:$B$15,MATCH($P45,Fuel_Type,0),1),"")</f>
        <v/>
      </c>
      <c r="AB45" s="395" t="str">
        <f>IFERROR($Q45*INDEX('Development Information'!$B$9:$B$15,MATCH($R45,Fuel_Type,0),1),"")</f>
        <v/>
      </c>
      <c r="AC45" s="395" t="str">
        <f>IF($V45="","",$V45*'Development Information'!$B$10)</f>
        <v/>
      </c>
      <c r="AD45" s="395" t="str">
        <f>IF($W45="","",$W45*'Development Information'!$B$10)</f>
        <v/>
      </c>
      <c r="AE45" s="395" t="str">
        <f>IF($X45="","",$X45*'Development Information'!$B$10)</f>
        <v/>
      </c>
      <c r="AF45" s="396" t="str">
        <f>IF(Baseline!AF45="","",Baseline!AF45)</f>
        <v/>
      </c>
      <c r="AG45" s="69" t="str">
        <f t="shared" si="3"/>
        <v/>
      </c>
      <c r="AH45" s="356"/>
    </row>
    <row r="46" spans="1:34" x14ac:dyDescent="0.3">
      <c r="A46" s="66" t="str">
        <f>IF(Baseline!A46="","",Baseline!A46)</f>
        <v/>
      </c>
      <c r="B46" s="341" t="str">
        <f>IF(Baseline!B46="","",Baseline!B46)</f>
        <v/>
      </c>
      <c r="C46" s="341" t="str">
        <f>IF(Baseline!C46="","",Baseline!C46)</f>
        <v/>
      </c>
      <c r="D46" s="67" t="str">
        <f>IF(Baseline!D46="","",Baseline!D46)</f>
        <v/>
      </c>
      <c r="E46" s="32" t="str">
        <f t="shared" si="2"/>
        <v/>
      </c>
      <c r="F46" s="258"/>
      <c r="G46" s="288"/>
      <c r="H46" s="343"/>
      <c r="I46" s="344"/>
      <c r="J46" s="343"/>
      <c r="K46" s="344"/>
      <c r="L46" s="343"/>
      <c r="M46" s="344"/>
      <c r="N46" s="343"/>
      <c r="O46" s="344"/>
      <c r="P46" s="343"/>
      <c r="Q46" s="344"/>
      <c r="R46" s="344"/>
      <c r="S46" s="344"/>
      <c r="T46" s="343"/>
      <c r="U46" s="351"/>
      <c r="V46" s="344"/>
      <c r="W46" s="344"/>
      <c r="X46" s="284"/>
      <c r="Y46" s="394" t="str">
        <f>IFERROR($G46*INDEX('Development Information'!$B$9:$B$15,MATCH($H46,Fuel_Type,0),1)+$K46*IFERROR(INDEX('Development Information'!$B$9:$B$15,MATCH($L46,Fuel_Type,0),1),0)+$S46*IFERROR(INDEX('Development Information'!$B$9:$B$15,MATCH($T46,Fuel_Type,0),1),0),"")</f>
        <v/>
      </c>
      <c r="Z46" s="395" t="str">
        <f>IFERROR($M46*IFERROR(INDEX('Development Information'!$B$9:$B$15,MATCH($N46,Fuel_Type,0),1),0)+$I46*(INDEX('Development Information'!$B$9:$B$15,MATCH($J46,Fuel_Type,0),1)),"")</f>
        <v/>
      </c>
      <c r="AA46" s="395" t="str">
        <f>IFERROR($O46*INDEX('Development Information'!$B$9:$B$15,MATCH($P46,Fuel_Type,0),1),"")</f>
        <v/>
      </c>
      <c r="AB46" s="395" t="str">
        <f>IFERROR($Q46*INDEX('Development Information'!$B$9:$B$15,MATCH($R46,Fuel_Type,0),1),"")</f>
        <v/>
      </c>
      <c r="AC46" s="395" t="str">
        <f>IF($V46="","",$V46*'Development Information'!$B$10)</f>
        <v/>
      </c>
      <c r="AD46" s="395" t="str">
        <f>IF($W46="","",$W46*'Development Information'!$B$10)</f>
        <v/>
      </c>
      <c r="AE46" s="395" t="str">
        <f>IF($X46="","",$X46*'Development Information'!$B$10)</f>
        <v/>
      </c>
      <c r="AF46" s="396" t="str">
        <f>IF(Baseline!AF46="","",Baseline!AF46)</f>
        <v/>
      </c>
      <c r="AG46" s="69" t="str">
        <f t="shared" si="3"/>
        <v/>
      </c>
      <c r="AH46" s="356"/>
    </row>
    <row r="47" spans="1:34" x14ac:dyDescent="0.3">
      <c r="A47" s="66" t="str">
        <f>IF(Baseline!A47="","",Baseline!A47)</f>
        <v/>
      </c>
      <c r="B47" s="341" t="str">
        <f>IF(Baseline!B47="","",Baseline!B47)</f>
        <v/>
      </c>
      <c r="C47" s="341" t="str">
        <f>IF(Baseline!C47="","",Baseline!C47)</f>
        <v/>
      </c>
      <c r="D47" s="67" t="str">
        <f>IF(Baseline!D47="","",Baseline!D47)</f>
        <v/>
      </c>
      <c r="E47" s="32" t="str">
        <f t="shared" si="2"/>
        <v/>
      </c>
      <c r="F47" s="258"/>
      <c r="G47" s="288"/>
      <c r="H47" s="343"/>
      <c r="I47" s="344"/>
      <c r="J47" s="343"/>
      <c r="K47" s="344"/>
      <c r="L47" s="343"/>
      <c r="M47" s="344"/>
      <c r="N47" s="343"/>
      <c r="O47" s="344"/>
      <c r="P47" s="343"/>
      <c r="Q47" s="344"/>
      <c r="R47" s="344"/>
      <c r="S47" s="344"/>
      <c r="T47" s="343"/>
      <c r="U47" s="351"/>
      <c r="V47" s="344"/>
      <c r="W47" s="344"/>
      <c r="X47" s="284"/>
      <c r="Y47" s="394" t="str">
        <f>IFERROR($G47*INDEX('Development Information'!$B$9:$B$15,MATCH($H47,Fuel_Type,0),1)+$K47*IFERROR(INDEX('Development Information'!$B$9:$B$15,MATCH($L47,Fuel_Type,0),1),0)+$S47*IFERROR(INDEX('Development Information'!$B$9:$B$15,MATCH($T47,Fuel_Type,0),1),0),"")</f>
        <v/>
      </c>
      <c r="Z47" s="395" t="str">
        <f>IFERROR($M47*IFERROR(INDEX('Development Information'!$B$9:$B$15,MATCH($N47,Fuel_Type,0),1),0)+$I47*(INDEX('Development Information'!$B$9:$B$15,MATCH($J47,Fuel_Type,0),1)),"")</f>
        <v/>
      </c>
      <c r="AA47" s="395" t="str">
        <f>IFERROR($O47*INDEX('Development Information'!$B$9:$B$15,MATCH($P47,Fuel_Type,0),1),"")</f>
        <v/>
      </c>
      <c r="AB47" s="395" t="str">
        <f>IFERROR($Q47*INDEX('Development Information'!$B$9:$B$15,MATCH($R47,Fuel_Type,0),1),"")</f>
        <v/>
      </c>
      <c r="AC47" s="395" t="str">
        <f>IF($V47="","",$V47*'Development Information'!$B$10)</f>
        <v/>
      </c>
      <c r="AD47" s="395" t="str">
        <f>IF($W47="","",$W47*'Development Information'!$B$10)</f>
        <v/>
      </c>
      <c r="AE47" s="395" t="str">
        <f>IF($X47="","",$X47*'Development Information'!$B$10)</f>
        <v/>
      </c>
      <c r="AF47" s="396" t="str">
        <f>IF(Baseline!AF47="","",Baseline!AF47)</f>
        <v/>
      </c>
      <c r="AG47" s="69" t="str">
        <f t="shared" si="3"/>
        <v/>
      </c>
      <c r="AH47" s="356"/>
    </row>
    <row r="48" spans="1:34" x14ac:dyDescent="0.3">
      <c r="A48" s="66" t="str">
        <f>IF(Baseline!A48="","",Baseline!A48)</f>
        <v/>
      </c>
      <c r="B48" s="341" t="str">
        <f>IF(Baseline!B48="","",Baseline!B48)</f>
        <v/>
      </c>
      <c r="C48" s="341" t="str">
        <f>IF(Baseline!C48="","",Baseline!C48)</f>
        <v/>
      </c>
      <c r="D48" s="67" t="str">
        <f>IF(Baseline!D48="","",Baseline!D48)</f>
        <v/>
      </c>
      <c r="E48" s="32" t="str">
        <f t="shared" si="2"/>
        <v/>
      </c>
      <c r="F48" s="258"/>
      <c r="G48" s="288"/>
      <c r="H48" s="343"/>
      <c r="I48" s="344"/>
      <c r="J48" s="343"/>
      <c r="K48" s="344"/>
      <c r="L48" s="343"/>
      <c r="M48" s="344"/>
      <c r="N48" s="343"/>
      <c r="O48" s="344"/>
      <c r="P48" s="343"/>
      <c r="Q48" s="344"/>
      <c r="R48" s="344"/>
      <c r="S48" s="344"/>
      <c r="T48" s="343"/>
      <c r="U48" s="351"/>
      <c r="V48" s="344"/>
      <c r="W48" s="344"/>
      <c r="X48" s="284"/>
      <c r="Y48" s="394" t="str">
        <f>IFERROR($G48*INDEX('Development Information'!$B$9:$B$15,MATCH($H48,Fuel_Type,0),1)+$K48*IFERROR(INDEX('Development Information'!$B$9:$B$15,MATCH($L48,Fuel_Type,0),1),0)+$S48*IFERROR(INDEX('Development Information'!$B$9:$B$15,MATCH($T48,Fuel_Type,0),1),0),"")</f>
        <v/>
      </c>
      <c r="Z48" s="395" t="str">
        <f>IFERROR($M48*IFERROR(INDEX('Development Information'!$B$9:$B$15,MATCH($N48,Fuel_Type,0),1),0)+$I48*(INDEX('Development Information'!$B$9:$B$15,MATCH($J48,Fuel_Type,0),1)),"")</f>
        <v/>
      </c>
      <c r="AA48" s="395" t="str">
        <f>IFERROR($O48*INDEX('Development Information'!$B$9:$B$15,MATCH($P48,Fuel_Type,0),1),"")</f>
        <v/>
      </c>
      <c r="AB48" s="395" t="str">
        <f>IFERROR($Q48*INDEX('Development Information'!$B$9:$B$15,MATCH($R48,Fuel_Type,0),1),"")</f>
        <v/>
      </c>
      <c r="AC48" s="395" t="str">
        <f>IF($V48="","",$V48*'Development Information'!$B$10)</f>
        <v/>
      </c>
      <c r="AD48" s="395" t="str">
        <f>IF($W48="","",$W48*'Development Information'!$B$10)</f>
        <v/>
      </c>
      <c r="AE48" s="395" t="str">
        <f>IF($X48="","",$X48*'Development Information'!$B$10)</f>
        <v/>
      </c>
      <c r="AF48" s="396" t="str">
        <f>IF(Baseline!AF48="","",Baseline!AF48)</f>
        <v/>
      </c>
      <c r="AG48" s="69" t="str">
        <f t="shared" si="3"/>
        <v/>
      </c>
      <c r="AH48" s="356"/>
    </row>
    <row r="49" spans="1:34" x14ac:dyDescent="0.3">
      <c r="A49" s="66" t="str">
        <f>IF(Baseline!A49="","",Baseline!A49)</f>
        <v/>
      </c>
      <c r="B49" s="341" t="str">
        <f>IF(Baseline!B49="","",Baseline!B49)</f>
        <v/>
      </c>
      <c r="C49" s="341" t="str">
        <f>IF(Baseline!C49="","",Baseline!C49)</f>
        <v/>
      </c>
      <c r="D49" s="67" t="str">
        <f>IF(Baseline!D49="","",Baseline!D49)</f>
        <v/>
      </c>
      <c r="E49" s="32" t="str">
        <f t="shared" si="2"/>
        <v/>
      </c>
      <c r="F49" s="258"/>
      <c r="G49" s="288"/>
      <c r="H49" s="343"/>
      <c r="I49" s="344"/>
      <c r="J49" s="343"/>
      <c r="K49" s="344"/>
      <c r="L49" s="343"/>
      <c r="M49" s="344"/>
      <c r="N49" s="343"/>
      <c r="O49" s="344"/>
      <c r="P49" s="343"/>
      <c r="Q49" s="344"/>
      <c r="R49" s="344"/>
      <c r="S49" s="344"/>
      <c r="T49" s="343"/>
      <c r="U49" s="351"/>
      <c r="V49" s="344"/>
      <c r="W49" s="344"/>
      <c r="X49" s="284"/>
      <c r="Y49" s="394" t="str">
        <f>IFERROR($G49*INDEX('Development Information'!$B$9:$B$15,MATCH($H49,Fuel_Type,0),1)+$K49*IFERROR(INDEX('Development Information'!$B$9:$B$15,MATCH($L49,Fuel_Type,0),1),0)+$S49*IFERROR(INDEX('Development Information'!$B$9:$B$15,MATCH($T49,Fuel_Type,0),1),0),"")</f>
        <v/>
      </c>
      <c r="Z49" s="395" t="str">
        <f>IFERROR($M49*IFERROR(INDEX('Development Information'!$B$9:$B$15,MATCH($N49,Fuel_Type,0),1),0)+$I49*(INDEX('Development Information'!$B$9:$B$15,MATCH($J49,Fuel_Type,0),1)),"")</f>
        <v/>
      </c>
      <c r="AA49" s="395" t="str">
        <f>IFERROR($O49*INDEX('Development Information'!$B$9:$B$15,MATCH($P49,Fuel_Type,0),1),"")</f>
        <v/>
      </c>
      <c r="AB49" s="395" t="str">
        <f>IFERROR($Q49*INDEX('Development Information'!$B$9:$B$15,MATCH($R49,Fuel_Type,0),1),"")</f>
        <v/>
      </c>
      <c r="AC49" s="395" t="str">
        <f>IF($V49="","",$V49*'Development Information'!$B$10)</f>
        <v/>
      </c>
      <c r="AD49" s="395" t="str">
        <f>IF($W49="","",$W49*'Development Information'!$B$10)</f>
        <v/>
      </c>
      <c r="AE49" s="395" t="str">
        <f>IF($X49="","",$X49*'Development Information'!$B$10)</f>
        <v/>
      </c>
      <c r="AF49" s="396" t="str">
        <f>IF(Baseline!AF49="","",Baseline!AF49)</f>
        <v/>
      </c>
      <c r="AG49" s="69" t="str">
        <f t="shared" si="3"/>
        <v/>
      </c>
      <c r="AH49" s="356"/>
    </row>
    <row r="50" spans="1:34" x14ac:dyDescent="0.3">
      <c r="A50" s="66" t="str">
        <f>IF(Baseline!A50="","",Baseline!A50)</f>
        <v/>
      </c>
      <c r="B50" s="341" t="str">
        <f>IF(Baseline!B50="","",Baseline!B50)</f>
        <v/>
      </c>
      <c r="C50" s="341" t="str">
        <f>IF(Baseline!C50="","",Baseline!C50)</f>
        <v/>
      </c>
      <c r="D50" s="67" t="str">
        <f>IF(Baseline!D50="","",Baseline!D50)</f>
        <v/>
      </c>
      <c r="E50" s="32" t="str">
        <f t="shared" si="2"/>
        <v/>
      </c>
      <c r="F50" s="258"/>
      <c r="G50" s="288"/>
      <c r="H50" s="343"/>
      <c r="I50" s="344"/>
      <c r="J50" s="343"/>
      <c r="K50" s="344"/>
      <c r="L50" s="343"/>
      <c r="M50" s="344"/>
      <c r="N50" s="343"/>
      <c r="O50" s="344"/>
      <c r="P50" s="343"/>
      <c r="Q50" s="344"/>
      <c r="R50" s="344"/>
      <c r="S50" s="344"/>
      <c r="T50" s="343"/>
      <c r="U50" s="351"/>
      <c r="V50" s="344"/>
      <c r="W50" s="344"/>
      <c r="X50" s="284"/>
      <c r="Y50" s="394" t="str">
        <f>IFERROR($G50*INDEX('Development Information'!$B$9:$B$15,MATCH($H50,Fuel_Type,0),1)+$K50*IFERROR(INDEX('Development Information'!$B$9:$B$15,MATCH($L50,Fuel_Type,0),1),0)+$S50*IFERROR(INDEX('Development Information'!$B$9:$B$15,MATCH($T50,Fuel_Type,0),1),0),"")</f>
        <v/>
      </c>
      <c r="Z50" s="395" t="str">
        <f>IFERROR($M50*IFERROR(INDEX('Development Information'!$B$9:$B$15,MATCH($N50,Fuel_Type,0),1),0)+$I50*(INDEX('Development Information'!$B$9:$B$15,MATCH($J50,Fuel_Type,0),1)),"")</f>
        <v/>
      </c>
      <c r="AA50" s="395" t="str">
        <f>IFERROR($O50*INDEX('Development Information'!$B$9:$B$15,MATCH($P50,Fuel_Type,0),1),"")</f>
        <v/>
      </c>
      <c r="AB50" s="395" t="str">
        <f>IFERROR($Q50*INDEX('Development Information'!$B$9:$B$15,MATCH($R50,Fuel_Type,0),1),"")</f>
        <v/>
      </c>
      <c r="AC50" s="395" t="str">
        <f>IF($V50="","",$V50*'Development Information'!$B$10)</f>
        <v/>
      </c>
      <c r="AD50" s="395" t="str">
        <f>IF($W50="","",$W50*'Development Information'!$B$10)</f>
        <v/>
      </c>
      <c r="AE50" s="395" t="str">
        <f>IF($X50="","",$X50*'Development Information'!$B$10)</f>
        <v/>
      </c>
      <c r="AF50" s="396" t="str">
        <f>IF(Baseline!AF50="","",Baseline!AF50)</f>
        <v/>
      </c>
      <c r="AG50" s="69" t="str">
        <f t="shared" si="3"/>
        <v/>
      </c>
      <c r="AH50" s="356"/>
    </row>
    <row r="51" spans="1:34" x14ac:dyDescent="0.3">
      <c r="A51" s="66" t="str">
        <f>IF(Baseline!A51="","",Baseline!A51)</f>
        <v/>
      </c>
      <c r="B51" s="341" t="str">
        <f>IF(Baseline!B51="","",Baseline!B51)</f>
        <v/>
      </c>
      <c r="C51" s="341" t="str">
        <f>IF(Baseline!C51="","",Baseline!C51)</f>
        <v/>
      </c>
      <c r="D51" s="67" t="str">
        <f>IF(Baseline!D51="","",Baseline!D51)</f>
        <v/>
      </c>
      <c r="E51" s="32" t="str">
        <f t="shared" si="2"/>
        <v/>
      </c>
      <c r="F51" s="258"/>
      <c r="G51" s="288"/>
      <c r="H51" s="343"/>
      <c r="I51" s="344"/>
      <c r="J51" s="343"/>
      <c r="K51" s="344"/>
      <c r="L51" s="343"/>
      <c r="M51" s="344"/>
      <c r="N51" s="343"/>
      <c r="O51" s="344"/>
      <c r="P51" s="343"/>
      <c r="Q51" s="344"/>
      <c r="R51" s="344"/>
      <c r="S51" s="344"/>
      <c r="T51" s="343"/>
      <c r="U51" s="351"/>
      <c r="V51" s="344"/>
      <c r="W51" s="344"/>
      <c r="X51" s="284"/>
      <c r="Y51" s="394" t="str">
        <f>IFERROR($G51*INDEX('Development Information'!$B$9:$B$15,MATCH($H51,Fuel_Type,0),1)+$K51*IFERROR(INDEX('Development Information'!$B$9:$B$15,MATCH($L51,Fuel_Type,0),1),0)+$S51*IFERROR(INDEX('Development Information'!$B$9:$B$15,MATCH($T51,Fuel_Type,0),1),0),"")</f>
        <v/>
      </c>
      <c r="Z51" s="395" t="str">
        <f>IFERROR($M51*IFERROR(INDEX('Development Information'!$B$9:$B$15,MATCH($N51,Fuel_Type,0),1),0)+$I51*(INDEX('Development Information'!$B$9:$B$15,MATCH($J51,Fuel_Type,0),1)),"")</f>
        <v/>
      </c>
      <c r="AA51" s="395" t="str">
        <f>IFERROR($O51*INDEX('Development Information'!$B$9:$B$15,MATCH($P51,Fuel_Type,0),1),"")</f>
        <v/>
      </c>
      <c r="AB51" s="395" t="str">
        <f>IFERROR($Q51*INDEX('Development Information'!$B$9:$B$15,MATCH($R51,Fuel_Type,0),1),"")</f>
        <v/>
      </c>
      <c r="AC51" s="395" t="str">
        <f>IF($V51="","",$V51*'Development Information'!$B$10)</f>
        <v/>
      </c>
      <c r="AD51" s="395" t="str">
        <f>IF($W51="","",$W51*'Development Information'!$B$10)</f>
        <v/>
      </c>
      <c r="AE51" s="395" t="str">
        <f>IF($X51="","",$X51*'Development Information'!$B$10)</f>
        <v/>
      </c>
      <c r="AF51" s="396" t="str">
        <f>IF(Baseline!AF51="","",Baseline!AF51)</f>
        <v/>
      </c>
      <c r="AG51" s="69" t="str">
        <f t="shared" si="3"/>
        <v/>
      </c>
      <c r="AH51" s="356"/>
    </row>
    <row r="52" spans="1:34" x14ac:dyDescent="0.3">
      <c r="A52" s="66" t="str">
        <f>IF(Baseline!A52="","",Baseline!A52)</f>
        <v/>
      </c>
      <c r="B52" s="341" t="str">
        <f>IF(Baseline!B52="","",Baseline!B52)</f>
        <v/>
      </c>
      <c r="C52" s="341" t="str">
        <f>IF(Baseline!C52="","",Baseline!C52)</f>
        <v/>
      </c>
      <c r="D52" s="67" t="str">
        <f>IF(Baseline!D52="","",Baseline!D52)</f>
        <v/>
      </c>
      <c r="E52" s="32" t="str">
        <f t="shared" si="2"/>
        <v/>
      </c>
      <c r="F52" s="258"/>
      <c r="G52" s="288"/>
      <c r="H52" s="343"/>
      <c r="I52" s="344"/>
      <c r="J52" s="343"/>
      <c r="K52" s="344"/>
      <c r="L52" s="343"/>
      <c r="M52" s="344"/>
      <c r="N52" s="343"/>
      <c r="O52" s="344"/>
      <c r="P52" s="343"/>
      <c r="Q52" s="344"/>
      <c r="R52" s="344"/>
      <c r="S52" s="344"/>
      <c r="T52" s="343"/>
      <c r="U52" s="351"/>
      <c r="V52" s="344"/>
      <c r="W52" s="344"/>
      <c r="X52" s="284"/>
      <c r="Y52" s="394" t="str">
        <f>IFERROR($G52*INDEX('Development Information'!$B$9:$B$15,MATCH($H52,Fuel_Type,0),1)+$K52*IFERROR(INDEX('Development Information'!$B$9:$B$15,MATCH($L52,Fuel_Type,0),1),0)+$S52*IFERROR(INDEX('Development Information'!$B$9:$B$15,MATCH($T52,Fuel_Type,0),1),0),"")</f>
        <v/>
      </c>
      <c r="Z52" s="395" t="str">
        <f>IFERROR($M52*IFERROR(INDEX('Development Information'!$B$9:$B$15,MATCH($N52,Fuel_Type,0),1),0)+$I52*(INDEX('Development Information'!$B$9:$B$15,MATCH($J52,Fuel_Type,0),1)),"")</f>
        <v/>
      </c>
      <c r="AA52" s="395" t="str">
        <f>IFERROR($O52*INDEX('Development Information'!$B$9:$B$15,MATCH($P52,Fuel_Type,0),1),"")</f>
        <v/>
      </c>
      <c r="AB52" s="395" t="str">
        <f>IFERROR($Q52*INDEX('Development Information'!$B$9:$B$15,MATCH($R52,Fuel_Type,0),1),"")</f>
        <v/>
      </c>
      <c r="AC52" s="395" t="str">
        <f>IF($V52="","",$V52*'Development Information'!$B$10)</f>
        <v/>
      </c>
      <c r="AD52" s="395" t="str">
        <f>IF($W52="","",$W52*'Development Information'!$B$10)</f>
        <v/>
      </c>
      <c r="AE52" s="395" t="str">
        <f>IF($X52="","",$X52*'Development Information'!$B$10)</f>
        <v/>
      </c>
      <c r="AF52" s="396" t="str">
        <f>IF(Baseline!AF52="","",Baseline!AF52)</f>
        <v/>
      </c>
      <c r="AG52" s="69" t="str">
        <f t="shared" si="3"/>
        <v/>
      </c>
      <c r="AH52" s="356"/>
    </row>
    <row r="53" spans="1:34" x14ac:dyDescent="0.3">
      <c r="A53" s="66" t="str">
        <f>IF(Baseline!A53="","",Baseline!A53)</f>
        <v/>
      </c>
      <c r="B53" s="341" t="str">
        <f>IF(Baseline!B53="","",Baseline!B53)</f>
        <v/>
      </c>
      <c r="C53" s="341" t="str">
        <f>IF(Baseline!C53="","",Baseline!C53)</f>
        <v/>
      </c>
      <c r="D53" s="67" t="str">
        <f>IF(Baseline!D53="","",Baseline!D53)</f>
        <v/>
      </c>
      <c r="E53" s="32" t="str">
        <f t="shared" si="2"/>
        <v/>
      </c>
      <c r="F53" s="258"/>
      <c r="G53" s="288"/>
      <c r="H53" s="343"/>
      <c r="I53" s="344"/>
      <c r="J53" s="343"/>
      <c r="K53" s="344"/>
      <c r="L53" s="343"/>
      <c r="M53" s="344"/>
      <c r="N53" s="343"/>
      <c r="O53" s="344"/>
      <c r="P53" s="343"/>
      <c r="Q53" s="344"/>
      <c r="R53" s="344"/>
      <c r="S53" s="344"/>
      <c r="T53" s="343"/>
      <c r="U53" s="351"/>
      <c r="V53" s="344"/>
      <c r="W53" s="344"/>
      <c r="X53" s="284"/>
      <c r="Y53" s="394" t="str">
        <f>IFERROR($G53*INDEX('Development Information'!$B$9:$B$15,MATCH($H53,Fuel_Type,0),1)+$K53*IFERROR(INDEX('Development Information'!$B$9:$B$15,MATCH($L53,Fuel_Type,0),1),0)+$S53*IFERROR(INDEX('Development Information'!$B$9:$B$15,MATCH($T53,Fuel_Type,0),1),0),"")</f>
        <v/>
      </c>
      <c r="Z53" s="395" t="str">
        <f>IFERROR($M53*IFERROR(INDEX('Development Information'!$B$9:$B$15,MATCH($N53,Fuel_Type,0),1),0)+$I53*(INDEX('Development Information'!$B$9:$B$15,MATCH($J53,Fuel_Type,0),1)),"")</f>
        <v/>
      </c>
      <c r="AA53" s="395" t="str">
        <f>IFERROR($O53*INDEX('Development Information'!$B$9:$B$15,MATCH($P53,Fuel_Type,0),1),"")</f>
        <v/>
      </c>
      <c r="AB53" s="395" t="str">
        <f>IFERROR($Q53*INDEX('Development Information'!$B$9:$B$15,MATCH($R53,Fuel_Type,0),1),"")</f>
        <v/>
      </c>
      <c r="AC53" s="395" t="str">
        <f>IF($V53="","",$V53*'Development Information'!$B$10)</f>
        <v/>
      </c>
      <c r="AD53" s="395" t="str">
        <f>IF($W53="","",$W53*'Development Information'!$B$10)</f>
        <v/>
      </c>
      <c r="AE53" s="395" t="str">
        <f>IF($X53="","",$X53*'Development Information'!$B$10)</f>
        <v/>
      </c>
      <c r="AF53" s="396" t="str">
        <f>IF(Baseline!AF53="","",Baseline!AF53)</f>
        <v/>
      </c>
      <c r="AG53" s="69" t="str">
        <f t="shared" si="3"/>
        <v/>
      </c>
      <c r="AH53" s="356"/>
    </row>
    <row r="54" spans="1:34" x14ac:dyDescent="0.3">
      <c r="A54" s="66" t="str">
        <f>IF(Baseline!A54="","",Baseline!A54)</f>
        <v/>
      </c>
      <c r="B54" s="341" t="str">
        <f>IF(Baseline!B54="","",Baseline!B54)</f>
        <v/>
      </c>
      <c r="C54" s="341" t="str">
        <f>IF(Baseline!C54="","",Baseline!C54)</f>
        <v/>
      </c>
      <c r="D54" s="67" t="str">
        <f>IF(Baseline!D54="","",Baseline!D54)</f>
        <v/>
      </c>
      <c r="E54" s="32" t="str">
        <f t="shared" si="2"/>
        <v/>
      </c>
      <c r="F54" s="258"/>
      <c r="G54" s="288"/>
      <c r="H54" s="343"/>
      <c r="I54" s="344"/>
      <c r="J54" s="343"/>
      <c r="K54" s="344"/>
      <c r="L54" s="343"/>
      <c r="M54" s="344"/>
      <c r="N54" s="343"/>
      <c r="O54" s="344"/>
      <c r="P54" s="343"/>
      <c r="Q54" s="344"/>
      <c r="R54" s="344"/>
      <c r="S54" s="344"/>
      <c r="T54" s="343"/>
      <c r="U54" s="351"/>
      <c r="V54" s="344"/>
      <c r="W54" s="344"/>
      <c r="X54" s="284"/>
      <c r="Y54" s="394" t="str">
        <f>IFERROR($G54*INDEX('Development Information'!$B$9:$B$15,MATCH($H54,Fuel_Type,0),1)+$K54*IFERROR(INDEX('Development Information'!$B$9:$B$15,MATCH($L54,Fuel_Type,0),1),0)+$S54*IFERROR(INDEX('Development Information'!$B$9:$B$15,MATCH($T54,Fuel_Type,0),1),0),"")</f>
        <v/>
      </c>
      <c r="Z54" s="395" t="str">
        <f>IFERROR($M54*IFERROR(INDEX('Development Information'!$B$9:$B$15,MATCH($N54,Fuel_Type,0),1),0)+$I54*(INDEX('Development Information'!$B$9:$B$15,MATCH($J54,Fuel_Type,0),1)),"")</f>
        <v/>
      </c>
      <c r="AA54" s="395" t="str">
        <f>IFERROR($O54*INDEX('Development Information'!$B$9:$B$15,MATCH($P54,Fuel_Type,0),1),"")</f>
        <v/>
      </c>
      <c r="AB54" s="395" t="str">
        <f>IFERROR($Q54*INDEX('Development Information'!$B$9:$B$15,MATCH($R54,Fuel_Type,0),1),"")</f>
        <v/>
      </c>
      <c r="AC54" s="395" t="str">
        <f>IF($V54="","",$V54*'Development Information'!$B$10)</f>
        <v/>
      </c>
      <c r="AD54" s="395" t="str">
        <f>IF($W54="","",$W54*'Development Information'!$B$10)</f>
        <v/>
      </c>
      <c r="AE54" s="395" t="str">
        <f>IF($X54="","",$X54*'Development Information'!$B$10)</f>
        <v/>
      </c>
      <c r="AF54" s="396" t="str">
        <f>IF(Baseline!AF54="","",Baseline!AF54)</f>
        <v/>
      </c>
      <c r="AG54" s="69" t="str">
        <f t="shared" si="3"/>
        <v/>
      </c>
      <c r="AH54" s="356"/>
    </row>
    <row r="55" spans="1:34" x14ac:dyDescent="0.3">
      <c r="A55" s="66" t="str">
        <f>IF(Baseline!A55="","",Baseline!A55)</f>
        <v/>
      </c>
      <c r="B55" s="341" t="str">
        <f>IF(Baseline!B55="","",Baseline!B55)</f>
        <v/>
      </c>
      <c r="C55" s="341" t="str">
        <f>IF(Baseline!C55="","",Baseline!C55)</f>
        <v/>
      </c>
      <c r="D55" s="67" t="str">
        <f>IF(Baseline!D55="","",Baseline!D55)</f>
        <v/>
      </c>
      <c r="E55" s="32" t="str">
        <f t="shared" si="2"/>
        <v/>
      </c>
      <c r="F55" s="258"/>
      <c r="G55" s="288"/>
      <c r="H55" s="343"/>
      <c r="I55" s="344"/>
      <c r="J55" s="343"/>
      <c r="K55" s="344"/>
      <c r="L55" s="343"/>
      <c r="M55" s="344"/>
      <c r="N55" s="343"/>
      <c r="O55" s="344"/>
      <c r="P55" s="343"/>
      <c r="Q55" s="344"/>
      <c r="R55" s="344"/>
      <c r="S55" s="344"/>
      <c r="T55" s="343"/>
      <c r="U55" s="351"/>
      <c r="V55" s="344"/>
      <c r="W55" s="344"/>
      <c r="X55" s="284"/>
      <c r="Y55" s="394" t="str">
        <f>IFERROR($G55*INDEX('Development Information'!$B$9:$B$15,MATCH($H55,Fuel_Type,0),1)+$K55*IFERROR(INDEX('Development Information'!$B$9:$B$15,MATCH($L55,Fuel_Type,0),1),0)+$S55*IFERROR(INDEX('Development Information'!$B$9:$B$15,MATCH($T55,Fuel_Type,0),1),0),"")</f>
        <v/>
      </c>
      <c r="Z55" s="395" t="str">
        <f>IFERROR($M55*IFERROR(INDEX('Development Information'!$B$9:$B$15,MATCH($N55,Fuel_Type,0),1),0)+$I55*(INDEX('Development Information'!$B$9:$B$15,MATCH($J55,Fuel_Type,0),1)),"")</f>
        <v/>
      </c>
      <c r="AA55" s="395" t="str">
        <f>IFERROR($O55*INDEX('Development Information'!$B$9:$B$15,MATCH($P55,Fuel_Type,0),1),"")</f>
        <v/>
      </c>
      <c r="AB55" s="395" t="str">
        <f>IFERROR($Q55*INDEX('Development Information'!$B$9:$B$15,MATCH($R55,Fuel_Type,0),1),"")</f>
        <v/>
      </c>
      <c r="AC55" s="395" t="str">
        <f>IF($V55="","",$V55*'Development Information'!$B$10)</f>
        <v/>
      </c>
      <c r="AD55" s="395" t="str">
        <f>IF($W55="","",$W55*'Development Information'!$B$10)</f>
        <v/>
      </c>
      <c r="AE55" s="395" t="str">
        <f>IF($X55="","",$X55*'Development Information'!$B$10)</f>
        <v/>
      </c>
      <c r="AF55" s="396" t="str">
        <f>IF(Baseline!AF55="","",Baseline!AF55)</f>
        <v/>
      </c>
      <c r="AG55" s="69" t="str">
        <f t="shared" si="3"/>
        <v/>
      </c>
      <c r="AH55" s="356"/>
    </row>
    <row r="56" spans="1:34" x14ac:dyDescent="0.3">
      <c r="A56" s="66" t="str">
        <f>IF(Baseline!A56="","",Baseline!A56)</f>
        <v/>
      </c>
      <c r="B56" s="341" t="str">
        <f>IF(Baseline!B56="","",Baseline!B56)</f>
        <v/>
      </c>
      <c r="C56" s="341" t="str">
        <f>IF(Baseline!C56="","",Baseline!C56)</f>
        <v/>
      </c>
      <c r="D56" s="67" t="str">
        <f>IF(Baseline!D56="","",Baseline!D56)</f>
        <v/>
      </c>
      <c r="E56" s="32" t="str">
        <f t="shared" si="2"/>
        <v/>
      </c>
      <c r="F56" s="258"/>
      <c r="G56" s="288"/>
      <c r="H56" s="343"/>
      <c r="I56" s="344"/>
      <c r="J56" s="343"/>
      <c r="K56" s="344"/>
      <c r="L56" s="343"/>
      <c r="M56" s="344"/>
      <c r="N56" s="343"/>
      <c r="O56" s="344"/>
      <c r="P56" s="343"/>
      <c r="Q56" s="344"/>
      <c r="R56" s="344"/>
      <c r="S56" s="344"/>
      <c r="T56" s="343"/>
      <c r="U56" s="351"/>
      <c r="V56" s="344"/>
      <c r="W56" s="344"/>
      <c r="X56" s="284"/>
      <c r="Y56" s="394" t="str">
        <f>IFERROR($G56*INDEX('Development Information'!$B$9:$B$15,MATCH($H56,Fuel_Type,0),1)+$K56*IFERROR(INDEX('Development Information'!$B$9:$B$15,MATCH($L56,Fuel_Type,0),1),0)+$S56*IFERROR(INDEX('Development Information'!$B$9:$B$15,MATCH($T56,Fuel_Type,0),1),0),"")</f>
        <v/>
      </c>
      <c r="Z56" s="395" t="str">
        <f>IFERROR($M56*IFERROR(INDEX('Development Information'!$B$9:$B$15,MATCH($N56,Fuel_Type,0),1),0)+$I56*(INDEX('Development Information'!$B$9:$B$15,MATCH($J56,Fuel_Type,0),1)),"")</f>
        <v/>
      </c>
      <c r="AA56" s="395" t="str">
        <f>IFERROR($O56*INDEX('Development Information'!$B$9:$B$15,MATCH($P56,Fuel_Type,0),1),"")</f>
        <v/>
      </c>
      <c r="AB56" s="395" t="str">
        <f>IFERROR($Q56*INDEX('Development Information'!$B$9:$B$15,MATCH($R56,Fuel_Type,0),1),"")</f>
        <v/>
      </c>
      <c r="AC56" s="395" t="str">
        <f>IF($V56="","",$V56*'Development Information'!$B$10)</f>
        <v/>
      </c>
      <c r="AD56" s="395" t="str">
        <f>IF($W56="","",$W56*'Development Information'!$B$10)</f>
        <v/>
      </c>
      <c r="AE56" s="395" t="str">
        <f>IF($X56="","",$X56*'Development Information'!$B$10)</f>
        <v/>
      </c>
      <c r="AF56" s="396" t="str">
        <f>IF(Baseline!AF56="","",Baseline!AF56)</f>
        <v/>
      </c>
      <c r="AG56" s="69" t="str">
        <f t="shared" si="3"/>
        <v/>
      </c>
      <c r="AH56" s="356"/>
    </row>
    <row r="57" spans="1:34" x14ac:dyDescent="0.3">
      <c r="A57" s="66" t="str">
        <f>IF(Baseline!A57="","",Baseline!A57)</f>
        <v/>
      </c>
      <c r="B57" s="341" t="str">
        <f>IF(Baseline!B57="","",Baseline!B57)</f>
        <v/>
      </c>
      <c r="C57" s="341" t="str">
        <f>IF(Baseline!C57="","",Baseline!C57)</f>
        <v/>
      </c>
      <c r="D57" s="67" t="str">
        <f>IF(Baseline!D57="","",Baseline!D57)</f>
        <v/>
      </c>
      <c r="E57" s="32" t="str">
        <f t="shared" si="2"/>
        <v/>
      </c>
      <c r="F57" s="258"/>
      <c r="G57" s="289"/>
      <c r="H57" s="290"/>
      <c r="I57" s="291"/>
      <c r="J57" s="290"/>
      <c r="K57" s="291"/>
      <c r="L57" s="290"/>
      <c r="M57" s="291"/>
      <c r="N57" s="290"/>
      <c r="O57" s="291"/>
      <c r="P57" s="290"/>
      <c r="Q57" s="291"/>
      <c r="R57" s="291"/>
      <c r="S57" s="291"/>
      <c r="T57" s="290"/>
      <c r="U57" s="235"/>
      <c r="V57" s="291"/>
      <c r="W57" s="291"/>
      <c r="X57" s="293"/>
      <c r="Y57" s="397" t="str">
        <f>IFERROR($G57*INDEX('Development Information'!$B$9:$B$15,MATCH($H57,Fuel_Type,0),1)+$K57*IFERROR(INDEX('Development Information'!$B$9:$B$15,MATCH($L57,Fuel_Type,0),1),0)+$S57*IFERROR(INDEX('Development Information'!$B$9:$B$15,MATCH($T57,Fuel_Type,0),1),0),"")</f>
        <v/>
      </c>
      <c r="Z57" s="395" t="str">
        <f>IFERROR($M57*IFERROR(INDEX('Development Information'!$B$9:$B$15,MATCH($N57,Fuel_Type,0),1),0)+$I57*(INDEX('Development Information'!$B$9:$B$15,MATCH($J57,Fuel_Type,0),1)),"")</f>
        <v/>
      </c>
      <c r="AA57" s="398" t="str">
        <f>IFERROR($O57*INDEX('Development Information'!$B$9:$B$15,MATCH($P57,Fuel_Type,0),1),"")</f>
        <v/>
      </c>
      <c r="AB57" s="398" t="str">
        <f>IFERROR($Q57*INDEX('Development Information'!$B$9:$B$15,MATCH($R57,Fuel_Type,0),1),"")</f>
        <v/>
      </c>
      <c r="AC57" s="395" t="str">
        <f>IF($V57="","",$V57*'Development Information'!$B$10)</f>
        <v/>
      </c>
      <c r="AD57" s="398" t="str">
        <f>IF($W57="","",$W57*'Development Information'!$B$10)</f>
        <v/>
      </c>
      <c r="AE57" s="398" t="str">
        <f>IF($X57="","",$X57*'Development Information'!$B$10)</f>
        <v/>
      </c>
      <c r="AF57" s="396" t="str">
        <f>IF(Baseline!AF57="","",Baseline!AF57)</f>
        <v/>
      </c>
      <c r="AG57" s="69" t="str">
        <f t="shared" si="3"/>
        <v/>
      </c>
      <c r="AH57" s="367"/>
    </row>
    <row r="58" spans="1:34" ht="24.75" customHeight="1" thickBot="1" x14ac:dyDescent="0.35">
      <c r="A58" s="23" t="s">
        <v>87</v>
      </c>
      <c r="B58" s="24"/>
      <c r="C58" s="24">
        <f>SUM(C7:C57)</f>
        <v>0</v>
      </c>
      <c r="D58" s="24">
        <f>SUM(D7:D57)</f>
        <v>0</v>
      </c>
      <c r="E58" s="26">
        <f>IFERROR(SUMPRODUCT(E7:E57,B7:B57)/SUM(B7:B57),0)</f>
        <v>0</v>
      </c>
      <c r="F58" s="27" t="s">
        <v>88</v>
      </c>
      <c r="G58" s="79">
        <f t="array" ref="G58">IFERROR(SUMPRODUCT(G7:G57,IFERROR(1/$B$7:$B$57,0),$D$7:$D$57),0)</f>
        <v>0</v>
      </c>
      <c r="H58" s="82" t="s">
        <v>86</v>
      </c>
      <c r="I58" s="79">
        <f t="array" ref="I58">IFERROR(SUMPRODUCT(I7:I57,IFERROR(1/$B$7:$B$57,0),$D$7:$D$57),0)</f>
        <v>0</v>
      </c>
      <c r="J58" s="82" t="s">
        <v>86</v>
      </c>
      <c r="K58" s="79">
        <f t="array" ref="K58">IFERROR(SUMPRODUCT(K7:K57,IFERROR(1/$B$7:$B$57,0),$D$7:$D$57),0)</f>
        <v>0</v>
      </c>
      <c r="L58" s="82" t="s">
        <v>86</v>
      </c>
      <c r="M58" s="79">
        <f t="array" ref="M58">IFERROR(SUMPRODUCT(M7:M57,IFERROR(1/$B$7:$B$57,0),$D$7:$D$57),0)</f>
        <v>0</v>
      </c>
      <c r="N58" s="84" t="s">
        <v>86</v>
      </c>
      <c r="O58" s="79">
        <f t="array" ref="O58">IFERROR(SUMPRODUCT(O7:O57,IFERROR(1/$B$7:$B$57,0),$D$7:$D$57),0)</f>
        <v>0</v>
      </c>
      <c r="P58" s="84" t="s">
        <v>86</v>
      </c>
      <c r="Q58" s="79">
        <f t="array" ref="Q58">IFERROR(SUMPRODUCT(Q7:Q57,IFERROR(1/$B$7:$B$57,0),$D$7:$D$57),0)</f>
        <v>0</v>
      </c>
      <c r="R58" s="79">
        <f t="array" ref="R58">IFERROR(SUMPRODUCT(R7:R57,IFERROR(1/$B$7:$B$57,0),$D$7:$D$57),0)</f>
        <v>0</v>
      </c>
      <c r="S58" s="79">
        <f t="array" ref="S58">IFERROR(SUMPRODUCT(S7:S57,IFERROR(1/$B$7:$B$57,0),$D$7:$D$57),0)</f>
        <v>0</v>
      </c>
      <c r="T58" s="84" t="s">
        <v>86</v>
      </c>
      <c r="U58" s="236"/>
      <c r="V58" s="79">
        <f t="array" ref="V58">IFERROR(SUMPRODUCT(V7:V57,IFERROR(1/$B$7:$B$57,0),$D$7:$D$57),0)</f>
        <v>0</v>
      </c>
      <c r="W58" s="79">
        <f t="array" ref="W58">IFERROR(SUMPRODUCT(W7:W57,IFERROR(1/$B$7:$B$57,0),$D$7:$D$57),0)</f>
        <v>0</v>
      </c>
      <c r="X58" s="79">
        <f t="array" ref="X58">IFERROR(SUMPRODUCT(X7:X57,IFERROR(1/$B$7:$B$57,0),$D$7:$D$57),0)</f>
        <v>0</v>
      </c>
      <c r="Y58" s="34">
        <f t="array" ref="Y58">IFERROR(SUMPRODUCT(Y7:Y57,IFERROR(1/$B$7:$B$57,0),$D$7:$D$57),0)</f>
        <v>0</v>
      </c>
      <c r="Z58" s="35">
        <f t="array" ref="Z58">IFERROR(SUMPRODUCT(Z7:Z57,IFERROR(1/$B$7:$B$57,0),$D$7:$D$57),0)</f>
        <v>0</v>
      </c>
      <c r="AA58" s="35">
        <f t="array" ref="AA58">IFERROR(SUMPRODUCT(AA7:AA57,IFERROR(1/$B$7:$B$57,0),$D$7:$D$57),0)</f>
        <v>0</v>
      </c>
      <c r="AB58" s="35">
        <f t="array" ref="AB58">IFERROR(SUMPRODUCT(AB7:AB57,IFERROR(1/$B$7:$B$57,0),$D$7:$D$57),0)</f>
        <v>0</v>
      </c>
      <c r="AC58" s="35">
        <f t="array" ref="AC58">IFERROR(SUMPRODUCT(AC7:AC57,IFERROR(1/$B$7:$B$57,0),$D$7:$D$57),0)</f>
        <v>0</v>
      </c>
      <c r="AD58" s="35">
        <f t="array" ref="AD58">IFERROR(SUMPRODUCT(AD7:AD57,IFERROR(1/$B$7:$B$57,0),$D$7:$D$57),0)</f>
        <v>0</v>
      </c>
      <c r="AE58" s="35">
        <f t="array" ref="AE58">IFERROR(SUMPRODUCT(AE7:AE57,IFERROR(1/$B$7:$B$57,0),$D$7:$D$57),0)</f>
        <v>0</v>
      </c>
      <c r="AF58" s="35">
        <f t="array" ref="AF58">IFERROR(SUMPRODUCT(AF7:AF57,IFERROR(1/$B$7:$B$57,0),$D$7:$D$57),0)</f>
        <v>0</v>
      </c>
      <c r="AG58" s="370">
        <f>SUM(AG7:AG57)</f>
        <v>0</v>
      </c>
      <c r="AH58" s="368">
        <f>IFERROR(SUMPRODUCT(AH7:AH57,$B$7:$B$57,$C$7:$C$57)/SUMPRODUCT(B7:B57,C7:C57),0)</f>
        <v>0</v>
      </c>
    </row>
    <row r="59" spans="1:34" s="14" customFormat="1" ht="27" customHeight="1" thickBot="1" x14ac:dyDescent="0.3">
      <c r="A59" s="500" t="s">
        <v>89</v>
      </c>
      <c r="B59" s="501"/>
      <c r="C59" s="501"/>
      <c r="D59" s="501"/>
      <c r="E59" s="501"/>
      <c r="F59" s="501"/>
      <c r="G59" s="501"/>
      <c r="H59" s="501"/>
      <c r="I59" s="501"/>
      <c r="J59" s="501"/>
      <c r="K59" s="501"/>
      <c r="L59" s="501"/>
      <c r="M59" s="501"/>
      <c r="N59" s="501"/>
      <c r="O59" s="501"/>
      <c r="P59" s="501"/>
      <c r="Q59" s="501"/>
      <c r="R59" s="501"/>
      <c r="S59" s="501"/>
      <c r="T59" s="501"/>
      <c r="U59" s="501"/>
      <c r="V59" s="501"/>
      <c r="W59" s="501"/>
      <c r="X59" s="501"/>
      <c r="Y59" s="515"/>
      <c r="Z59" s="515"/>
      <c r="AA59" s="515"/>
      <c r="AB59" s="515"/>
      <c r="AC59" s="515"/>
      <c r="AD59" s="515"/>
      <c r="AE59" s="515"/>
      <c r="AF59" s="515"/>
      <c r="AG59" s="515"/>
      <c r="AH59" s="502"/>
    </row>
    <row r="60" spans="1:34" ht="29.7" customHeight="1" x14ac:dyDescent="0.3">
      <c r="A60" s="534" t="str">
        <f>Baseline!A60</f>
        <v>Building Use</v>
      </c>
      <c r="B60" s="470" t="str">
        <f>Baseline!B60</f>
        <v>Model Area (m²)</v>
      </c>
      <c r="C60" s="470" t="str">
        <f>Baseline!C60</f>
        <v>Number of units</v>
      </c>
      <c r="D60" s="473" t="str">
        <f>Baseline!D60</f>
        <v>Total area represented by model  (m²)</v>
      </c>
      <c r="E60" s="181" t="str">
        <f>Baseline!E3</f>
        <v>VALIDATION CHECK</v>
      </c>
      <c r="F60" s="182"/>
      <c r="G60" s="480" t="s">
        <v>134</v>
      </c>
      <c r="H60" s="481"/>
      <c r="I60" s="481"/>
      <c r="J60" s="481"/>
      <c r="K60" s="481"/>
      <c r="L60" s="481"/>
      <c r="M60" s="481"/>
      <c r="N60" s="481"/>
      <c r="O60" s="481"/>
      <c r="P60" s="481"/>
      <c r="Q60" s="481"/>
      <c r="R60" s="481"/>
      <c r="S60" s="481"/>
      <c r="T60" s="481"/>
      <c r="U60" s="481"/>
      <c r="V60" s="481"/>
      <c r="W60" s="481"/>
      <c r="X60" s="523"/>
      <c r="Y60" s="512" t="s">
        <v>135</v>
      </c>
      <c r="Z60" s="513"/>
      <c r="AA60" s="513"/>
      <c r="AB60" s="513"/>
      <c r="AC60" s="513"/>
      <c r="AD60" s="513"/>
      <c r="AE60" s="513"/>
      <c r="AF60" s="513"/>
      <c r="AG60" s="514"/>
      <c r="AH60" s="520"/>
    </row>
    <row r="61" spans="1:34" ht="92.4" x14ac:dyDescent="0.3">
      <c r="A61" s="534"/>
      <c r="B61" s="470"/>
      <c r="C61" s="470"/>
      <c r="D61" s="473"/>
      <c r="E61" s="170" t="s">
        <v>136</v>
      </c>
      <c r="F61" s="172" t="s">
        <v>137</v>
      </c>
      <c r="G61" s="174" t="s">
        <v>96</v>
      </c>
      <c r="H61" s="106" t="s">
        <v>47</v>
      </c>
      <c r="I61" s="106" t="s">
        <v>97</v>
      </c>
      <c r="J61" s="106" t="s">
        <v>49</v>
      </c>
      <c r="K61" s="525"/>
      <c r="L61" s="526"/>
      <c r="M61" s="526"/>
      <c r="N61" s="526"/>
      <c r="O61" s="526"/>
      <c r="P61" s="526"/>
      <c r="Q61" s="526"/>
      <c r="R61" s="526"/>
      <c r="S61" s="526"/>
      <c r="T61" s="526"/>
      <c r="U61" s="527"/>
      <c r="V61" s="106" t="s">
        <v>98</v>
      </c>
      <c r="W61" s="106" t="s">
        <v>99</v>
      </c>
      <c r="X61" s="106" t="s">
        <v>100</v>
      </c>
      <c r="Y61" s="72" t="s">
        <v>12</v>
      </c>
      <c r="Z61" s="73" t="s">
        <v>14</v>
      </c>
      <c r="AA61" s="73" t="s">
        <v>20</v>
      </c>
      <c r="AB61" s="94" t="str">
        <f>Baseline!AB61</f>
        <v>Enter Carbon Factor 1</v>
      </c>
      <c r="AC61" s="94" t="str">
        <f>Baseline!AC61</f>
        <v>Enter Carbon Factor 2</v>
      </c>
      <c r="AD61" s="94" t="str">
        <f>Baseline!AD61</f>
        <v>Enter Carbon Factor 3</v>
      </c>
      <c r="AE61" s="183" t="s">
        <v>121</v>
      </c>
      <c r="AF61" s="330"/>
      <c r="AG61" s="172" t="s">
        <v>138</v>
      </c>
      <c r="AH61" s="521"/>
    </row>
    <row r="62" spans="1:34" x14ac:dyDescent="0.3">
      <c r="A62" s="535"/>
      <c r="B62" s="471"/>
      <c r="C62" s="471"/>
      <c r="D62" s="474"/>
      <c r="E62" s="171"/>
      <c r="F62" s="173"/>
      <c r="G62" s="175"/>
      <c r="H62" s="169"/>
      <c r="I62" s="169"/>
      <c r="J62" s="169"/>
      <c r="K62" s="528"/>
      <c r="L62" s="529"/>
      <c r="M62" s="529"/>
      <c r="N62" s="529"/>
      <c r="O62" s="529"/>
      <c r="P62" s="529"/>
      <c r="Q62" s="529"/>
      <c r="R62" s="529"/>
      <c r="S62" s="529"/>
      <c r="T62" s="529"/>
      <c r="U62" s="530"/>
      <c r="V62" s="169"/>
      <c r="W62" s="169"/>
      <c r="X62" s="169"/>
      <c r="Y62" s="265"/>
      <c r="Z62" s="266"/>
      <c r="AA62" s="239" t="s">
        <v>72</v>
      </c>
      <c r="AB62" s="239" t="s">
        <v>72</v>
      </c>
      <c r="AC62" s="239" t="s">
        <v>72</v>
      </c>
      <c r="AD62" s="239" t="s">
        <v>72</v>
      </c>
      <c r="AE62" s="240" t="s">
        <v>72</v>
      </c>
      <c r="AF62" s="331"/>
      <c r="AG62" s="176"/>
      <c r="AH62" s="521"/>
    </row>
    <row r="63" spans="1:34" x14ac:dyDescent="0.3">
      <c r="A63" s="66" t="str">
        <f>IF(Baseline!A63="","",Baseline!A63)</f>
        <v/>
      </c>
      <c r="B63" s="341">
        <f>IF(Baseline!B63="","",Baseline!B63)</f>
        <v>7706.3</v>
      </c>
      <c r="C63" s="341">
        <f>IF(Baseline!C63="","",Baseline!C63)</f>
        <v>1</v>
      </c>
      <c r="D63" s="67">
        <f>IF(Baseline!D63="","",Baseline!D63)</f>
        <v>7706.3</v>
      </c>
      <c r="E63" s="329">
        <f>IFERROR(SUM(Y63:AD63),"")</f>
        <v>4.87174</v>
      </c>
      <c r="F63" s="294">
        <v>4.87</v>
      </c>
      <c r="G63" s="344">
        <v>4.2</v>
      </c>
      <c r="H63" s="343" t="s">
        <v>12</v>
      </c>
      <c r="I63" s="344">
        <v>4.93</v>
      </c>
      <c r="J63" s="343" t="s">
        <v>12</v>
      </c>
      <c r="K63" s="528"/>
      <c r="L63" s="529"/>
      <c r="M63" s="529"/>
      <c r="N63" s="529"/>
      <c r="O63" s="529"/>
      <c r="P63" s="529"/>
      <c r="Q63" s="529"/>
      <c r="R63" s="529"/>
      <c r="S63" s="529"/>
      <c r="T63" s="529"/>
      <c r="U63" s="530"/>
      <c r="V63" s="344">
        <v>21.16</v>
      </c>
      <c r="W63" s="344">
        <v>0.7</v>
      </c>
      <c r="X63" s="344">
        <v>0</v>
      </c>
      <c r="Y63" s="295">
        <v>1.9155800000000001</v>
      </c>
      <c r="Z63" s="353">
        <v>2.9561600000000001</v>
      </c>
      <c r="AA63" s="353"/>
      <c r="AB63" s="389"/>
      <c r="AC63" s="389"/>
      <c r="AD63" s="389"/>
      <c r="AE63" s="396">
        <f>IF(Baseline!AE63="","",Baseline!AE63)</f>
        <v>4.87174</v>
      </c>
      <c r="AF63" s="403"/>
      <c r="AG63" s="222">
        <f>IF(SUM(Y63:AE63)=0,"",SUM(Y63:AE63)*$D63)</f>
        <v>75086.179923999996</v>
      </c>
      <c r="AH63" s="521"/>
    </row>
    <row r="64" spans="1:34" x14ac:dyDescent="0.3">
      <c r="A64" s="66" t="str">
        <f>IF(Baseline!A64="","",Baseline!A64)</f>
        <v/>
      </c>
      <c r="B64" s="341" t="str">
        <f>IF(Baseline!B64="","",Baseline!B64)</f>
        <v/>
      </c>
      <c r="C64" s="341" t="str">
        <f>IF(Baseline!C64="","",Baseline!C64)</f>
        <v/>
      </c>
      <c r="D64" s="67" t="str">
        <f>IF(Baseline!D64="","",Baseline!D64)</f>
        <v/>
      </c>
      <c r="E64" s="97">
        <f t="shared" ref="E64:E93" si="4">IFERROR(SUM(Y64:AD64),"")</f>
        <v>0</v>
      </c>
      <c r="F64" s="296"/>
      <c r="G64" s="344"/>
      <c r="H64" s="343"/>
      <c r="I64" s="344"/>
      <c r="J64" s="343"/>
      <c r="K64" s="528"/>
      <c r="L64" s="529"/>
      <c r="M64" s="529"/>
      <c r="N64" s="529"/>
      <c r="O64" s="529"/>
      <c r="P64" s="529"/>
      <c r="Q64" s="529"/>
      <c r="R64" s="529"/>
      <c r="S64" s="529"/>
      <c r="T64" s="529"/>
      <c r="U64" s="530"/>
      <c r="V64" s="344"/>
      <c r="W64" s="344"/>
      <c r="X64" s="344"/>
      <c r="Y64" s="295"/>
      <c r="Z64" s="353"/>
      <c r="AA64" s="353"/>
      <c r="AB64" s="389"/>
      <c r="AC64" s="389"/>
      <c r="AD64" s="389"/>
      <c r="AE64" s="396" t="str">
        <f>IF(Baseline!AE64="","",Baseline!AE64)</f>
        <v/>
      </c>
      <c r="AF64" s="403"/>
      <c r="AG64" s="108" t="str">
        <f t="shared" ref="AG64:AG93" si="5">IF(SUM(Y64:AE64)=0,"",SUM(Y64:AE64)*$D64)</f>
        <v/>
      </c>
      <c r="AH64" s="521"/>
    </row>
    <row r="65" spans="1:34" x14ac:dyDescent="0.3">
      <c r="A65" s="66" t="str">
        <f>IF(Baseline!A65="","",Baseline!A65)</f>
        <v/>
      </c>
      <c r="B65" s="341" t="str">
        <f>IF(Baseline!B65="","",Baseline!B65)</f>
        <v/>
      </c>
      <c r="C65" s="341" t="str">
        <f>IF(Baseline!C65="","",Baseline!C65)</f>
        <v/>
      </c>
      <c r="D65" s="67" t="str">
        <f>IF(Baseline!D65="","",Baseline!D65)</f>
        <v/>
      </c>
      <c r="E65" s="97">
        <f t="shared" si="4"/>
        <v>0</v>
      </c>
      <c r="F65" s="296"/>
      <c r="G65" s="344"/>
      <c r="H65" s="343"/>
      <c r="I65" s="344"/>
      <c r="J65" s="343"/>
      <c r="K65" s="528"/>
      <c r="L65" s="529"/>
      <c r="M65" s="529"/>
      <c r="N65" s="529"/>
      <c r="O65" s="529"/>
      <c r="P65" s="529"/>
      <c r="Q65" s="529"/>
      <c r="R65" s="529"/>
      <c r="S65" s="529"/>
      <c r="T65" s="529"/>
      <c r="U65" s="530"/>
      <c r="V65" s="344"/>
      <c r="W65" s="344"/>
      <c r="X65" s="344"/>
      <c r="Y65" s="295"/>
      <c r="Z65" s="353"/>
      <c r="AA65" s="353"/>
      <c r="AB65" s="389"/>
      <c r="AC65" s="389"/>
      <c r="AD65" s="389"/>
      <c r="AE65" s="396" t="str">
        <f>IF(Baseline!AE65="","",Baseline!AE65)</f>
        <v/>
      </c>
      <c r="AF65" s="403"/>
      <c r="AG65" s="108" t="str">
        <f t="shared" si="5"/>
        <v/>
      </c>
      <c r="AH65" s="521"/>
    </row>
    <row r="66" spans="1:34" x14ac:dyDescent="0.3">
      <c r="A66" s="66" t="str">
        <f>IF(Baseline!A66="","",Baseline!A66)</f>
        <v/>
      </c>
      <c r="B66" s="341" t="str">
        <f>IF(Baseline!B66="","",Baseline!B66)</f>
        <v/>
      </c>
      <c r="C66" s="341" t="str">
        <f>IF(Baseline!C66="","",Baseline!C66)</f>
        <v/>
      </c>
      <c r="D66" s="67" t="str">
        <f>IF(Baseline!D66="","",Baseline!D66)</f>
        <v/>
      </c>
      <c r="E66" s="97">
        <f t="shared" si="4"/>
        <v>0</v>
      </c>
      <c r="F66" s="296"/>
      <c r="G66" s="344"/>
      <c r="H66" s="343"/>
      <c r="I66" s="344"/>
      <c r="J66" s="343"/>
      <c r="K66" s="528"/>
      <c r="L66" s="529"/>
      <c r="M66" s="529"/>
      <c r="N66" s="529"/>
      <c r="O66" s="529"/>
      <c r="P66" s="529"/>
      <c r="Q66" s="529"/>
      <c r="R66" s="529"/>
      <c r="S66" s="529"/>
      <c r="T66" s="529"/>
      <c r="U66" s="530"/>
      <c r="V66" s="344"/>
      <c r="W66" s="344"/>
      <c r="X66" s="344"/>
      <c r="Y66" s="295"/>
      <c r="Z66" s="353"/>
      <c r="AA66" s="353"/>
      <c r="AB66" s="389"/>
      <c r="AC66" s="389"/>
      <c r="AD66" s="389"/>
      <c r="AE66" s="396" t="str">
        <f>IF(Baseline!AE66="","",Baseline!AE66)</f>
        <v/>
      </c>
      <c r="AF66" s="403"/>
      <c r="AG66" s="108" t="str">
        <f t="shared" si="5"/>
        <v/>
      </c>
      <c r="AH66" s="521"/>
    </row>
    <row r="67" spans="1:34" x14ac:dyDescent="0.3">
      <c r="A67" s="66" t="str">
        <f>IF(Baseline!A67="","",Baseline!A67)</f>
        <v/>
      </c>
      <c r="B67" s="341" t="str">
        <f>IF(Baseline!B67="","",Baseline!B67)</f>
        <v/>
      </c>
      <c r="C67" s="341" t="str">
        <f>IF(Baseline!C67="","",Baseline!C67)</f>
        <v/>
      </c>
      <c r="D67" s="67" t="str">
        <f>IF(Baseline!D67="","",Baseline!D67)</f>
        <v/>
      </c>
      <c r="E67" s="97">
        <f t="shared" si="4"/>
        <v>0</v>
      </c>
      <c r="F67" s="296"/>
      <c r="G67" s="344"/>
      <c r="H67" s="343"/>
      <c r="I67" s="344"/>
      <c r="J67" s="343"/>
      <c r="K67" s="528"/>
      <c r="L67" s="529"/>
      <c r="M67" s="529"/>
      <c r="N67" s="529"/>
      <c r="O67" s="529"/>
      <c r="P67" s="529"/>
      <c r="Q67" s="529"/>
      <c r="R67" s="529"/>
      <c r="S67" s="529"/>
      <c r="T67" s="529"/>
      <c r="U67" s="530"/>
      <c r="V67" s="344"/>
      <c r="W67" s="344"/>
      <c r="X67" s="344"/>
      <c r="Y67" s="295"/>
      <c r="Z67" s="353"/>
      <c r="AA67" s="353"/>
      <c r="AB67" s="389"/>
      <c r="AC67" s="389"/>
      <c r="AD67" s="389"/>
      <c r="AE67" s="396" t="str">
        <f>IF(Baseline!AE67="","",Baseline!AE67)</f>
        <v/>
      </c>
      <c r="AF67" s="403"/>
      <c r="AG67" s="108" t="str">
        <f t="shared" si="5"/>
        <v/>
      </c>
      <c r="AH67" s="521"/>
    </row>
    <row r="68" spans="1:34" x14ac:dyDescent="0.3">
      <c r="A68" s="66" t="str">
        <f>IF(Baseline!A68="","",Baseline!A68)</f>
        <v/>
      </c>
      <c r="B68" s="341" t="str">
        <f>IF(Baseline!B68="","",Baseline!B68)</f>
        <v/>
      </c>
      <c r="C68" s="341" t="str">
        <f>IF(Baseline!C68="","",Baseline!C68)</f>
        <v/>
      </c>
      <c r="D68" s="67" t="str">
        <f>IF(Baseline!D68="","",Baseline!D68)</f>
        <v/>
      </c>
      <c r="E68" s="97">
        <f t="shared" si="4"/>
        <v>0</v>
      </c>
      <c r="F68" s="296"/>
      <c r="G68" s="344"/>
      <c r="H68" s="343"/>
      <c r="I68" s="344"/>
      <c r="J68" s="343"/>
      <c r="K68" s="528"/>
      <c r="L68" s="529"/>
      <c r="M68" s="529"/>
      <c r="N68" s="529"/>
      <c r="O68" s="529"/>
      <c r="P68" s="529"/>
      <c r="Q68" s="529"/>
      <c r="R68" s="529"/>
      <c r="S68" s="529"/>
      <c r="T68" s="529"/>
      <c r="U68" s="530"/>
      <c r="V68" s="344"/>
      <c r="W68" s="344"/>
      <c r="X68" s="344"/>
      <c r="Y68" s="295"/>
      <c r="Z68" s="353"/>
      <c r="AA68" s="353"/>
      <c r="AB68" s="389"/>
      <c r="AC68" s="389"/>
      <c r="AD68" s="389"/>
      <c r="AE68" s="396" t="str">
        <f>IF(Baseline!AE68="","",Baseline!AE68)</f>
        <v/>
      </c>
      <c r="AF68" s="403"/>
      <c r="AG68" s="108" t="str">
        <f t="shared" si="5"/>
        <v/>
      </c>
      <c r="AH68" s="521"/>
    </row>
    <row r="69" spans="1:34" x14ac:dyDescent="0.3">
      <c r="A69" s="66" t="str">
        <f>IF(Baseline!A69="","",Baseline!A69)</f>
        <v/>
      </c>
      <c r="B69" s="341" t="str">
        <f>IF(Baseline!B69="","",Baseline!B69)</f>
        <v/>
      </c>
      <c r="C69" s="341" t="str">
        <f>IF(Baseline!C69="","",Baseline!C69)</f>
        <v/>
      </c>
      <c r="D69" s="67" t="str">
        <f>IF(Baseline!D69="","",Baseline!D69)</f>
        <v/>
      </c>
      <c r="E69" s="97">
        <f t="shared" si="4"/>
        <v>0</v>
      </c>
      <c r="F69" s="296"/>
      <c r="G69" s="344"/>
      <c r="H69" s="343"/>
      <c r="I69" s="344"/>
      <c r="J69" s="343"/>
      <c r="K69" s="528"/>
      <c r="L69" s="529"/>
      <c r="M69" s="529"/>
      <c r="N69" s="529"/>
      <c r="O69" s="529"/>
      <c r="P69" s="529"/>
      <c r="Q69" s="529"/>
      <c r="R69" s="529"/>
      <c r="S69" s="529"/>
      <c r="T69" s="529"/>
      <c r="U69" s="530"/>
      <c r="V69" s="344"/>
      <c r="W69" s="344"/>
      <c r="X69" s="344"/>
      <c r="Y69" s="295"/>
      <c r="Z69" s="353"/>
      <c r="AA69" s="353"/>
      <c r="AB69" s="389"/>
      <c r="AC69" s="389"/>
      <c r="AD69" s="389"/>
      <c r="AE69" s="396" t="str">
        <f>IF(Baseline!AE69="","",Baseline!AE69)</f>
        <v/>
      </c>
      <c r="AF69" s="403"/>
      <c r="AG69" s="108" t="str">
        <f t="shared" si="5"/>
        <v/>
      </c>
      <c r="AH69" s="521"/>
    </row>
    <row r="70" spans="1:34" x14ac:dyDescent="0.3">
      <c r="A70" s="66" t="str">
        <f>IF(Baseline!A70="","",Baseline!A70)</f>
        <v/>
      </c>
      <c r="B70" s="341" t="str">
        <f>IF(Baseline!B70="","",Baseline!B70)</f>
        <v/>
      </c>
      <c r="C70" s="341" t="str">
        <f>IF(Baseline!C70="","",Baseline!C70)</f>
        <v/>
      </c>
      <c r="D70" s="67" t="str">
        <f>IF(Baseline!D70="","",Baseline!D70)</f>
        <v/>
      </c>
      <c r="E70" s="97">
        <f t="shared" si="4"/>
        <v>0</v>
      </c>
      <c r="F70" s="296"/>
      <c r="G70" s="344"/>
      <c r="H70" s="343"/>
      <c r="I70" s="344"/>
      <c r="J70" s="343"/>
      <c r="K70" s="528"/>
      <c r="L70" s="529"/>
      <c r="M70" s="529"/>
      <c r="N70" s="529"/>
      <c r="O70" s="529"/>
      <c r="P70" s="529"/>
      <c r="Q70" s="529"/>
      <c r="R70" s="529"/>
      <c r="S70" s="529"/>
      <c r="T70" s="529"/>
      <c r="U70" s="530"/>
      <c r="V70" s="344"/>
      <c r="W70" s="344"/>
      <c r="X70" s="344"/>
      <c r="Y70" s="295"/>
      <c r="Z70" s="353"/>
      <c r="AA70" s="353"/>
      <c r="AB70" s="389"/>
      <c r="AC70" s="389"/>
      <c r="AD70" s="389"/>
      <c r="AE70" s="396" t="str">
        <f>IF(Baseline!AE70="","",Baseline!AE70)</f>
        <v/>
      </c>
      <c r="AF70" s="403"/>
      <c r="AG70" s="108" t="str">
        <f t="shared" si="5"/>
        <v/>
      </c>
      <c r="AH70" s="521"/>
    </row>
    <row r="71" spans="1:34" x14ac:dyDescent="0.3">
      <c r="A71" s="66" t="str">
        <f>IF(Baseline!A71="","",Baseline!A71)</f>
        <v/>
      </c>
      <c r="B71" s="341" t="str">
        <f>IF(Baseline!B71="","",Baseline!B71)</f>
        <v/>
      </c>
      <c r="C71" s="341" t="str">
        <f>IF(Baseline!C71="","",Baseline!C71)</f>
        <v/>
      </c>
      <c r="D71" s="67" t="str">
        <f>IF(Baseline!D71="","",Baseline!D71)</f>
        <v/>
      </c>
      <c r="E71" s="97">
        <f t="shared" si="4"/>
        <v>0</v>
      </c>
      <c r="F71" s="296"/>
      <c r="G71" s="344"/>
      <c r="H71" s="343"/>
      <c r="I71" s="344"/>
      <c r="J71" s="343"/>
      <c r="K71" s="528"/>
      <c r="L71" s="529"/>
      <c r="M71" s="529"/>
      <c r="N71" s="529"/>
      <c r="O71" s="529"/>
      <c r="P71" s="529"/>
      <c r="Q71" s="529"/>
      <c r="R71" s="529"/>
      <c r="S71" s="529"/>
      <c r="T71" s="529"/>
      <c r="U71" s="530"/>
      <c r="V71" s="344"/>
      <c r="W71" s="344"/>
      <c r="X71" s="344"/>
      <c r="Y71" s="295"/>
      <c r="Z71" s="353"/>
      <c r="AA71" s="353"/>
      <c r="AB71" s="389"/>
      <c r="AC71" s="389"/>
      <c r="AD71" s="389"/>
      <c r="AE71" s="396" t="str">
        <f>IF(Baseline!AE71="","",Baseline!AE71)</f>
        <v/>
      </c>
      <c r="AF71" s="403"/>
      <c r="AG71" s="108" t="str">
        <f t="shared" si="5"/>
        <v/>
      </c>
      <c r="AH71" s="521"/>
    </row>
    <row r="72" spans="1:34" x14ac:dyDescent="0.3">
      <c r="A72" s="66" t="str">
        <f>IF(Baseline!A72="","",Baseline!A72)</f>
        <v/>
      </c>
      <c r="B72" s="341" t="str">
        <f>IF(Baseline!B72="","",Baseline!B72)</f>
        <v/>
      </c>
      <c r="C72" s="341" t="str">
        <f>IF(Baseline!C72="","",Baseline!C72)</f>
        <v/>
      </c>
      <c r="D72" s="67" t="str">
        <f>IF(Baseline!D72="","",Baseline!D72)</f>
        <v/>
      </c>
      <c r="E72" s="97">
        <f t="shared" si="4"/>
        <v>0</v>
      </c>
      <c r="F72" s="296"/>
      <c r="G72" s="344"/>
      <c r="H72" s="343"/>
      <c r="I72" s="344"/>
      <c r="J72" s="343"/>
      <c r="K72" s="528"/>
      <c r="L72" s="529"/>
      <c r="M72" s="529"/>
      <c r="N72" s="529"/>
      <c r="O72" s="529"/>
      <c r="P72" s="529"/>
      <c r="Q72" s="529"/>
      <c r="R72" s="529"/>
      <c r="S72" s="529"/>
      <c r="T72" s="529"/>
      <c r="U72" s="530"/>
      <c r="V72" s="344"/>
      <c r="W72" s="344"/>
      <c r="X72" s="344"/>
      <c r="Y72" s="295"/>
      <c r="Z72" s="353"/>
      <c r="AA72" s="353"/>
      <c r="AB72" s="389"/>
      <c r="AC72" s="389"/>
      <c r="AD72" s="389"/>
      <c r="AE72" s="396" t="str">
        <f>IF(Baseline!AE72="","",Baseline!AE72)</f>
        <v/>
      </c>
      <c r="AF72" s="403"/>
      <c r="AG72" s="108" t="str">
        <f t="shared" si="5"/>
        <v/>
      </c>
      <c r="AH72" s="521"/>
    </row>
    <row r="73" spans="1:34" x14ac:dyDescent="0.3">
      <c r="A73" s="66" t="str">
        <f>IF(Baseline!A73="","",Baseline!A73)</f>
        <v/>
      </c>
      <c r="B73" s="341" t="str">
        <f>IF(Baseline!B73="","",Baseline!B73)</f>
        <v/>
      </c>
      <c r="C73" s="341" t="str">
        <f>IF(Baseline!C73="","",Baseline!C73)</f>
        <v/>
      </c>
      <c r="D73" s="67" t="str">
        <f>IF(Baseline!D73="","",Baseline!D73)</f>
        <v/>
      </c>
      <c r="E73" s="97">
        <f t="shared" si="4"/>
        <v>0</v>
      </c>
      <c r="F73" s="296"/>
      <c r="G73" s="344"/>
      <c r="H73" s="343"/>
      <c r="I73" s="344"/>
      <c r="J73" s="343"/>
      <c r="K73" s="528"/>
      <c r="L73" s="529"/>
      <c r="M73" s="529"/>
      <c r="N73" s="529"/>
      <c r="O73" s="529"/>
      <c r="P73" s="529"/>
      <c r="Q73" s="529"/>
      <c r="R73" s="529"/>
      <c r="S73" s="529"/>
      <c r="T73" s="529"/>
      <c r="U73" s="530"/>
      <c r="V73" s="344"/>
      <c r="W73" s="344"/>
      <c r="X73" s="344"/>
      <c r="Y73" s="295"/>
      <c r="Z73" s="353"/>
      <c r="AA73" s="353"/>
      <c r="AB73" s="389"/>
      <c r="AC73" s="389"/>
      <c r="AD73" s="389"/>
      <c r="AE73" s="396" t="str">
        <f>IF(Baseline!AE73="","",Baseline!AE73)</f>
        <v/>
      </c>
      <c r="AF73" s="403"/>
      <c r="AG73" s="108" t="str">
        <f t="shared" si="5"/>
        <v/>
      </c>
      <c r="AH73" s="521"/>
    </row>
    <row r="74" spans="1:34" x14ac:dyDescent="0.3">
      <c r="A74" s="66" t="str">
        <f>IF(Baseline!A74="","",Baseline!A74)</f>
        <v/>
      </c>
      <c r="B74" s="341" t="str">
        <f>IF(Baseline!B74="","",Baseline!B74)</f>
        <v/>
      </c>
      <c r="C74" s="341" t="str">
        <f>IF(Baseline!C74="","",Baseline!C74)</f>
        <v/>
      </c>
      <c r="D74" s="67" t="str">
        <f>IF(Baseline!D74="","",Baseline!D74)</f>
        <v/>
      </c>
      <c r="E74" s="97">
        <f t="shared" si="4"/>
        <v>0</v>
      </c>
      <c r="F74" s="296"/>
      <c r="G74" s="344"/>
      <c r="H74" s="343"/>
      <c r="I74" s="344"/>
      <c r="J74" s="343"/>
      <c r="K74" s="528"/>
      <c r="L74" s="529"/>
      <c r="M74" s="529"/>
      <c r="N74" s="529"/>
      <c r="O74" s="529"/>
      <c r="P74" s="529"/>
      <c r="Q74" s="529"/>
      <c r="R74" s="529"/>
      <c r="S74" s="529"/>
      <c r="T74" s="529"/>
      <c r="U74" s="530"/>
      <c r="V74" s="344"/>
      <c r="W74" s="344"/>
      <c r="X74" s="344"/>
      <c r="Y74" s="295"/>
      <c r="Z74" s="353"/>
      <c r="AA74" s="353"/>
      <c r="AB74" s="389"/>
      <c r="AC74" s="389"/>
      <c r="AD74" s="389"/>
      <c r="AE74" s="396" t="str">
        <f>IF(Baseline!AE74="","",Baseline!AE74)</f>
        <v/>
      </c>
      <c r="AF74" s="403"/>
      <c r="AG74" s="108" t="str">
        <f t="shared" si="5"/>
        <v/>
      </c>
      <c r="AH74" s="521"/>
    </row>
    <row r="75" spans="1:34" x14ac:dyDescent="0.3">
      <c r="A75" s="66" t="str">
        <f>IF(Baseline!A75="","",Baseline!A75)</f>
        <v/>
      </c>
      <c r="B75" s="341" t="str">
        <f>IF(Baseline!B75="","",Baseline!B75)</f>
        <v/>
      </c>
      <c r="C75" s="341" t="str">
        <f>IF(Baseline!C75="","",Baseline!C75)</f>
        <v/>
      </c>
      <c r="D75" s="67" t="str">
        <f>IF(Baseline!D75="","",Baseline!D75)</f>
        <v/>
      </c>
      <c r="E75" s="97">
        <f t="shared" si="4"/>
        <v>0</v>
      </c>
      <c r="F75" s="296"/>
      <c r="G75" s="344"/>
      <c r="H75" s="343"/>
      <c r="I75" s="344"/>
      <c r="J75" s="343"/>
      <c r="K75" s="528"/>
      <c r="L75" s="529"/>
      <c r="M75" s="529"/>
      <c r="N75" s="529"/>
      <c r="O75" s="529"/>
      <c r="P75" s="529"/>
      <c r="Q75" s="529"/>
      <c r="R75" s="529"/>
      <c r="S75" s="529"/>
      <c r="T75" s="529"/>
      <c r="U75" s="530"/>
      <c r="V75" s="344"/>
      <c r="W75" s="344"/>
      <c r="X75" s="344"/>
      <c r="Y75" s="295"/>
      <c r="Z75" s="353"/>
      <c r="AA75" s="353"/>
      <c r="AB75" s="389"/>
      <c r="AC75" s="389"/>
      <c r="AD75" s="389"/>
      <c r="AE75" s="396" t="str">
        <f>IF(Baseline!AE75="","",Baseline!AE75)</f>
        <v/>
      </c>
      <c r="AF75" s="403"/>
      <c r="AG75" s="108" t="str">
        <f t="shared" si="5"/>
        <v/>
      </c>
      <c r="AH75" s="521"/>
    </row>
    <row r="76" spans="1:34" x14ac:dyDescent="0.3">
      <c r="A76" s="66" t="str">
        <f>IF(Baseline!A76="","",Baseline!A76)</f>
        <v/>
      </c>
      <c r="B76" s="341" t="str">
        <f>IF(Baseline!B76="","",Baseline!B76)</f>
        <v/>
      </c>
      <c r="C76" s="341" t="str">
        <f>IF(Baseline!C76="","",Baseline!C76)</f>
        <v/>
      </c>
      <c r="D76" s="67" t="str">
        <f>IF(Baseline!D76="","",Baseline!D76)</f>
        <v/>
      </c>
      <c r="E76" s="97">
        <f t="shared" si="4"/>
        <v>0</v>
      </c>
      <c r="F76" s="296"/>
      <c r="G76" s="344"/>
      <c r="H76" s="343"/>
      <c r="I76" s="344"/>
      <c r="J76" s="343"/>
      <c r="K76" s="528"/>
      <c r="L76" s="529"/>
      <c r="M76" s="529"/>
      <c r="N76" s="529"/>
      <c r="O76" s="529"/>
      <c r="P76" s="529"/>
      <c r="Q76" s="529"/>
      <c r="R76" s="529"/>
      <c r="S76" s="529"/>
      <c r="T76" s="529"/>
      <c r="U76" s="530"/>
      <c r="V76" s="344"/>
      <c r="W76" s="344"/>
      <c r="X76" s="344"/>
      <c r="Y76" s="295"/>
      <c r="Z76" s="353"/>
      <c r="AA76" s="353"/>
      <c r="AB76" s="389"/>
      <c r="AC76" s="389"/>
      <c r="AD76" s="389"/>
      <c r="AE76" s="396" t="str">
        <f>IF(Baseline!AE76="","",Baseline!AE76)</f>
        <v/>
      </c>
      <c r="AF76" s="403"/>
      <c r="AG76" s="108" t="str">
        <f t="shared" si="5"/>
        <v/>
      </c>
      <c r="AH76" s="521"/>
    </row>
    <row r="77" spans="1:34" x14ac:dyDescent="0.3">
      <c r="A77" s="66" t="str">
        <f>IF(Baseline!A77="","",Baseline!A77)</f>
        <v/>
      </c>
      <c r="B77" s="341" t="str">
        <f>IF(Baseline!B77="","",Baseline!B77)</f>
        <v/>
      </c>
      <c r="C77" s="341" t="str">
        <f>IF(Baseline!C77="","",Baseline!C77)</f>
        <v/>
      </c>
      <c r="D77" s="67" t="str">
        <f>IF(Baseline!D77="","",Baseline!D77)</f>
        <v/>
      </c>
      <c r="E77" s="97">
        <f t="shared" si="4"/>
        <v>0</v>
      </c>
      <c r="F77" s="296"/>
      <c r="G77" s="344"/>
      <c r="H77" s="343"/>
      <c r="I77" s="344"/>
      <c r="J77" s="343"/>
      <c r="K77" s="528"/>
      <c r="L77" s="529"/>
      <c r="M77" s="529"/>
      <c r="N77" s="529"/>
      <c r="O77" s="529"/>
      <c r="P77" s="529"/>
      <c r="Q77" s="529"/>
      <c r="R77" s="529"/>
      <c r="S77" s="529"/>
      <c r="T77" s="529"/>
      <c r="U77" s="530"/>
      <c r="V77" s="344"/>
      <c r="W77" s="344"/>
      <c r="X77" s="344"/>
      <c r="Y77" s="295"/>
      <c r="Z77" s="353"/>
      <c r="AA77" s="353"/>
      <c r="AB77" s="389"/>
      <c r="AC77" s="389"/>
      <c r="AD77" s="389"/>
      <c r="AE77" s="396" t="str">
        <f>IF(Baseline!AE77="","",Baseline!AE77)</f>
        <v/>
      </c>
      <c r="AF77" s="403"/>
      <c r="AG77" s="108" t="str">
        <f>IF(SUM(Y77:AE77)=0,"",SUM(Y77:AE77)*$D77)</f>
        <v/>
      </c>
      <c r="AH77" s="521"/>
    </row>
    <row r="78" spans="1:34" x14ac:dyDescent="0.3">
      <c r="A78" s="66" t="str">
        <f>IF(Baseline!A78="","",Baseline!A78)</f>
        <v/>
      </c>
      <c r="B78" s="341" t="str">
        <f>IF(Baseline!B78="","",Baseline!B78)</f>
        <v/>
      </c>
      <c r="C78" s="341" t="str">
        <f>IF(Baseline!C78="","",Baseline!C78)</f>
        <v/>
      </c>
      <c r="D78" s="67" t="str">
        <f>IF(Baseline!D78="","",Baseline!D78)</f>
        <v/>
      </c>
      <c r="E78" s="97">
        <f t="shared" si="4"/>
        <v>0</v>
      </c>
      <c r="F78" s="296"/>
      <c r="G78" s="344"/>
      <c r="H78" s="343"/>
      <c r="I78" s="344"/>
      <c r="J78" s="343"/>
      <c r="K78" s="528"/>
      <c r="L78" s="529"/>
      <c r="M78" s="529"/>
      <c r="N78" s="529"/>
      <c r="O78" s="529"/>
      <c r="P78" s="529"/>
      <c r="Q78" s="529"/>
      <c r="R78" s="529"/>
      <c r="S78" s="529"/>
      <c r="T78" s="529"/>
      <c r="U78" s="530"/>
      <c r="V78" s="344"/>
      <c r="W78" s="344"/>
      <c r="X78" s="344"/>
      <c r="Y78" s="295"/>
      <c r="Z78" s="353"/>
      <c r="AA78" s="353"/>
      <c r="AB78" s="389"/>
      <c r="AC78" s="389"/>
      <c r="AD78" s="389"/>
      <c r="AE78" s="396" t="str">
        <f>IF(Baseline!AE78="","",Baseline!AE78)</f>
        <v/>
      </c>
      <c r="AF78" s="403"/>
      <c r="AG78" s="108" t="str">
        <f t="shared" si="5"/>
        <v/>
      </c>
      <c r="AH78" s="521"/>
    </row>
    <row r="79" spans="1:34" x14ac:dyDescent="0.3">
      <c r="A79" s="66" t="str">
        <f>IF(Baseline!A79="","",Baseline!A79)</f>
        <v/>
      </c>
      <c r="B79" s="341" t="str">
        <f>IF(Baseline!B79="","",Baseline!B79)</f>
        <v/>
      </c>
      <c r="C79" s="341" t="str">
        <f>IF(Baseline!C79="","",Baseline!C79)</f>
        <v/>
      </c>
      <c r="D79" s="67" t="str">
        <f>IF(Baseline!D79="","",Baseline!D79)</f>
        <v/>
      </c>
      <c r="E79" s="97">
        <f t="shared" si="4"/>
        <v>0</v>
      </c>
      <c r="F79" s="296"/>
      <c r="G79" s="344"/>
      <c r="H79" s="343"/>
      <c r="I79" s="344"/>
      <c r="J79" s="343"/>
      <c r="K79" s="528"/>
      <c r="L79" s="529"/>
      <c r="M79" s="529"/>
      <c r="N79" s="529"/>
      <c r="O79" s="529"/>
      <c r="P79" s="529"/>
      <c r="Q79" s="529"/>
      <c r="R79" s="529"/>
      <c r="S79" s="529"/>
      <c r="T79" s="529"/>
      <c r="U79" s="530"/>
      <c r="V79" s="344"/>
      <c r="W79" s="344"/>
      <c r="X79" s="344"/>
      <c r="Y79" s="295"/>
      <c r="Z79" s="353"/>
      <c r="AA79" s="353"/>
      <c r="AB79" s="389"/>
      <c r="AC79" s="389"/>
      <c r="AD79" s="389"/>
      <c r="AE79" s="396" t="str">
        <f>IF(Baseline!AE79="","",Baseline!AE79)</f>
        <v/>
      </c>
      <c r="AF79" s="403"/>
      <c r="AG79" s="108" t="str">
        <f t="shared" si="5"/>
        <v/>
      </c>
      <c r="AH79" s="521"/>
    </row>
    <row r="80" spans="1:34" x14ac:dyDescent="0.3">
      <c r="A80" s="66" t="str">
        <f>IF(Baseline!A80="","",Baseline!A80)</f>
        <v/>
      </c>
      <c r="B80" s="341" t="str">
        <f>IF(Baseline!B80="","",Baseline!B80)</f>
        <v/>
      </c>
      <c r="C80" s="341" t="str">
        <f>IF(Baseline!C80="","",Baseline!C80)</f>
        <v/>
      </c>
      <c r="D80" s="67" t="str">
        <f>IF(Baseline!D80="","",Baseline!D80)</f>
        <v/>
      </c>
      <c r="E80" s="97">
        <f t="shared" si="4"/>
        <v>0</v>
      </c>
      <c r="F80" s="296"/>
      <c r="G80" s="344"/>
      <c r="H80" s="343"/>
      <c r="I80" s="344"/>
      <c r="J80" s="343"/>
      <c r="K80" s="528"/>
      <c r="L80" s="529"/>
      <c r="M80" s="529"/>
      <c r="N80" s="529"/>
      <c r="O80" s="529"/>
      <c r="P80" s="529"/>
      <c r="Q80" s="529"/>
      <c r="R80" s="529"/>
      <c r="S80" s="529"/>
      <c r="T80" s="529"/>
      <c r="U80" s="530"/>
      <c r="V80" s="344"/>
      <c r="W80" s="344"/>
      <c r="X80" s="344"/>
      <c r="Y80" s="295"/>
      <c r="Z80" s="353"/>
      <c r="AA80" s="353"/>
      <c r="AB80" s="389"/>
      <c r="AC80" s="389"/>
      <c r="AD80" s="389"/>
      <c r="AE80" s="396" t="str">
        <f>IF(Baseline!AE80="","",Baseline!AE80)</f>
        <v/>
      </c>
      <c r="AF80" s="403"/>
      <c r="AG80" s="108" t="str">
        <f t="shared" si="5"/>
        <v/>
      </c>
      <c r="AH80" s="521"/>
    </row>
    <row r="81" spans="1:34" x14ac:dyDescent="0.3">
      <c r="A81" s="66" t="str">
        <f>IF(Baseline!A81="","",Baseline!A81)</f>
        <v/>
      </c>
      <c r="B81" s="341" t="str">
        <f>IF(Baseline!B81="","",Baseline!B81)</f>
        <v/>
      </c>
      <c r="C81" s="341" t="str">
        <f>IF(Baseline!C81="","",Baseline!C81)</f>
        <v/>
      </c>
      <c r="D81" s="67" t="str">
        <f>IF(Baseline!D81="","",Baseline!D81)</f>
        <v/>
      </c>
      <c r="E81" s="97">
        <f t="shared" si="4"/>
        <v>0</v>
      </c>
      <c r="F81" s="296"/>
      <c r="G81" s="344"/>
      <c r="H81" s="343"/>
      <c r="I81" s="344"/>
      <c r="J81" s="343"/>
      <c r="K81" s="528"/>
      <c r="L81" s="529"/>
      <c r="M81" s="529"/>
      <c r="N81" s="529"/>
      <c r="O81" s="529"/>
      <c r="P81" s="529"/>
      <c r="Q81" s="529"/>
      <c r="R81" s="529"/>
      <c r="S81" s="529"/>
      <c r="T81" s="529"/>
      <c r="U81" s="530"/>
      <c r="V81" s="344"/>
      <c r="W81" s="344"/>
      <c r="X81" s="344"/>
      <c r="Y81" s="295"/>
      <c r="Z81" s="353"/>
      <c r="AA81" s="353"/>
      <c r="AB81" s="389"/>
      <c r="AC81" s="389"/>
      <c r="AD81" s="389"/>
      <c r="AE81" s="396" t="str">
        <f>IF(Baseline!AE81="","",Baseline!AE81)</f>
        <v/>
      </c>
      <c r="AF81" s="403"/>
      <c r="AG81" s="108" t="str">
        <f t="shared" si="5"/>
        <v/>
      </c>
      <c r="AH81" s="521"/>
    </row>
    <row r="82" spans="1:34" x14ac:dyDescent="0.3">
      <c r="A82" s="66" t="str">
        <f>IF(Baseline!A82="","",Baseline!A82)</f>
        <v/>
      </c>
      <c r="B82" s="341" t="str">
        <f>IF(Baseline!B82="","",Baseline!B82)</f>
        <v/>
      </c>
      <c r="C82" s="341" t="str">
        <f>IF(Baseline!C82="","",Baseline!C82)</f>
        <v/>
      </c>
      <c r="D82" s="67" t="str">
        <f>IF(Baseline!D82="","",Baseline!D82)</f>
        <v/>
      </c>
      <c r="E82" s="97">
        <f t="shared" si="4"/>
        <v>0</v>
      </c>
      <c r="F82" s="296"/>
      <c r="G82" s="344"/>
      <c r="H82" s="343"/>
      <c r="I82" s="344"/>
      <c r="J82" s="343"/>
      <c r="K82" s="528"/>
      <c r="L82" s="529"/>
      <c r="M82" s="529"/>
      <c r="N82" s="529"/>
      <c r="O82" s="529"/>
      <c r="P82" s="529"/>
      <c r="Q82" s="529"/>
      <c r="R82" s="529"/>
      <c r="S82" s="529"/>
      <c r="T82" s="529"/>
      <c r="U82" s="530"/>
      <c r="V82" s="344"/>
      <c r="W82" s="344"/>
      <c r="X82" s="344"/>
      <c r="Y82" s="295"/>
      <c r="Z82" s="353"/>
      <c r="AA82" s="353"/>
      <c r="AB82" s="389"/>
      <c r="AC82" s="389"/>
      <c r="AD82" s="389"/>
      <c r="AE82" s="396" t="str">
        <f>IF(Baseline!AE82="","",Baseline!AE82)</f>
        <v/>
      </c>
      <c r="AF82" s="403"/>
      <c r="AG82" s="108" t="str">
        <f t="shared" si="5"/>
        <v/>
      </c>
      <c r="AH82" s="521"/>
    </row>
    <row r="83" spans="1:34" x14ac:dyDescent="0.3">
      <c r="A83" s="66" t="str">
        <f>IF(Baseline!A83="","",Baseline!A83)</f>
        <v/>
      </c>
      <c r="B83" s="341" t="str">
        <f>IF(Baseline!B83="","",Baseline!B83)</f>
        <v/>
      </c>
      <c r="C83" s="341" t="str">
        <f>IF(Baseline!C83="","",Baseline!C83)</f>
        <v/>
      </c>
      <c r="D83" s="67" t="str">
        <f>IF(Baseline!D83="","",Baseline!D83)</f>
        <v/>
      </c>
      <c r="E83" s="97">
        <f t="shared" si="4"/>
        <v>0</v>
      </c>
      <c r="F83" s="296"/>
      <c r="G83" s="344"/>
      <c r="H83" s="343"/>
      <c r="I83" s="344"/>
      <c r="J83" s="343"/>
      <c r="K83" s="528"/>
      <c r="L83" s="529"/>
      <c r="M83" s="529"/>
      <c r="N83" s="529"/>
      <c r="O83" s="529"/>
      <c r="P83" s="529"/>
      <c r="Q83" s="529"/>
      <c r="R83" s="529"/>
      <c r="S83" s="529"/>
      <c r="T83" s="529"/>
      <c r="U83" s="530"/>
      <c r="V83" s="344"/>
      <c r="W83" s="344"/>
      <c r="X83" s="344"/>
      <c r="Y83" s="295"/>
      <c r="Z83" s="353"/>
      <c r="AA83" s="353"/>
      <c r="AB83" s="389"/>
      <c r="AC83" s="389"/>
      <c r="AD83" s="389"/>
      <c r="AE83" s="396" t="str">
        <f>IF(Baseline!AE83="","",Baseline!AE83)</f>
        <v/>
      </c>
      <c r="AF83" s="403"/>
      <c r="AG83" s="108" t="str">
        <f t="shared" si="5"/>
        <v/>
      </c>
      <c r="AH83" s="521"/>
    </row>
    <row r="84" spans="1:34" x14ac:dyDescent="0.3">
      <c r="A84" s="66" t="str">
        <f>IF(Baseline!A84="","",Baseline!A84)</f>
        <v/>
      </c>
      <c r="B84" s="341" t="str">
        <f>IF(Baseline!B84="","",Baseline!B84)</f>
        <v/>
      </c>
      <c r="C84" s="341" t="str">
        <f>IF(Baseline!C84="","",Baseline!C84)</f>
        <v/>
      </c>
      <c r="D84" s="67" t="str">
        <f>IF(Baseline!D84="","",Baseline!D84)</f>
        <v/>
      </c>
      <c r="E84" s="97">
        <f t="shared" si="4"/>
        <v>0</v>
      </c>
      <c r="F84" s="296"/>
      <c r="G84" s="344"/>
      <c r="H84" s="343"/>
      <c r="I84" s="344"/>
      <c r="J84" s="343"/>
      <c r="K84" s="528"/>
      <c r="L84" s="529"/>
      <c r="M84" s="529"/>
      <c r="N84" s="529"/>
      <c r="O84" s="529"/>
      <c r="P84" s="529"/>
      <c r="Q84" s="529"/>
      <c r="R84" s="529"/>
      <c r="S84" s="529"/>
      <c r="T84" s="529"/>
      <c r="U84" s="530"/>
      <c r="V84" s="344"/>
      <c r="W84" s="344"/>
      <c r="X84" s="344"/>
      <c r="Y84" s="295"/>
      <c r="Z84" s="353"/>
      <c r="AA84" s="353"/>
      <c r="AB84" s="389"/>
      <c r="AC84" s="389"/>
      <c r="AD84" s="389"/>
      <c r="AE84" s="396" t="str">
        <f>IF(Baseline!AE84="","",Baseline!AE84)</f>
        <v/>
      </c>
      <c r="AF84" s="403"/>
      <c r="AG84" s="108" t="str">
        <f t="shared" si="5"/>
        <v/>
      </c>
      <c r="AH84" s="521"/>
    </row>
    <row r="85" spans="1:34" x14ac:dyDescent="0.3">
      <c r="A85" s="66" t="str">
        <f>IF(Baseline!A85="","",Baseline!A85)</f>
        <v/>
      </c>
      <c r="B85" s="341" t="str">
        <f>IF(Baseline!B85="","",Baseline!B85)</f>
        <v/>
      </c>
      <c r="C85" s="341" t="str">
        <f>IF(Baseline!C85="","",Baseline!C85)</f>
        <v/>
      </c>
      <c r="D85" s="67" t="str">
        <f>IF(Baseline!D85="","",Baseline!D85)</f>
        <v/>
      </c>
      <c r="E85" s="97">
        <f t="shared" si="4"/>
        <v>0</v>
      </c>
      <c r="F85" s="296"/>
      <c r="G85" s="344"/>
      <c r="H85" s="343"/>
      <c r="I85" s="344"/>
      <c r="J85" s="343"/>
      <c r="K85" s="528"/>
      <c r="L85" s="529"/>
      <c r="M85" s="529"/>
      <c r="N85" s="529"/>
      <c r="O85" s="529"/>
      <c r="P85" s="529"/>
      <c r="Q85" s="529"/>
      <c r="R85" s="529"/>
      <c r="S85" s="529"/>
      <c r="T85" s="529"/>
      <c r="U85" s="530"/>
      <c r="V85" s="344"/>
      <c r="W85" s="344"/>
      <c r="X85" s="344"/>
      <c r="Y85" s="295"/>
      <c r="Z85" s="353"/>
      <c r="AA85" s="353"/>
      <c r="AB85" s="389"/>
      <c r="AC85" s="389"/>
      <c r="AD85" s="389"/>
      <c r="AE85" s="396" t="str">
        <f>IF(Baseline!AE85="","",Baseline!AE85)</f>
        <v/>
      </c>
      <c r="AF85" s="403"/>
      <c r="AG85" s="108" t="str">
        <f t="shared" si="5"/>
        <v/>
      </c>
      <c r="AH85" s="521"/>
    </row>
    <row r="86" spans="1:34" x14ac:dyDescent="0.3">
      <c r="A86" s="66" t="str">
        <f>IF(Baseline!A86="","",Baseline!A86)</f>
        <v/>
      </c>
      <c r="B86" s="341" t="str">
        <f>IF(Baseline!B86="","",Baseline!B86)</f>
        <v/>
      </c>
      <c r="C86" s="341" t="str">
        <f>IF(Baseline!C86="","",Baseline!C86)</f>
        <v/>
      </c>
      <c r="D86" s="67" t="str">
        <f>IF(Baseline!D86="","",Baseline!D86)</f>
        <v/>
      </c>
      <c r="E86" s="97">
        <f t="shared" si="4"/>
        <v>0</v>
      </c>
      <c r="F86" s="296"/>
      <c r="G86" s="344"/>
      <c r="H86" s="343"/>
      <c r="I86" s="344"/>
      <c r="J86" s="343"/>
      <c r="K86" s="528"/>
      <c r="L86" s="529"/>
      <c r="M86" s="529"/>
      <c r="N86" s="529"/>
      <c r="O86" s="529"/>
      <c r="P86" s="529"/>
      <c r="Q86" s="529"/>
      <c r="R86" s="529"/>
      <c r="S86" s="529"/>
      <c r="T86" s="529"/>
      <c r="U86" s="530"/>
      <c r="V86" s="344"/>
      <c r="W86" s="344"/>
      <c r="X86" s="344"/>
      <c r="Y86" s="295"/>
      <c r="Z86" s="353"/>
      <c r="AA86" s="353"/>
      <c r="AB86" s="389"/>
      <c r="AC86" s="389"/>
      <c r="AD86" s="389"/>
      <c r="AE86" s="396" t="str">
        <f>IF(Baseline!AE86="","",Baseline!AE86)</f>
        <v/>
      </c>
      <c r="AF86" s="403"/>
      <c r="AG86" s="108" t="str">
        <f t="shared" si="5"/>
        <v/>
      </c>
      <c r="AH86" s="521"/>
    </row>
    <row r="87" spans="1:34" x14ac:dyDescent="0.3">
      <c r="A87" s="66" t="str">
        <f>IF(Baseline!A87="","",Baseline!A87)</f>
        <v/>
      </c>
      <c r="B87" s="341" t="str">
        <f>IF(Baseline!B87="","",Baseline!B87)</f>
        <v/>
      </c>
      <c r="C87" s="341" t="str">
        <f>IF(Baseline!C87="","",Baseline!C87)</f>
        <v/>
      </c>
      <c r="D87" s="67" t="str">
        <f>IF(Baseline!D87="","",Baseline!D87)</f>
        <v/>
      </c>
      <c r="E87" s="97">
        <f t="shared" si="4"/>
        <v>0</v>
      </c>
      <c r="F87" s="296"/>
      <c r="G87" s="344"/>
      <c r="H87" s="343"/>
      <c r="I87" s="344"/>
      <c r="J87" s="343"/>
      <c r="K87" s="528"/>
      <c r="L87" s="529"/>
      <c r="M87" s="529"/>
      <c r="N87" s="529"/>
      <c r="O87" s="529"/>
      <c r="P87" s="529"/>
      <c r="Q87" s="529"/>
      <c r="R87" s="529"/>
      <c r="S87" s="529"/>
      <c r="T87" s="529"/>
      <c r="U87" s="530"/>
      <c r="V87" s="344"/>
      <c r="W87" s="344"/>
      <c r="X87" s="344"/>
      <c r="Y87" s="295"/>
      <c r="Z87" s="353"/>
      <c r="AA87" s="353"/>
      <c r="AB87" s="389"/>
      <c r="AC87" s="389"/>
      <c r="AD87" s="389"/>
      <c r="AE87" s="396" t="str">
        <f>IF(Baseline!AE87="","",Baseline!AE87)</f>
        <v/>
      </c>
      <c r="AF87" s="403"/>
      <c r="AG87" s="108" t="str">
        <f t="shared" si="5"/>
        <v/>
      </c>
      <c r="AH87" s="521"/>
    </row>
    <row r="88" spans="1:34" x14ac:dyDescent="0.3">
      <c r="A88" s="66" t="str">
        <f>IF(Baseline!A88="","",Baseline!A88)</f>
        <v/>
      </c>
      <c r="B88" s="341" t="str">
        <f>IF(Baseline!B88="","",Baseline!B88)</f>
        <v/>
      </c>
      <c r="C88" s="341" t="str">
        <f>IF(Baseline!C88="","",Baseline!C88)</f>
        <v/>
      </c>
      <c r="D88" s="67" t="str">
        <f>IF(Baseline!D88="","",Baseline!D88)</f>
        <v/>
      </c>
      <c r="E88" s="97">
        <f t="shared" si="4"/>
        <v>0</v>
      </c>
      <c r="F88" s="296"/>
      <c r="G88" s="344"/>
      <c r="H88" s="343"/>
      <c r="I88" s="344"/>
      <c r="J88" s="343"/>
      <c r="K88" s="528"/>
      <c r="L88" s="529"/>
      <c r="M88" s="529"/>
      <c r="N88" s="529"/>
      <c r="O88" s="529"/>
      <c r="P88" s="529"/>
      <c r="Q88" s="529"/>
      <c r="R88" s="529"/>
      <c r="S88" s="529"/>
      <c r="T88" s="529"/>
      <c r="U88" s="530"/>
      <c r="V88" s="344"/>
      <c r="W88" s="344"/>
      <c r="X88" s="344"/>
      <c r="Y88" s="295"/>
      <c r="Z88" s="353"/>
      <c r="AA88" s="353"/>
      <c r="AB88" s="389"/>
      <c r="AC88" s="389"/>
      <c r="AD88" s="389"/>
      <c r="AE88" s="396" t="str">
        <f>IF(Baseline!AE88="","",Baseline!AE88)</f>
        <v/>
      </c>
      <c r="AF88" s="403"/>
      <c r="AG88" s="108" t="str">
        <f t="shared" si="5"/>
        <v/>
      </c>
      <c r="AH88" s="521"/>
    </row>
    <row r="89" spans="1:34" x14ac:dyDescent="0.3">
      <c r="A89" s="66" t="str">
        <f>IF(Baseline!A89="","",Baseline!A89)</f>
        <v/>
      </c>
      <c r="B89" s="341" t="str">
        <f>IF(Baseline!B89="","",Baseline!B89)</f>
        <v/>
      </c>
      <c r="C89" s="341" t="str">
        <f>IF(Baseline!C89="","",Baseline!C89)</f>
        <v/>
      </c>
      <c r="D89" s="67" t="str">
        <f>IF(Baseline!D89="","",Baseline!D89)</f>
        <v/>
      </c>
      <c r="E89" s="97">
        <f t="shared" si="4"/>
        <v>0</v>
      </c>
      <c r="F89" s="296"/>
      <c r="G89" s="344"/>
      <c r="H89" s="343"/>
      <c r="I89" s="344"/>
      <c r="J89" s="343"/>
      <c r="K89" s="528"/>
      <c r="L89" s="529"/>
      <c r="M89" s="529"/>
      <c r="N89" s="529"/>
      <c r="O89" s="529"/>
      <c r="P89" s="529"/>
      <c r="Q89" s="529"/>
      <c r="R89" s="529"/>
      <c r="S89" s="529"/>
      <c r="T89" s="529"/>
      <c r="U89" s="530"/>
      <c r="V89" s="344"/>
      <c r="W89" s="344"/>
      <c r="X89" s="344"/>
      <c r="Y89" s="295"/>
      <c r="Z89" s="353"/>
      <c r="AA89" s="353"/>
      <c r="AB89" s="389"/>
      <c r="AC89" s="389"/>
      <c r="AD89" s="389"/>
      <c r="AE89" s="396" t="str">
        <f>IF(Baseline!AE89="","",Baseline!AE89)</f>
        <v/>
      </c>
      <c r="AF89" s="403"/>
      <c r="AG89" s="108" t="str">
        <f t="shared" si="5"/>
        <v/>
      </c>
      <c r="AH89" s="521"/>
    </row>
    <row r="90" spans="1:34" x14ac:dyDescent="0.3">
      <c r="A90" s="66" t="str">
        <f>IF(Baseline!A90="","",Baseline!A90)</f>
        <v/>
      </c>
      <c r="B90" s="341" t="str">
        <f>IF(Baseline!B90="","",Baseline!B90)</f>
        <v/>
      </c>
      <c r="C90" s="341" t="str">
        <f>IF(Baseline!C90="","",Baseline!C90)</f>
        <v/>
      </c>
      <c r="D90" s="67" t="str">
        <f>IF(Baseline!D90="","",Baseline!D90)</f>
        <v/>
      </c>
      <c r="E90" s="97">
        <f t="shared" si="4"/>
        <v>0</v>
      </c>
      <c r="F90" s="296"/>
      <c r="G90" s="344"/>
      <c r="H90" s="343"/>
      <c r="I90" s="344"/>
      <c r="J90" s="343"/>
      <c r="K90" s="528"/>
      <c r="L90" s="529"/>
      <c r="M90" s="529"/>
      <c r="N90" s="529"/>
      <c r="O90" s="529"/>
      <c r="P90" s="529"/>
      <c r="Q90" s="529"/>
      <c r="R90" s="529"/>
      <c r="S90" s="529"/>
      <c r="T90" s="529"/>
      <c r="U90" s="530"/>
      <c r="V90" s="344"/>
      <c r="W90" s="344"/>
      <c r="X90" s="344"/>
      <c r="Y90" s="295"/>
      <c r="Z90" s="353"/>
      <c r="AA90" s="353"/>
      <c r="AB90" s="389"/>
      <c r="AC90" s="389"/>
      <c r="AD90" s="389"/>
      <c r="AE90" s="396" t="str">
        <f>IF(Baseline!AE90="","",Baseline!AE90)</f>
        <v/>
      </c>
      <c r="AF90" s="403"/>
      <c r="AG90" s="108" t="str">
        <f t="shared" si="5"/>
        <v/>
      </c>
      <c r="AH90" s="521"/>
    </row>
    <row r="91" spans="1:34" x14ac:dyDescent="0.3">
      <c r="A91" s="66" t="str">
        <f>IF(Baseline!A91="","",Baseline!A91)</f>
        <v/>
      </c>
      <c r="B91" s="341" t="str">
        <f>IF(Baseline!B91="","",Baseline!B91)</f>
        <v/>
      </c>
      <c r="C91" s="341" t="str">
        <f>IF(Baseline!C91="","",Baseline!C91)</f>
        <v/>
      </c>
      <c r="D91" s="67" t="str">
        <f>IF(Baseline!D91="","",Baseline!D91)</f>
        <v/>
      </c>
      <c r="E91" s="97">
        <f t="shared" si="4"/>
        <v>0</v>
      </c>
      <c r="F91" s="296"/>
      <c r="G91" s="344"/>
      <c r="H91" s="343"/>
      <c r="I91" s="344"/>
      <c r="J91" s="343"/>
      <c r="K91" s="528"/>
      <c r="L91" s="529"/>
      <c r="M91" s="529"/>
      <c r="N91" s="529"/>
      <c r="O91" s="529"/>
      <c r="P91" s="529"/>
      <c r="Q91" s="529"/>
      <c r="R91" s="529"/>
      <c r="S91" s="529"/>
      <c r="T91" s="529"/>
      <c r="U91" s="530"/>
      <c r="V91" s="344"/>
      <c r="W91" s="344"/>
      <c r="X91" s="344"/>
      <c r="Y91" s="295"/>
      <c r="Z91" s="353"/>
      <c r="AA91" s="353"/>
      <c r="AB91" s="389"/>
      <c r="AC91" s="389"/>
      <c r="AD91" s="389"/>
      <c r="AE91" s="396" t="str">
        <f>IF(Baseline!AE91="","",Baseline!AE91)</f>
        <v/>
      </c>
      <c r="AF91" s="403"/>
      <c r="AG91" s="108" t="str">
        <f t="shared" si="5"/>
        <v/>
      </c>
      <c r="AH91" s="521"/>
    </row>
    <row r="92" spans="1:34" x14ac:dyDescent="0.3">
      <c r="A92" s="66" t="str">
        <f>IF(Baseline!A92="","",Baseline!A92)</f>
        <v/>
      </c>
      <c r="B92" s="341" t="str">
        <f>IF(Baseline!B92="","",Baseline!B92)</f>
        <v/>
      </c>
      <c r="C92" s="341" t="str">
        <f>IF(Baseline!C92="","",Baseline!C92)</f>
        <v/>
      </c>
      <c r="D92" s="67" t="str">
        <f>IF(Baseline!D92="","",Baseline!D92)</f>
        <v/>
      </c>
      <c r="E92" s="97">
        <f t="shared" si="4"/>
        <v>0</v>
      </c>
      <c r="F92" s="296"/>
      <c r="G92" s="344"/>
      <c r="H92" s="343"/>
      <c r="I92" s="344"/>
      <c r="J92" s="343"/>
      <c r="K92" s="528"/>
      <c r="L92" s="529"/>
      <c r="M92" s="529"/>
      <c r="N92" s="529"/>
      <c r="O92" s="529"/>
      <c r="P92" s="529"/>
      <c r="Q92" s="529"/>
      <c r="R92" s="529"/>
      <c r="S92" s="529"/>
      <c r="T92" s="529"/>
      <c r="U92" s="530"/>
      <c r="V92" s="344"/>
      <c r="W92" s="344"/>
      <c r="X92" s="344"/>
      <c r="Y92" s="295"/>
      <c r="Z92" s="353"/>
      <c r="AA92" s="353"/>
      <c r="AB92" s="389"/>
      <c r="AC92" s="389"/>
      <c r="AD92" s="389"/>
      <c r="AE92" s="396" t="str">
        <f>IF(Baseline!AE92="","",Baseline!AE92)</f>
        <v/>
      </c>
      <c r="AF92" s="403"/>
      <c r="AG92" s="108" t="str">
        <f t="shared" si="5"/>
        <v/>
      </c>
      <c r="AH92" s="521"/>
    </row>
    <row r="93" spans="1:34" x14ac:dyDescent="0.3">
      <c r="A93" s="74" t="str">
        <f>IF(Baseline!A93="","",Baseline!A93)</f>
        <v/>
      </c>
      <c r="B93" s="75" t="str">
        <f>IF(Baseline!B93="","",Baseline!B93)</f>
        <v/>
      </c>
      <c r="C93" s="75" t="str">
        <f>IF(Baseline!C93="","",Baseline!C93)</f>
        <v/>
      </c>
      <c r="D93" s="76" t="str">
        <f>IF(Baseline!D93="","",Baseline!D93)</f>
        <v/>
      </c>
      <c r="E93" s="98">
        <f t="shared" si="4"/>
        <v>0</v>
      </c>
      <c r="F93" s="297"/>
      <c r="G93" s="344"/>
      <c r="H93" s="343"/>
      <c r="I93" s="344"/>
      <c r="J93" s="343"/>
      <c r="K93" s="528"/>
      <c r="L93" s="529"/>
      <c r="M93" s="529"/>
      <c r="N93" s="529"/>
      <c r="O93" s="529"/>
      <c r="P93" s="529"/>
      <c r="Q93" s="529"/>
      <c r="R93" s="529"/>
      <c r="S93" s="529"/>
      <c r="T93" s="529"/>
      <c r="U93" s="530"/>
      <c r="V93" s="344"/>
      <c r="W93" s="344"/>
      <c r="X93" s="344"/>
      <c r="Y93" s="295"/>
      <c r="Z93" s="353"/>
      <c r="AA93" s="298"/>
      <c r="AB93" s="391"/>
      <c r="AC93" s="391"/>
      <c r="AD93" s="391"/>
      <c r="AE93" s="402" t="str">
        <f>IF(Baseline!AE93="","",Baseline!AE93)</f>
        <v/>
      </c>
      <c r="AF93" s="404"/>
      <c r="AG93" s="108" t="str">
        <f t="shared" si="5"/>
        <v/>
      </c>
      <c r="AH93" s="521"/>
    </row>
    <row r="94" spans="1:34" ht="24.75" customHeight="1" x14ac:dyDescent="0.3">
      <c r="A94" s="66" t="s">
        <v>87</v>
      </c>
      <c r="B94" s="79"/>
      <c r="C94" s="79">
        <f>SUM(C63:C93)</f>
        <v>1</v>
      </c>
      <c r="D94" s="79">
        <f>SUM(D63:D93)</f>
        <v>7706.3</v>
      </c>
      <c r="E94" s="26">
        <f>IFERROR(SUMPRODUCT(E63:E93,B63:B93)/SUM(B63:B93),0)</f>
        <v>4.87174</v>
      </c>
      <c r="F94" s="80" t="s">
        <v>88</v>
      </c>
      <c r="G94" s="36">
        <f>SUMPRODUCT(G63:G93,$D63:$D93)</f>
        <v>32366.460000000003</v>
      </c>
      <c r="H94" s="81" t="s">
        <v>86</v>
      </c>
      <c r="I94" s="37">
        <f>SUMPRODUCT(I63:I93,$D63:$D93)</f>
        <v>37992.059000000001</v>
      </c>
      <c r="J94" s="81" t="s">
        <v>86</v>
      </c>
      <c r="K94" s="531"/>
      <c r="L94" s="532"/>
      <c r="M94" s="532"/>
      <c r="N94" s="532"/>
      <c r="O94" s="532"/>
      <c r="P94" s="532"/>
      <c r="Q94" s="532"/>
      <c r="R94" s="532"/>
      <c r="S94" s="532"/>
      <c r="T94" s="532"/>
      <c r="U94" s="533"/>
      <c r="V94" s="37">
        <f t="shared" ref="V94:X94" si="6">SUMPRODUCT(V63:V93,$D63:$D93)</f>
        <v>163065.30800000002</v>
      </c>
      <c r="W94" s="37">
        <f t="shared" si="6"/>
        <v>5394.41</v>
      </c>
      <c r="X94" s="35">
        <f t="shared" si="6"/>
        <v>0</v>
      </c>
      <c r="Y94" s="36">
        <f>SUMPRODUCT(Y63:Y93,$D$63:$D$93)</f>
        <v>14762.034154000001</v>
      </c>
      <c r="Z94" s="37">
        <f>SUMPRODUCT(Z63:Z93,$D$63:$D$93)</f>
        <v>22781.055808000001</v>
      </c>
      <c r="AA94" s="37">
        <f>SUMPRODUCT(AA63:AA93,$D$63:$D$93)</f>
        <v>0</v>
      </c>
      <c r="AB94" s="35">
        <f t="shared" ref="AB94:AD94" si="7">SUMPRODUCT(AB63:AB93,$D$63:$D$93)</f>
        <v>0</v>
      </c>
      <c r="AC94" s="35">
        <f t="shared" si="7"/>
        <v>0</v>
      </c>
      <c r="AD94" s="35">
        <f t="shared" si="7"/>
        <v>0</v>
      </c>
      <c r="AE94" s="309">
        <f>SUMPRODUCT(AE63:AE93,$D$63:$D$93)</f>
        <v>37543.089961999998</v>
      </c>
      <c r="AF94" s="84"/>
      <c r="AG94" s="223">
        <f>SUM(AG63:AG93)</f>
        <v>75086.179923999996</v>
      </c>
      <c r="AH94" s="521"/>
    </row>
    <row r="95" spans="1:34" ht="17.399999999999999" x14ac:dyDescent="0.3">
      <c r="A95" s="57" t="s">
        <v>139</v>
      </c>
      <c r="B95" s="58"/>
      <c r="C95" s="58"/>
      <c r="D95" s="58"/>
      <c r="E95" s="58"/>
      <c r="F95" s="58"/>
      <c r="G95" s="58"/>
      <c r="H95" s="58"/>
      <c r="I95" s="58"/>
      <c r="J95" s="58"/>
      <c r="K95" s="58"/>
      <c r="L95" s="58"/>
      <c r="M95" s="58"/>
      <c r="N95" s="58"/>
      <c r="O95" s="58"/>
      <c r="P95" s="58"/>
      <c r="Q95" s="58"/>
      <c r="R95" s="58"/>
      <c r="S95" s="58"/>
      <c r="T95" s="58"/>
      <c r="U95" s="58"/>
      <c r="V95" s="58"/>
      <c r="W95" s="58"/>
      <c r="X95" s="71"/>
      <c r="Y95" s="39"/>
      <c r="Z95" s="39"/>
      <c r="AA95" s="39"/>
      <c r="AB95" s="57"/>
      <c r="AC95" s="57"/>
      <c r="AD95" s="57"/>
      <c r="AE95" s="39"/>
      <c r="AF95" s="30"/>
      <c r="AG95" s="224"/>
      <c r="AH95" s="521"/>
    </row>
    <row r="96" spans="1:34" ht="28.2" customHeight="1" x14ac:dyDescent="0.3">
      <c r="A96" s="477"/>
      <c r="B96" s="478"/>
      <c r="C96" s="478"/>
      <c r="D96" s="478" t="s">
        <v>102</v>
      </c>
      <c r="E96" s="510" t="s">
        <v>140</v>
      </c>
      <c r="F96" s="475" t="s">
        <v>88</v>
      </c>
      <c r="G96" s="483" t="s">
        <v>104</v>
      </c>
      <c r="H96" s="484"/>
      <c r="I96" s="484"/>
      <c r="J96" s="484"/>
      <c r="K96" s="484"/>
      <c r="L96" s="484"/>
      <c r="M96" s="484"/>
      <c r="N96" s="484"/>
      <c r="O96" s="484"/>
      <c r="P96" s="484"/>
      <c r="Q96" s="484"/>
      <c r="R96" s="484"/>
      <c r="S96" s="484"/>
      <c r="T96" s="484"/>
      <c r="U96" s="484"/>
      <c r="V96" s="484"/>
      <c r="W96" s="484"/>
      <c r="X96" s="524"/>
      <c r="Y96" s="41"/>
      <c r="Z96" s="42"/>
      <c r="AA96" s="42"/>
      <c r="AB96" s="206"/>
      <c r="AC96" s="206"/>
      <c r="AD96" s="206"/>
      <c r="AE96" s="42"/>
      <c r="AF96" s="85"/>
      <c r="AG96" s="86" t="s">
        <v>105</v>
      </c>
      <c r="AH96" s="521"/>
    </row>
    <row r="97" spans="1:34" ht="66.599999999999994" thickBot="1" x14ac:dyDescent="0.35">
      <c r="A97" s="508"/>
      <c r="B97" s="509"/>
      <c r="C97" s="509"/>
      <c r="D97" s="509"/>
      <c r="E97" s="511"/>
      <c r="F97" s="476"/>
      <c r="G97" s="164" t="s">
        <v>106</v>
      </c>
      <c r="H97" s="59" t="s">
        <v>86</v>
      </c>
      <c r="I97" s="339" t="s">
        <v>107</v>
      </c>
      <c r="J97" s="59" t="s">
        <v>86</v>
      </c>
      <c r="K97" s="339" t="s">
        <v>110</v>
      </c>
      <c r="L97" s="59" t="s">
        <v>86</v>
      </c>
      <c r="M97" s="103" t="s">
        <v>141</v>
      </c>
      <c r="N97" s="59" t="s">
        <v>86</v>
      </c>
      <c r="O97" s="59" t="s">
        <v>86</v>
      </c>
      <c r="P97" s="59" t="s">
        <v>86</v>
      </c>
      <c r="Q97" s="339" t="s">
        <v>111</v>
      </c>
      <c r="R97" s="339"/>
      <c r="S97" s="59" t="s">
        <v>86</v>
      </c>
      <c r="T97" s="59" t="s">
        <v>86</v>
      </c>
      <c r="U97" s="59" t="s">
        <v>86</v>
      </c>
      <c r="V97" s="339" t="s">
        <v>114</v>
      </c>
      <c r="W97" s="339" t="s">
        <v>115</v>
      </c>
      <c r="X97" s="339" t="s">
        <v>116</v>
      </c>
      <c r="Y97" s="43"/>
      <c r="Z97" s="315"/>
      <c r="AA97" s="315"/>
      <c r="AB97" s="346"/>
      <c r="AC97" s="346"/>
      <c r="AD97" s="346"/>
      <c r="AE97" s="315"/>
      <c r="AF97" s="315"/>
      <c r="AG97" s="225" t="s">
        <v>70</v>
      </c>
      <c r="AH97" s="521"/>
    </row>
    <row r="98" spans="1:34" ht="23.25" customHeight="1" x14ac:dyDescent="0.3">
      <c r="A98" s="44" t="s">
        <v>87</v>
      </c>
      <c r="B98" s="196"/>
      <c r="C98" s="196"/>
      <c r="D98" s="313">
        <f>D94+D58</f>
        <v>7706.3</v>
      </c>
      <c r="E98" s="45">
        <f>IFERROR((SUMPRODUCT(E7:E57,D7:D57)+SUMPRODUCT(E63:E93,D63:D93))/D98,0)</f>
        <v>4.87174</v>
      </c>
      <c r="F98" s="87" t="s">
        <v>88</v>
      </c>
      <c r="G98" s="47">
        <f>G58+G94</f>
        <v>32366.460000000003</v>
      </c>
      <c r="H98" s="195"/>
      <c r="I98" s="47">
        <f>I58+I94</f>
        <v>37992.059000000001</v>
      </c>
      <c r="J98" s="195"/>
      <c r="K98" s="47">
        <f>K58+K94</f>
        <v>0</v>
      </c>
      <c r="L98" s="195"/>
      <c r="M98" s="47">
        <f>M58+M94</f>
        <v>0</v>
      </c>
      <c r="N98" s="195"/>
      <c r="O98" s="195"/>
      <c r="P98" s="195"/>
      <c r="Q98" s="47">
        <f>Q58+Q94</f>
        <v>0</v>
      </c>
      <c r="R98" s="313"/>
      <c r="S98" s="195"/>
      <c r="T98" s="195"/>
      <c r="U98" s="195"/>
      <c r="V98" s="47">
        <f>V58+V94</f>
        <v>163065.30800000002</v>
      </c>
      <c r="W98" s="47">
        <f t="shared" ref="W98:X98" si="8">W58+W94</f>
        <v>5394.41</v>
      </c>
      <c r="X98" s="47">
        <f t="shared" si="8"/>
        <v>0</v>
      </c>
      <c r="Y98" s="50"/>
      <c r="Z98" s="48"/>
      <c r="AA98" s="48"/>
      <c r="AB98" s="120"/>
      <c r="AC98" s="120"/>
      <c r="AD98" s="120"/>
      <c r="AE98" s="48"/>
      <c r="AF98" s="48"/>
      <c r="AG98" s="226">
        <f>AG58+AG94</f>
        <v>75086.179923999996</v>
      </c>
      <c r="AH98" s="522"/>
    </row>
  </sheetData>
  <sheetProtection algorithmName="SHA-512" hashValue="pBdT4dYPmdIstJNxkFiaRS3A0TDTft3H7BlSw4XzDuCYEH1xdGoIbzPHEouiwEcTKQdvZ3EqsHyvTJvZGopxJQ==" saltValue="RULseQ4rGgEi3aUlYHg3LQ==" spinCount="100000" sheet="1" objects="1" scenarios="1"/>
  <mergeCells count="23">
    <mergeCell ref="A1:AH1"/>
    <mergeCell ref="AH60:AH98"/>
    <mergeCell ref="A96:A97"/>
    <mergeCell ref="B96:B97"/>
    <mergeCell ref="C96:C97"/>
    <mergeCell ref="D96:D97"/>
    <mergeCell ref="E96:E97"/>
    <mergeCell ref="F96:F97"/>
    <mergeCell ref="G60:X60"/>
    <mergeCell ref="G96:X96"/>
    <mergeCell ref="K61:U94"/>
    <mergeCell ref="A60:A62"/>
    <mergeCell ref="B60:B62"/>
    <mergeCell ref="C60:C62"/>
    <mergeCell ref="D60:D62"/>
    <mergeCell ref="G3:X3"/>
    <mergeCell ref="Y60:AG60"/>
    <mergeCell ref="A3:A5"/>
    <mergeCell ref="B3:B5"/>
    <mergeCell ref="C3:C5"/>
    <mergeCell ref="D3:D5"/>
    <mergeCell ref="A59:AH59"/>
    <mergeCell ref="Y3:AG3"/>
  </mergeCells>
  <dataValidations count="9">
    <dataValidation allowBlank="1" showInputMessage="1" showErrorMessage="1" promptTitle="Notional Building PV, if present" prompt="Note PV savings matched to Notional Building for purposes of estimating savings from 'Be Lean' measures only _x000a__x000a_" sqref="AF7:AF57" xr:uid="{28E87F42-488B-4513-A802-FE2D75DAB0B3}"/>
    <dataValidation type="list" allowBlank="1" showInputMessage="1" showErrorMessage="1" sqref="H63:H93 J63:J93 J7:J57 P7:P57 H7:H57 N7:N57 L7:L57 T7:T57 R7:R57" xr:uid="{9D1DC64E-C1B6-4F64-8143-9E08ADAFF786}">
      <formula1>Fuel_Type</formula1>
    </dataValidation>
    <dataValidation allowBlank="1" showInputMessage="1" showErrorMessage="1" promptTitle="Row number" sqref="G6 K6" xr:uid="{1A44A594-87A3-4013-ADCA-EC4C3AA5FA29}"/>
    <dataValidation type="decimal" allowBlank="1" showInputMessage="1" showErrorMessage="1" errorTitle="CHP generation" error="figure entered must be a negative value" promptTitle="CHP generation value" prompt="enter as negative value (-)" sqref="Q7:Q57" xr:uid="{E3EE1000-3C08-4438-833D-4FB4BB587FD8}">
      <formula1>-100000000000000000</formula1>
      <formula2>0</formula2>
    </dataValidation>
    <dataValidation type="decimal" allowBlank="1" showInputMessage="1" showErrorMessage="1" errorTitle="Renewable generation" error="figure entered must be a negative value" promptTitle="Renewable energy generation" prompt="enter as a negative value (-)" sqref="U7:U57" xr:uid="{EDE96433-DEBA-4E76-808B-4C868B6E3A1D}">
      <formula1>-100000000000000000</formula1>
      <formula2>0</formula2>
    </dataValidation>
    <dataValidation allowBlank="1" showInputMessage="1" showErrorMessage="1" promptTitle="Row number" prompt="Note row reference letters may change depending on number of systems present" sqref="S7:S57 I7:I57 M7:M57 G7:G57 K7:K57" xr:uid="{5D72702D-338D-4EE6-8A49-13A6C74A4A7F}"/>
    <dataValidation allowBlank="1" showInputMessage="1" showErrorMessage="1" promptTitle="Notional Building PV, if present" prompt="Note PV savings matched to Notional Building for purposes of estimating savings from 'Be Lean' measures only _x000a_" sqref="AE63:AE93" xr:uid="{3DCC59CF-D34C-47E8-BE91-8AA314420300}"/>
    <dataValidation allowBlank="1" showInputMessage="1" showErrorMessage="1" promptTitle="Power factor correction" prompt="Note PV savings matched to Notional Building for purposes of estimating 'Be Lean' savings_x000a_" sqref="AF64:AF93" xr:uid="{72C8C2A2-8041-4F26-897C-D3A1120E5C87}"/>
    <dataValidation allowBlank="1" showInputMessage="1" showErrorMessage="1" promptTitle="Notional Building PV, if present" prompt="Note PV savings matched to Notional Building for purposes of estimating 'Be Lean' savings_x000a_" sqref="AF63" xr:uid="{1E5765F6-B851-4F15-9718-9231690ED6C9}"/>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632D-47F9-4C25-8665-399BB2175F9F}">
  <sheetPr codeName="Sheet5"/>
  <dimension ref="A1:AH132"/>
  <sheetViews>
    <sheetView topLeftCell="Q46" zoomScale="70" zoomScaleNormal="70" workbookViewId="0">
      <selection activeCell="Z66" sqref="Z66"/>
    </sheetView>
  </sheetViews>
  <sheetFormatPr defaultColWidth="8.33203125" defaultRowHeight="14.4" x14ac:dyDescent="0.3"/>
  <cols>
    <col min="1" max="1" width="15.44140625" style="56" customWidth="1"/>
    <col min="2" max="6" width="15.44140625" style="12" customWidth="1"/>
    <col min="7" max="7" width="17" style="12" customWidth="1"/>
    <col min="8" max="8" width="15.44140625" style="12" customWidth="1"/>
    <col min="9" max="9" width="17" style="12" customWidth="1"/>
    <col min="10" max="10" width="15.44140625" style="12" customWidth="1"/>
    <col min="11" max="11" width="17" style="12" customWidth="1"/>
    <col min="12" max="12" width="15.44140625" style="12" customWidth="1"/>
    <col min="13" max="13" width="17" style="12" customWidth="1"/>
    <col min="14" max="17" width="15.44140625" style="12" customWidth="1"/>
    <col min="18" max="18" width="15.44140625" customWidth="1"/>
    <col min="19" max="24" width="15.44140625" style="12" customWidth="1"/>
    <col min="25" max="33" width="15.5546875" style="12" customWidth="1"/>
    <col min="34" max="34" width="16.33203125" style="12" customWidth="1"/>
    <col min="35" max="50" width="13.88671875" style="2" customWidth="1"/>
    <col min="51" max="51" width="9.109375" style="2" customWidth="1"/>
    <col min="52" max="52" width="31.88671875" style="2" customWidth="1"/>
    <col min="53" max="53" width="17.88671875" style="2" customWidth="1"/>
    <col min="54" max="54" width="12.6640625" style="2" customWidth="1"/>
    <col min="55" max="55" width="13.33203125" style="2" customWidth="1"/>
    <col min="56" max="56" width="12.44140625" style="2" customWidth="1"/>
    <col min="57" max="57" width="10.44140625" style="2" customWidth="1"/>
    <col min="58" max="58" width="9.44140625" style="2" customWidth="1"/>
    <col min="59" max="59" width="10.88671875" style="2" customWidth="1"/>
    <col min="60" max="16384" width="8.33203125" style="2"/>
  </cols>
  <sheetData>
    <row r="1" spans="1:34" s="308" customFormat="1" ht="27" customHeight="1" x14ac:dyDescent="0.3">
      <c r="A1" s="310" t="s">
        <v>142</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47"/>
    </row>
    <row r="2" spans="1:34" s="14" customFormat="1" ht="27" customHeight="1" x14ac:dyDescent="0.25">
      <c r="A2" s="57" t="s">
        <v>35</v>
      </c>
      <c r="B2" s="58"/>
      <c r="C2" s="58"/>
      <c r="D2" s="58"/>
      <c r="E2" s="58"/>
      <c r="F2" s="58"/>
      <c r="G2" s="58"/>
      <c r="H2" s="58"/>
      <c r="I2" s="58"/>
      <c r="J2" s="58"/>
      <c r="K2" s="58"/>
      <c r="L2" s="58"/>
      <c r="M2" s="58"/>
      <c r="N2" s="58"/>
      <c r="O2" s="58"/>
      <c r="P2" s="58"/>
      <c r="Q2" s="58"/>
      <c r="R2" s="105"/>
      <c r="S2" s="58"/>
      <c r="T2" s="58"/>
      <c r="U2" s="58"/>
      <c r="V2" s="58"/>
      <c r="W2" s="13"/>
      <c r="X2" s="13"/>
      <c r="Y2" s="13"/>
      <c r="Z2" s="13"/>
      <c r="AA2" s="13"/>
      <c r="AB2" s="13"/>
      <c r="AC2" s="13"/>
      <c r="AD2" s="13"/>
      <c r="AE2" s="13"/>
      <c r="AF2" s="13"/>
      <c r="AG2" s="340"/>
    </row>
    <row r="3" spans="1:34" ht="27" customHeight="1" x14ac:dyDescent="0.25">
      <c r="A3" s="469" t="str">
        <f>Baseline!A3</f>
        <v>Unit identifier (e.g. plot number, dwelling type etc.)</v>
      </c>
      <c r="B3" s="469" t="str">
        <f>Baseline!B3</f>
        <v>Model total floor area (m²)</v>
      </c>
      <c r="C3" s="469" t="str">
        <f>Baseline!C3</f>
        <v>Number of units</v>
      </c>
      <c r="D3" s="472" t="str">
        <f>Baseline!D3</f>
        <v>Total area represented by model  (m²)</v>
      </c>
      <c r="E3" s="181" t="str">
        <f>Baseline!E3</f>
        <v>VALIDATION CHECK</v>
      </c>
      <c r="F3" s="182"/>
      <c r="G3" s="483" t="s">
        <v>143</v>
      </c>
      <c r="H3" s="484"/>
      <c r="I3" s="484"/>
      <c r="J3" s="484"/>
      <c r="K3" s="484"/>
      <c r="L3" s="484"/>
      <c r="M3" s="484"/>
      <c r="N3" s="484"/>
      <c r="O3" s="484"/>
      <c r="P3" s="484"/>
      <c r="Q3" s="484"/>
      <c r="R3" s="484"/>
      <c r="S3" s="484"/>
      <c r="T3" s="484"/>
      <c r="U3" s="484"/>
      <c r="V3" s="484"/>
      <c r="W3" s="484"/>
      <c r="X3" s="485"/>
      <c r="Y3" s="539" t="s">
        <v>42</v>
      </c>
      <c r="Z3" s="484"/>
      <c r="AA3" s="484"/>
      <c r="AB3" s="484"/>
      <c r="AC3" s="484"/>
      <c r="AD3" s="484"/>
      <c r="AE3" s="484"/>
      <c r="AF3" s="484"/>
      <c r="AG3" s="540"/>
      <c r="AH3" s="2"/>
    </row>
    <row r="4" spans="1:34" ht="92.4" x14ac:dyDescent="0.25">
      <c r="A4" s="470"/>
      <c r="B4" s="470"/>
      <c r="C4" s="470"/>
      <c r="D4" s="473"/>
      <c r="E4" s="348" t="s">
        <v>119</v>
      </c>
      <c r="F4" s="312" t="s">
        <v>120</v>
      </c>
      <c r="G4" s="174" t="s">
        <v>46</v>
      </c>
      <c r="H4" s="106" t="s">
        <v>47</v>
      </c>
      <c r="I4" s="106" t="s">
        <v>48</v>
      </c>
      <c r="J4" s="106" t="s">
        <v>49</v>
      </c>
      <c r="K4" s="165" t="s">
        <v>50</v>
      </c>
      <c r="L4" s="106" t="s">
        <v>47</v>
      </c>
      <c r="M4" s="333" t="s">
        <v>51</v>
      </c>
      <c r="N4" s="106" t="s">
        <v>49</v>
      </c>
      <c r="O4" s="333" t="s">
        <v>52</v>
      </c>
      <c r="P4" s="333" t="s">
        <v>53</v>
      </c>
      <c r="Q4" s="333" t="s">
        <v>54</v>
      </c>
      <c r="R4" s="333" t="s">
        <v>55</v>
      </c>
      <c r="S4" s="106" t="s">
        <v>56</v>
      </c>
      <c r="T4" s="106" t="s">
        <v>57</v>
      </c>
      <c r="U4" s="349"/>
      <c r="V4" s="106" t="s">
        <v>59</v>
      </c>
      <c r="W4" s="106" t="s">
        <v>60</v>
      </c>
      <c r="X4" s="183" t="s">
        <v>61</v>
      </c>
      <c r="Y4" s="174" t="s">
        <v>62</v>
      </c>
      <c r="Z4" s="106" t="s">
        <v>63</v>
      </c>
      <c r="AA4" s="333" t="s">
        <v>64</v>
      </c>
      <c r="AB4" s="333" t="s">
        <v>65</v>
      </c>
      <c r="AC4" s="106" t="s">
        <v>66</v>
      </c>
      <c r="AD4" s="106" t="s">
        <v>67</v>
      </c>
      <c r="AE4" s="106" t="s">
        <v>68</v>
      </c>
      <c r="AF4" s="183" t="s">
        <v>121</v>
      </c>
      <c r="AG4" s="160" t="s">
        <v>70</v>
      </c>
      <c r="AH4" s="2"/>
    </row>
    <row r="5" spans="1:34" ht="13.2" x14ac:dyDescent="0.25">
      <c r="A5" s="471"/>
      <c r="B5" s="471"/>
      <c r="C5" s="471"/>
      <c r="D5" s="474"/>
      <c r="E5" s="333"/>
      <c r="F5" s="15"/>
      <c r="G5" s="175"/>
      <c r="H5" s="169"/>
      <c r="I5" s="169"/>
      <c r="J5" s="332"/>
      <c r="K5" s="335" t="s">
        <v>72</v>
      </c>
      <c r="L5" s="169"/>
      <c r="M5" s="335" t="s">
        <v>72</v>
      </c>
      <c r="N5" s="169"/>
      <c r="O5" s="335" t="s">
        <v>72</v>
      </c>
      <c r="P5" s="335" t="s">
        <v>72</v>
      </c>
      <c r="Q5" s="335" t="s">
        <v>72</v>
      </c>
      <c r="R5" s="335" t="s">
        <v>72</v>
      </c>
      <c r="S5" s="169"/>
      <c r="T5" s="169"/>
      <c r="U5" s="350"/>
      <c r="V5" s="169"/>
      <c r="W5" s="169"/>
      <c r="X5" s="184"/>
      <c r="Y5" s="175"/>
      <c r="Z5" s="169"/>
      <c r="AA5" s="335" t="s">
        <v>72</v>
      </c>
      <c r="AB5" s="335" t="s">
        <v>72</v>
      </c>
      <c r="AC5" s="169"/>
      <c r="AD5" s="169"/>
      <c r="AE5" s="169"/>
      <c r="AF5" s="335" t="s">
        <v>72</v>
      </c>
      <c r="AG5" s="88"/>
      <c r="AH5" s="2"/>
    </row>
    <row r="6" spans="1:34" ht="66" x14ac:dyDescent="0.25">
      <c r="A6" s="163"/>
      <c r="B6" s="166"/>
      <c r="C6" s="62"/>
      <c r="D6" s="167"/>
      <c r="E6" s="62"/>
      <c r="F6" s="19" t="s">
        <v>123</v>
      </c>
      <c r="G6" s="20" t="s">
        <v>144</v>
      </c>
      <c r="H6" s="17" t="s">
        <v>76</v>
      </c>
      <c r="I6" s="165" t="s">
        <v>145</v>
      </c>
      <c r="J6" s="17" t="s">
        <v>76</v>
      </c>
      <c r="K6" s="17" t="s">
        <v>126</v>
      </c>
      <c r="L6" s="17" t="s">
        <v>76</v>
      </c>
      <c r="M6" s="17" t="s">
        <v>127</v>
      </c>
      <c r="N6" s="17" t="s">
        <v>76</v>
      </c>
      <c r="O6" s="17" t="s">
        <v>128</v>
      </c>
      <c r="P6" s="17" t="s">
        <v>76</v>
      </c>
      <c r="Q6" s="17" t="s">
        <v>129</v>
      </c>
      <c r="R6" s="17" t="s">
        <v>76</v>
      </c>
      <c r="S6" s="17" t="s">
        <v>130</v>
      </c>
      <c r="T6" s="17" t="s">
        <v>76</v>
      </c>
      <c r="U6" s="233"/>
      <c r="V6" s="17" t="s">
        <v>146</v>
      </c>
      <c r="W6" s="64" t="s">
        <v>147</v>
      </c>
      <c r="X6" s="64" t="s">
        <v>133</v>
      </c>
      <c r="Y6" s="63"/>
      <c r="Z6" s="62"/>
      <c r="AA6" s="62"/>
      <c r="AB6" s="62"/>
      <c r="AC6" s="62"/>
      <c r="AD6" s="62"/>
      <c r="AE6" s="62"/>
      <c r="AF6" s="62"/>
      <c r="AG6" s="65"/>
      <c r="AH6" s="2"/>
    </row>
    <row r="7" spans="1:34" ht="13.5" customHeight="1" x14ac:dyDescent="0.25">
      <c r="A7" s="66" t="str">
        <f>IF(Baseline!A7="","",Baseline!A7)</f>
        <v/>
      </c>
      <c r="B7" s="341" t="str">
        <f>IF(Baseline!B7="","",Baseline!B7)</f>
        <v/>
      </c>
      <c r="C7" s="341" t="str">
        <f>IF(Baseline!C7="","",Baseline!C7)</f>
        <v/>
      </c>
      <c r="D7" s="67" t="str">
        <f>IF(Baseline!D7="","",Baseline!D7)</f>
        <v/>
      </c>
      <c r="E7" s="342" t="str">
        <f>IFERROR(SUM(Y7:AE7)/$B7,"")</f>
        <v/>
      </c>
      <c r="F7" s="258"/>
      <c r="G7" s="285"/>
      <c r="H7" s="286"/>
      <c r="I7" s="287"/>
      <c r="J7" s="286"/>
      <c r="K7" s="287"/>
      <c r="L7" s="286"/>
      <c r="M7" s="287"/>
      <c r="N7" s="286"/>
      <c r="O7" s="287"/>
      <c r="P7" s="286"/>
      <c r="Q7" s="287"/>
      <c r="R7" s="286"/>
      <c r="S7" s="287"/>
      <c r="T7" s="286"/>
      <c r="U7" s="399"/>
      <c r="V7" s="287"/>
      <c r="W7" s="287"/>
      <c r="X7" s="292"/>
      <c r="Y7" s="394" t="str">
        <f>IFERROR($G7*INDEX('Development Information'!$B$9:$B$15,MATCH($H7,Fuel_Type,0),1)+$K7*IFERROR(INDEX('Development Information'!$B$9:$B$15,MATCH($L7,Fuel_Type,0),1),0)+$S7*IFERROR(INDEX('Development Information'!$B$9:$B$15,MATCH($T7,Fuel_Type,0),1),0),"")</f>
        <v/>
      </c>
      <c r="Z7" s="395" t="str">
        <f>IFERROR($M7*IFERROR(INDEX('Development Information'!$B$9:$B$15,MATCH($N7,Fuel_Type,0),1),0)+$I7*(INDEX('Development Information'!$B$9:$B$15,MATCH($J7,Fuel_Type,0),1)),"")</f>
        <v/>
      </c>
      <c r="AA7" s="395" t="str">
        <f>IFERROR($O7*INDEX('Development Information'!$B$9:$B$15,MATCH($P7,Fuel_Type,0),1),"")</f>
        <v/>
      </c>
      <c r="AB7" s="395" t="str">
        <f>IFERROR($Q7*INDEX('Development Information'!$B$9:$B$15,MATCH($R7,Fuel_Type,0),1),"")</f>
        <v/>
      </c>
      <c r="AC7" s="395" t="str">
        <f>IF($V7="","",$V7*'Development Information'!$B$10)</f>
        <v/>
      </c>
      <c r="AD7" s="395" t="str">
        <f>IF($W7="","",$W7*'Development Information'!$B$10)</f>
        <v/>
      </c>
      <c r="AE7" s="395" t="str">
        <f>IF($X7="","",$X7*'Development Information'!$B$10)</f>
        <v/>
      </c>
      <c r="AF7" s="396" t="str">
        <f>IF(Baseline!AF7="","",Baseline!AF7)</f>
        <v/>
      </c>
      <c r="AG7" s="69" t="str">
        <f t="shared" ref="AG7:AG38" si="0">IF(SUM(Y7:AF7)=0,"",SUM(Y7:AF7)*D7/B7)</f>
        <v/>
      </c>
      <c r="AH7" s="2"/>
    </row>
    <row r="8" spans="1:34" ht="13.5" customHeight="1" x14ac:dyDescent="0.25">
      <c r="A8" s="66" t="str">
        <f>IF(Baseline!A8="","",Baseline!A8)</f>
        <v/>
      </c>
      <c r="B8" s="341" t="str">
        <f>IF(Baseline!B8="","",Baseline!B8)</f>
        <v/>
      </c>
      <c r="C8" s="341" t="str">
        <f>IF(Baseline!C8="","",Baseline!C8)</f>
        <v/>
      </c>
      <c r="D8" s="67" t="str">
        <f>IF(Baseline!D8="","",Baseline!D8)</f>
        <v/>
      </c>
      <c r="E8" s="342" t="str">
        <f t="shared" ref="E8:E38" si="1">IFERROR(SUM(Y8:AE8)/$B8,"")</f>
        <v/>
      </c>
      <c r="F8" s="258"/>
      <c r="G8" s="288"/>
      <c r="H8" s="343"/>
      <c r="I8" s="344"/>
      <c r="J8" s="343"/>
      <c r="K8" s="344"/>
      <c r="L8" s="343"/>
      <c r="M8" s="344"/>
      <c r="N8" s="343"/>
      <c r="O8" s="344"/>
      <c r="P8" s="343"/>
      <c r="Q8" s="344"/>
      <c r="R8" s="344"/>
      <c r="S8" s="344"/>
      <c r="T8" s="343"/>
      <c r="U8" s="400"/>
      <c r="V8" s="344"/>
      <c r="W8" s="344"/>
      <c r="X8" s="284"/>
      <c r="Y8" s="394" t="str">
        <f>IFERROR($G8*INDEX('Development Information'!$B$9:$B$15,MATCH($H8,Fuel_Type,0),1)+$K8*IFERROR(INDEX('Development Information'!$B$9:$B$15,MATCH($L8,Fuel_Type,0),1),0)+$S8*IFERROR(INDEX('Development Information'!$B$9:$B$15,MATCH($T8,Fuel_Type,0),1),0),"")</f>
        <v/>
      </c>
      <c r="Z8" s="395" t="str">
        <f>IFERROR($M8*IFERROR(INDEX('Development Information'!$B$9:$B$15,MATCH($N8,Fuel_Type,0),1),0)+$I8*(INDEX('Development Information'!$B$9:$B$15,MATCH($J8,Fuel_Type,0),1)),"")</f>
        <v/>
      </c>
      <c r="AA8" s="395" t="str">
        <f>IFERROR($O8*INDEX('Development Information'!$B$9:$B$15,MATCH($P8,Fuel_Type,0),1),"")</f>
        <v/>
      </c>
      <c r="AB8" s="395" t="str">
        <f>IFERROR($Q8*INDEX('Development Information'!$B$9:$B$15,MATCH($R8,Fuel_Type,0),1),"")</f>
        <v/>
      </c>
      <c r="AC8" s="395" t="str">
        <f>IF($V8="","",$V8*'Development Information'!$B$10)</f>
        <v/>
      </c>
      <c r="AD8" s="395" t="str">
        <f>IF($W8="","",$W8*'Development Information'!$B$10)</f>
        <v/>
      </c>
      <c r="AE8" s="395" t="str">
        <f>IF($X8="","",$X8*'Development Information'!$B$10)</f>
        <v/>
      </c>
      <c r="AF8" s="396" t="str">
        <f>IF(Baseline!AF8="","",Baseline!AF8)</f>
        <v/>
      </c>
      <c r="AG8" s="69" t="str">
        <f t="shared" si="0"/>
        <v/>
      </c>
      <c r="AH8" s="2"/>
    </row>
    <row r="9" spans="1:34" ht="13.5" customHeight="1" x14ac:dyDescent="0.25">
      <c r="A9" s="66" t="str">
        <f>IF(Baseline!A9="","",Baseline!A9)</f>
        <v/>
      </c>
      <c r="B9" s="341" t="str">
        <f>IF(Baseline!B9="","",Baseline!B9)</f>
        <v/>
      </c>
      <c r="C9" s="341" t="str">
        <f>IF(Baseline!C9="","",Baseline!C9)</f>
        <v/>
      </c>
      <c r="D9" s="67" t="str">
        <f>IF(Baseline!D9="","",Baseline!D9)</f>
        <v/>
      </c>
      <c r="E9" s="342" t="str">
        <f t="shared" si="1"/>
        <v/>
      </c>
      <c r="F9" s="258"/>
      <c r="G9" s="288"/>
      <c r="H9" s="343"/>
      <c r="I9" s="344"/>
      <c r="J9" s="343"/>
      <c r="K9" s="344"/>
      <c r="L9" s="343"/>
      <c r="M9" s="344"/>
      <c r="N9" s="343"/>
      <c r="O9" s="344"/>
      <c r="P9" s="343"/>
      <c r="Q9" s="344"/>
      <c r="R9" s="344"/>
      <c r="S9" s="344"/>
      <c r="T9" s="343"/>
      <c r="U9" s="400"/>
      <c r="V9" s="344"/>
      <c r="W9" s="344"/>
      <c r="X9" s="284"/>
      <c r="Y9" s="394" t="str">
        <f>IFERROR($G9*INDEX('Development Information'!$B$9:$B$15,MATCH($H9,Fuel_Type,0),1)+$K9*IFERROR(INDEX('Development Information'!$B$9:$B$15,MATCH($L9,Fuel_Type,0),1),0)+$S9*IFERROR(INDEX('Development Information'!$B$9:$B$15,MATCH($T9,Fuel_Type,0),1),0),"")</f>
        <v/>
      </c>
      <c r="Z9" s="395" t="str">
        <f>IFERROR($M9*IFERROR(INDEX('Development Information'!$B$9:$B$15,MATCH($N9,Fuel_Type,0),1),0)+$I9*(INDEX('Development Information'!$B$9:$B$15,MATCH($J9,Fuel_Type,0),1)),"")</f>
        <v/>
      </c>
      <c r="AA9" s="395" t="str">
        <f>IFERROR($O9*INDEX('Development Information'!$B$9:$B$15,MATCH($P9,Fuel_Type,0),1),"")</f>
        <v/>
      </c>
      <c r="AB9" s="395" t="str">
        <f>IFERROR($Q9*INDEX('Development Information'!$B$9:$B$15,MATCH($R9,Fuel_Type,0),1),"")</f>
        <v/>
      </c>
      <c r="AC9" s="395" t="str">
        <f>IF($V9="","",$V9*'Development Information'!$B$10)</f>
        <v/>
      </c>
      <c r="AD9" s="395" t="str">
        <f>IF($W9="","",$W9*'Development Information'!$B$10)</f>
        <v/>
      </c>
      <c r="AE9" s="395" t="str">
        <f>IF($X9="","",$X9*'Development Information'!$B$10)</f>
        <v/>
      </c>
      <c r="AF9" s="396" t="str">
        <f>IF(Baseline!AF9="","",Baseline!AF9)</f>
        <v/>
      </c>
      <c r="AG9" s="69" t="str">
        <f t="shared" si="0"/>
        <v/>
      </c>
      <c r="AH9" s="2"/>
    </row>
    <row r="10" spans="1:34" ht="13.5" customHeight="1" x14ac:dyDescent="0.25">
      <c r="A10" s="66" t="str">
        <f>IF(Baseline!A10="","",Baseline!A10)</f>
        <v/>
      </c>
      <c r="B10" s="341" t="str">
        <f>IF(Baseline!B10="","",Baseline!B10)</f>
        <v/>
      </c>
      <c r="C10" s="341" t="str">
        <f>IF(Baseline!C10="","",Baseline!C10)</f>
        <v/>
      </c>
      <c r="D10" s="67" t="str">
        <f>IF(Baseline!D10="","",Baseline!D10)</f>
        <v/>
      </c>
      <c r="E10" s="342" t="str">
        <f t="shared" si="1"/>
        <v/>
      </c>
      <c r="F10" s="258"/>
      <c r="G10" s="288"/>
      <c r="H10" s="343"/>
      <c r="I10" s="344"/>
      <c r="J10" s="343"/>
      <c r="K10" s="344"/>
      <c r="L10" s="343"/>
      <c r="M10" s="344"/>
      <c r="N10" s="343"/>
      <c r="O10" s="344"/>
      <c r="P10" s="343"/>
      <c r="Q10" s="344"/>
      <c r="R10" s="344"/>
      <c r="S10" s="344"/>
      <c r="T10" s="343"/>
      <c r="U10" s="400"/>
      <c r="V10" s="344"/>
      <c r="W10" s="344"/>
      <c r="X10" s="284"/>
      <c r="Y10" s="394" t="str">
        <f>IFERROR($G10*INDEX('Development Information'!$B$9:$B$15,MATCH($H10,Fuel_Type,0),1)+$K10*IFERROR(INDEX('Development Information'!$B$9:$B$15,MATCH($L10,Fuel_Type,0),1),0)+$S10*IFERROR(INDEX('Development Information'!$B$9:$B$15,MATCH($T10,Fuel_Type,0),1),0),"")</f>
        <v/>
      </c>
      <c r="Z10" s="395" t="str">
        <f>IFERROR($M10*IFERROR(INDEX('Development Information'!$B$9:$B$15,MATCH($N10,Fuel_Type,0),1),0)+$I10*(INDEX('Development Information'!$B$9:$B$15,MATCH($J10,Fuel_Type,0),1)),"")</f>
        <v/>
      </c>
      <c r="AA10" s="395" t="str">
        <f>IFERROR($O10*INDEX('Development Information'!$B$9:$B$15,MATCH($P10,Fuel_Type,0),1),"")</f>
        <v/>
      </c>
      <c r="AB10" s="395" t="str">
        <f>IFERROR($Q10*INDEX('Development Information'!$B$9:$B$15,MATCH($R10,Fuel_Type,0),1),"")</f>
        <v/>
      </c>
      <c r="AC10" s="395" t="str">
        <f>IF($V10="","",$V10*'Development Information'!$B$10)</f>
        <v/>
      </c>
      <c r="AD10" s="395" t="str">
        <f>IF($W10="","",$W10*'Development Information'!$B$10)</f>
        <v/>
      </c>
      <c r="AE10" s="395" t="str">
        <f>IF($X10="","",$X10*'Development Information'!$B$10)</f>
        <v/>
      </c>
      <c r="AF10" s="396" t="str">
        <f>IF(Baseline!AF10="","",Baseline!AF10)</f>
        <v/>
      </c>
      <c r="AG10" s="69" t="str">
        <f t="shared" si="0"/>
        <v/>
      </c>
      <c r="AH10" s="2"/>
    </row>
    <row r="11" spans="1:34" ht="13.5" customHeight="1" x14ac:dyDescent="0.25">
      <c r="A11" s="66" t="str">
        <f>IF(Baseline!A11="","",Baseline!A11)</f>
        <v/>
      </c>
      <c r="B11" s="341" t="str">
        <f>IF(Baseline!B11="","",Baseline!B11)</f>
        <v/>
      </c>
      <c r="C11" s="341" t="str">
        <f>IF(Baseline!C11="","",Baseline!C11)</f>
        <v/>
      </c>
      <c r="D11" s="67" t="str">
        <f>IF(Baseline!D11="","",Baseline!D11)</f>
        <v/>
      </c>
      <c r="E11" s="342" t="str">
        <f t="shared" si="1"/>
        <v/>
      </c>
      <c r="F11" s="258"/>
      <c r="G11" s="288"/>
      <c r="H11" s="343"/>
      <c r="I11" s="344"/>
      <c r="J11" s="343"/>
      <c r="K11" s="344"/>
      <c r="L11" s="343"/>
      <c r="M11" s="344"/>
      <c r="N11" s="343"/>
      <c r="O11" s="344"/>
      <c r="P11" s="343"/>
      <c r="Q11" s="344"/>
      <c r="R11" s="344"/>
      <c r="S11" s="344"/>
      <c r="T11" s="343"/>
      <c r="U11" s="400"/>
      <c r="V11" s="344"/>
      <c r="W11" s="344"/>
      <c r="X11" s="284"/>
      <c r="Y11" s="394" t="str">
        <f>IFERROR($G11*INDEX('Development Information'!$B$9:$B$15,MATCH($H11,Fuel_Type,0),1)+$K11*IFERROR(INDEX('Development Information'!$B$9:$B$15,MATCH($L11,Fuel_Type,0),1),0)+$S11*IFERROR(INDEX('Development Information'!$B$9:$B$15,MATCH($T11,Fuel_Type,0),1),0),"")</f>
        <v/>
      </c>
      <c r="Z11" s="395" t="str">
        <f>IFERROR($M11*IFERROR(INDEX('Development Information'!$B$9:$B$15,MATCH($N11,Fuel_Type,0),1),0)+$I11*(INDEX('Development Information'!$B$9:$B$15,MATCH($J11,Fuel_Type,0),1)),"")</f>
        <v/>
      </c>
      <c r="AA11" s="395" t="str">
        <f>IFERROR($O11*INDEX('Development Information'!$B$9:$B$15,MATCH($P11,Fuel_Type,0),1),"")</f>
        <v/>
      </c>
      <c r="AB11" s="395" t="str">
        <f>IFERROR($Q11*INDEX('Development Information'!$B$9:$B$15,MATCH($R11,Fuel_Type,0),1),"")</f>
        <v/>
      </c>
      <c r="AC11" s="395" t="str">
        <f>IF($V11="","",$V11*'Development Information'!$B$10)</f>
        <v/>
      </c>
      <c r="AD11" s="395" t="str">
        <f>IF($W11="","",$W11*'Development Information'!$B$10)</f>
        <v/>
      </c>
      <c r="AE11" s="395" t="str">
        <f>IF($X11="","",$X11*'Development Information'!$B$10)</f>
        <v/>
      </c>
      <c r="AF11" s="396" t="str">
        <f>IF(Baseline!AF11="","",Baseline!AF11)</f>
        <v/>
      </c>
      <c r="AG11" s="69" t="str">
        <f t="shared" si="0"/>
        <v/>
      </c>
      <c r="AH11" s="2"/>
    </row>
    <row r="12" spans="1:34" ht="13.5" customHeight="1" x14ac:dyDescent="0.25">
      <c r="A12" s="66" t="str">
        <f>IF(Baseline!A12="","",Baseline!A12)</f>
        <v/>
      </c>
      <c r="B12" s="341" t="str">
        <f>IF(Baseline!B12="","",Baseline!B12)</f>
        <v/>
      </c>
      <c r="C12" s="341" t="str">
        <f>IF(Baseline!C12="","",Baseline!C12)</f>
        <v/>
      </c>
      <c r="D12" s="67" t="str">
        <f>IF(Baseline!D12="","",Baseline!D12)</f>
        <v/>
      </c>
      <c r="E12" s="342" t="str">
        <f t="shared" si="1"/>
        <v/>
      </c>
      <c r="F12" s="258"/>
      <c r="G12" s="288"/>
      <c r="H12" s="343"/>
      <c r="I12" s="344"/>
      <c r="J12" s="343"/>
      <c r="K12" s="344"/>
      <c r="L12" s="343"/>
      <c r="M12" s="344"/>
      <c r="N12" s="343"/>
      <c r="O12" s="344"/>
      <c r="P12" s="343"/>
      <c r="Q12" s="344"/>
      <c r="R12" s="344"/>
      <c r="S12" s="344"/>
      <c r="T12" s="343"/>
      <c r="U12" s="400"/>
      <c r="V12" s="344"/>
      <c r="W12" s="344"/>
      <c r="X12" s="284"/>
      <c r="Y12" s="394" t="str">
        <f>IFERROR($G12*INDEX('Development Information'!$B$9:$B$15,MATCH($H12,Fuel_Type,0),1)+$K12*IFERROR(INDEX('Development Information'!$B$9:$B$15,MATCH($L12,Fuel_Type,0),1),0)+$S12*IFERROR(INDEX('Development Information'!$B$9:$B$15,MATCH($T12,Fuel_Type,0),1),0),"")</f>
        <v/>
      </c>
      <c r="Z12" s="395" t="str">
        <f>IFERROR($M12*IFERROR(INDEX('Development Information'!$B$9:$B$15,MATCH($N12,Fuel_Type,0),1),0)+$I12*(INDEX('Development Information'!$B$9:$B$15,MATCH($J12,Fuel_Type,0),1)),"")</f>
        <v/>
      </c>
      <c r="AA12" s="395" t="str">
        <f>IFERROR($O12*INDEX('Development Information'!$B$9:$B$15,MATCH($P12,Fuel_Type,0),1),"")</f>
        <v/>
      </c>
      <c r="AB12" s="395" t="str">
        <f>IFERROR($Q12*INDEX('Development Information'!$B$9:$B$15,MATCH($R12,Fuel_Type,0),1),"")</f>
        <v/>
      </c>
      <c r="AC12" s="395" t="str">
        <f>IF($V12="","",$V12*'Development Information'!$B$10)</f>
        <v/>
      </c>
      <c r="AD12" s="395" t="str">
        <f>IF($W12="","",$W12*'Development Information'!$B$10)</f>
        <v/>
      </c>
      <c r="AE12" s="395" t="str">
        <f>IF($X12="","",$X12*'Development Information'!$B$10)</f>
        <v/>
      </c>
      <c r="AF12" s="396" t="str">
        <f>IF(Baseline!AF12="","",Baseline!AF12)</f>
        <v/>
      </c>
      <c r="AG12" s="69" t="str">
        <f t="shared" si="0"/>
        <v/>
      </c>
      <c r="AH12" s="2"/>
    </row>
    <row r="13" spans="1:34" ht="13.5" customHeight="1" x14ac:dyDescent="0.25">
      <c r="A13" s="66" t="str">
        <f>IF(Baseline!A13="","",Baseline!A13)</f>
        <v/>
      </c>
      <c r="B13" s="341" t="str">
        <f>IF(Baseline!B13="","",Baseline!B13)</f>
        <v/>
      </c>
      <c r="C13" s="341" t="str">
        <f>IF(Baseline!C13="","",Baseline!C13)</f>
        <v/>
      </c>
      <c r="D13" s="67" t="str">
        <f>IF(Baseline!D13="","",Baseline!D13)</f>
        <v/>
      </c>
      <c r="E13" s="342" t="str">
        <f t="shared" si="1"/>
        <v/>
      </c>
      <c r="F13" s="258"/>
      <c r="G13" s="288"/>
      <c r="H13" s="343"/>
      <c r="I13" s="344"/>
      <c r="J13" s="343"/>
      <c r="K13" s="344"/>
      <c r="L13" s="343"/>
      <c r="M13" s="344"/>
      <c r="N13" s="343"/>
      <c r="O13" s="344"/>
      <c r="P13" s="343"/>
      <c r="Q13" s="344"/>
      <c r="R13" s="344"/>
      <c r="S13" s="344"/>
      <c r="T13" s="343"/>
      <c r="U13" s="400"/>
      <c r="V13" s="344"/>
      <c r="W13" s="344"/>
      <c r="X13" s="284"/>
      <c r="Y13" s="394" t="str">
        <f>IFERROR($G13*INDEX('Development Information'!$B$9:$B$15,MATCH($H13,Fuel_Type,0),1)+$K13*IFERROR(INDEX('Development Information'!$B$9:$B$15,MATCH($L13,Fuel_Type,0),1),0)+$S13*IFERROR(INDEX('Development Information'!$B$9:$B$15,MATCH($T13,Fuel_Type,0),1),0),"")</f>
        <v/>
      </c>
      <c r="Z13" s="395" t="str">
        <f>IFERROR($M13*IFERROR(INDEX('Development Information'!$B$9:$B$15,MATCH($N13,Fuel_Type,0),1),0)+$I13*(INDEX('Development Information'!$B$9:$B$15,MATCH($J13,Fuel_Type,0),1)),"")</f>
        <v/>
      </c>
      <c r="AA13" s="395" t="str">
        <f>IFERROR($O13*INDEX('Development Information'!$B$9:$B$15,MATCH($P13,Fuel_Type,0),1),"")</f>
        <v/>
      </c>
      <c r="AB13" s="395" t="str">
        <f>IFERROR($Q13*INDEX('Development Information'!$B$9:$B$15,MATCH($R13,Fuel_Type,0),1),"")</f>
        <v/>
      </c>
      <c r="AC13" s="395" t="str">
        <f>IF($V13="","",$V13*'Development Information'!$B$10)</f>
        <v/>
      </c>
      <c r="AD13" s="395" t="str">
        <f>IF($W13="","",$W13*'Development Information'!$B$10)</f>
        <v/>
      </c>
      <c r="AE13" s="395" t="str">
        <f>IF($X13="","",$X13*'Development Information'!$B$10)</f>
        <v/>
      </c>
      <c r="AF13" s="396" t="str">
        <f>IF(Baseline!AF13="","",Baseline!AF13)</f>
        <v/>
      </c>
      <c r="AG13" s="69" t="str">
        <f t="shared" si="0"/>
        <v/>
      </c>
      <c r="AH13" s="2"/>
    </row>
    <row r="14" spans="1:34" ht="13.5" customHeight="1" x14ac:dyDescent="0.25">
      <c r="A14" s="66" t="str">
        <f>IF(Baseline!A14="","",Baseline!A14)</f>
        <v/>
      </c>
      <c r="B14" s="341" t="str">
        <f>IF(Baseline!B14="","",Baseline!B14)</f>
        <v/>
      </c>
      <c r="C14" s="341" t="str">
        <f>IF(Baseline!C14="","",Baseline!C14)</f>
        <v/>
      </c>
      <c r="D14" s="67" t="str">
        <f>IF(Baseline!D14="","",Baseline!D14)</f>
        <v/>
      </c>
      <c r="E14" s="342" t="str">
        <f t="shared" si="1"/>
        <v/>
      </c>
      <c r="F14" s="258"/>
      <c r="G14" s="288"/>
      <c r="H14" s="343"/>
      <c r="I14" s="344"/>
      <c r="J14" s="343"/>
      <c r="K14" s="344"/>
      <c r="L14" s="343"/>
      <c r="M14" s="344"/>
      <c r="N14" s="343"/>
      <c r="O14" s="344"/>
      <c r="P14" s="343"/>
      <c r="Q14" s="344"/>
      <c r="R14" s="344"/>
      <c r="S14" s="344"/>
      <c r="T14" s="343"/>
      <c r="U14" s="400"/>
      <c r="V14" s="344"/>
      <c r="W14" s="344"/>
      <c r="X14" s="284"/>
      <c r="Y14" s="394" t="str">
        <f>IFERROR($G14*INDEX('Development Information'!$B$9:$B$15,MATCH($H14,Fuel_Type,0),1)+$K14*IFERROR(INDEX('Development Information'!$B$9:$B$15,MATCH($L14,Fuel_Type,0),1),0)+$S14*IFERROR(INDEX('Development Information'!$B$9:$B$15,MATCH($T14,Fuel_Type,0),1),0),"")</f>
        <v/>
      </c>
      <c r="Z14" s="395" t="str">
        <f>IFERROR($M14*IFERROR(INDEX('Development Information'!$B$9:$B$15,MATCH($N14,Fuel_Type,0),1),0)+$I14*(INDEX('Development Information'!$B$9:$B$15,MATCH($J14,Fuel_Type,0),1)),"")</f>
        <v/>
      </c>
      <c r="AA14" s="395" t="str">
        <f>IFERROR($O14*INDEX('Development Information'!$B$9:$B$15,MATCH($P14,Fuel_Type,0),1),"")</f>
        <v/>
      </c>
      <c r="AB14" s="395" t="str">
        <f>IFERROR($Q14*INDEX('Development Information'!$B$9:$B$15,MATCH($R14,Fuel_Type,0),1),"")</f>
        <v/>
      </c>
      <c r="AC14" s="395" t="str">
        <f>IF($V14="","",$V14*'Development Information'!$B$10)</f>
        <v/>
      </c>
      <c r="AD14" s="395" t="str">
        <f>IF($W14="","",$W14*'Development Information'!$B$10)</f>
        <v/>
      </c>
      <c r="AE14" s="395" t="str">
        <f>IF($X14="","",$X14*'Development Information'!$B$10)</f>
        <v/>
      </c>
      <c r="AF14" s="396" t="str">
        <f>IF(Baseline!AF14="","",Baseline!AF14)</f>
        <v/>
      </c>
      <c r="AG14" s="69" t="str">
        <f t="shared" si="0"/>
        <v/>
      </c>
      <c r="AH14" s="2"/>
    </row>
    <row r="15" spans="1:34" ht="13.5" customHeight="1" x14ac:dyDescent="0.25">
      <c r="A15" s="66" t="str">
        <f>IF(Baseline!A15="","",Baseline!A15)</f>
        <v/>
      </c>
      <c r="B15" s="341" t="str">
        <f>IF(Baseline!B15="","",Baseline!B15)</f>
        <v/>
      </c>
      <c r="C15" s="341" t="str">
        <f>IF(Baseline!C15="","",Baseline!C15)</f>
        <v/>
      </c>
      <c r="D15" s="67" t="str">
        <f>IF(Baseline!D15="","",Baseline!D15)</f>
        <v/>
      </c>
      <c r="E15" s="342" t="str">
        <f t="shared" si="1"/>
        <v/>
      </c>
      <c r="F15" s="258"/>
      <c r="G15" s="288"/>
      <c r="H15" s="343"/>
      <c r="I15" s="344"/>
      <c r="J15" s="343"/>
      <c r="K15" s="344"/>
      <c r="L15" s="343"/>
      <c r="M15" s="344"/>
      <c r="N15" s="343"/>
      <c r="O15" s="344"/>
      <c r="P15" s="343"/>
      <c r="Q15" s="344"/>
      <c r="R15" s="344"/>
      <c r="S15" s="344"/>
      <c r="T15" s="343"/>
      <c r="U15" s="400"/>
      <c r="V15" s="344"/>
      <c r="W15" s="344"/>
      <c r="X15" s="284"/>
      <c r="Y15" s="394" t="str">
        <f>IFERROR($G15*INDEX('Development Information'!$B$9:$B$15,MATCH($H15,Fuel_Type,0),1)+$K15*IFERROR(INDEX('Development Information'!$B$9:$B$15,MATCH($L15,Fuel_Type,0),1),0)+$S15*IFERROR(INDEX('Development Information'!$B$9:$B$15,MATCH($T15,Fuel_Type,0),1),0),"")</f>
        <v/>
      </c>
      <c r="Z15" s="395" t="str">
        <f>IFERROR($M15*IFERROR(INDEX('Development Information'!$B$9:$B$15,MATCH($N15,Fuel_Type,0),1),0)+$I15*(INDEX('Development Information'!$B$9:$B$15,MATCH($J15,Fuel_Type,0),1)),"")</f>
        <v/>
      </c>
      <c r="AA15" s="395" t="str">
        <f>IFERROR($O15*INDEX('Development Information'!$B$9:$B$15,MATCH($P15,Fuel_Type,0),1),"")</f>
        <v/>
      </c>
      <c r="AB15" s="395" t="str">
        <f>IFERROR($Q15*INDEX('Development Information'!$B$9:$B$15,MATCH($R15,Fuel_Type,0),1),"")</f>
        <v/>
      </c>
      <c r="AC15" s="395" t="str">
        <f>IF($V15="","",$V15*'Development Information'!$B$10)</f>
        <v/>
      </c>
      <c r="AD15" s="395" t="str">
        <f>IF($W15="","",$W15*'Development Information'!$B$10)</f>
        <v/>
      </c>
      <c r="AE15" s="395" t="str">
        <f>IF($X15="","",$X15*'Development Information'!$B$10)</f>
        <v/>
      </c>
      <c r="AF15" s="396" t="str">
        <f>IF(Baseline!AF15="","",Baseline!AF15)</f>
        <v/>
      </c>
      <c r="AG15" s="69" t="str">
        <f t="shared" si="0"/>
        <v/>
      </c>
      <c r="AH15" s="2"/>
    </row>
    <row r="16" spans="1:34" ht="13.5" customHeight="1" x14ac:dyDescent="0.25">
      <c r="A16" s="66" t="str">
        <f>IF(Baseline!A16="","",Baseline!A16)</f>
        <v/>
      </c>
      <c r="B16" s="341" t="str">
        <f>IF(Baseline!B16="","",Baseline!B16)</f>
        <v/>
      </c>
      <c r="C16" s="341" t="str">
        <f>IF(Baseline!C16="","",Baseline!C16)</f>
        <v/>
      </c>
      <c r="D16" s="67" t="str">
        <f>IF(Baseline!D16="","",Baseline!D16)</f>
        <v/>
      </c>
      <c r="E16" s="342" t="str">
        <f t="shared" si="1"/>
        <v/>
      </c>
      <c r="F16" s="258"/>
      <c r="G16" s="288"/>
      <c r="H16" s="343"/>
      <c r="I16" s="344"/>
      <c r="J16" s="343"/>
      <c r="K16" s="344"/>
      <c r="L16" s="343"/>
      <c r="M16" s="344"/>
      <c r="N16" s="343"/>
      <c r="O16" s="344"/>
      <c r="P16" s="343"/>
      <c r="Q16" s="344"/>
      <c r="R16" s="344"/>
      <c r="S16" s="344"/>
      <c r="T16" s="343"/>
      <c r="U16" s="400"/>
      <c r="V16" s="344"/>
      <c r="W16" s="344"/>
      <c r="X16" s="284"/>
      <c r="Y16" s="394" t="str">
        <f>IFERROR($G16*INDEX('Development Information'!$B$9:$B$15,MATCH($H16,Fuel_Type,0),1)+$K16*IFERROR(INDEX('Development Information'!$B$9:$B$15,MATCH($L16,Fuel_Type,0),1),0)+$S16*IFERROR(INDEX('Development Information'!$B$9:$B$15,MATCH($T16,Fuel_Type,0),1),0),"")</f>
        <v/>
      </c>
      <c r="Z16" s="395" t="str">
        <f>IFERROR($M16*IFERROR(INDEX('Development Information'!$B$9:$B$15,MATCH($N16,Fuel_Type,0),1),0)+$I16*(INDEX('Development Information'!$B$9:$B$15,MATCH($J16,Fuel_Type,0),1)),"")</f>
        <v/>
      </c>
      <c r="AA16" s="395" t="str">
        <f>IFERROR($O16*INDEX('Development Information'!$B$9:$B$15,MATCH($P16,Fuel_Type,0),1),"")</f>
        <v/>
      </c>
      <c r="AB16" s="395" t="str">
        <f>IFERROR($Q16*INDEX('Development Information'!$B$9:$B$15,MATCH($R16,Fuel_Type,0),1),"")</f>
        <v/>
      </c>
      <c r="AC16" s="395" t="str">
        <f>IF($V16="","",$V16*'Development Information'!$B$10)</f>
        <v/>
      </c>
      <c r="AD16" s="395" t="str">
        <f>IF($W16="","",$W16*'Development Information'!$B$10)</f>
        <v/>
      </c>
      <c r="AE16" s="395" t="str">
        <f>IF($X16="","",$X16*'Development Information'!$B$10)</f>
        <v/>
      </c>
      <c r="AF16" s="396" t="str">
        <f>IF(Baseline!AF16="","",Baseline!AF16)</f>
        <v/>
      </c>
      <c r="AG16" s="69" t="str">
        <f t="shared" si="0"/>
        <v/>
      </c>
      <c r="AH16" s="2"/>
    </row>
    <row r="17" spans="1:34" ht="13.5" customHeight="1" x14ac:dyDescent="0.25">
      <c r="A17" s="66" t="str">
        <f>IF(Baseline!A17="","",Baseline!A17)</f>
        <v/>
      </c>
      <c r="B17" s="341" t="str">
        <f>IF(Baseline!B17="","",Baseline!B17)</f>
        <v/>
      </c>
      <c r="C17" s="341" t="str">
        <f>IF(Baseline!C17="","",Baseline!C17)</f>
        <v/>
      </c>
      <c r="D17" s="67" t="str">
        <f>IF(Baseline!D17="","",Baseline!D17)</f>
        <v/>
      </c>
      <c r="E17" s="342" t="str">
        <f t="shared" si="1"/>
        <v/>
      </c>
      <c r="F17" s="258"/>
      <c r="G17" s="288"/>
      <c r="H17" s="343"/>
      <c r="I17" s="344"/>
      <c r="J17" s="343"/>
      <c r="K17" s="344"/>
      <c r="L17" s="343"/>
      <c r="M17" s="344"/>
      <c r="N17" s="343"/>
      <c r="O17" s="344"/>
      <c r="P17" s="343"/>
      <c r="Q17" s="344"/>
      <c r="R17" s="344"/>
      <c r="S17" s="344"/>
      <c r="T17" s="343"/>
      <c r="U17" s="400"/>
      <c r="V17" s="344"/>
      <c r="W17" s="344"/>
      <c r="X17" s="284"/>
      <c r="Y17" s="394" t="str">
        <f>IFERROR($G17*INDEX('Development Information'!$B$9:$B$15,MATCH($H17,Fuel_Type,0),1)+$K17*IFERROR(INDEX('Development Information'!$B$9:$B$15,MATCH($L17,Fuel_Type,0),1),0)+$S17*IFERROR(INDEX('Development Information'!$B$9:$B$15,MATCH($T17,Fuel_Type,0),1),0),"")</f>
        <v/>
      </c>
      <c r="Z17" s="395" t="str">
        <f>IFERROR($M17*IFERROR(INDEX('Development Information'!$B$9:$B$15,MATCH($N17,Fuel_Type,0),1),0)+$I17*(INDEX('Development Information'!$B$9:$B$15,MATCH($J17,Fuel_Type,0),1)),"")</f>
        <v/>
      </c>
      <c r="AA17" s="395" t="str">
        <f>IFERROR($O17*INDEX('Development Information'!$B$9:$B$15,MATCH($P17,Fuel_Type,0),1),"")</f>
        <v/>
      </c>
      <c r="AB17" s="395" t="str">
        <f>IFERROR($Q17*INDEX('Development Information'!$B$9:$B$15,MATCH($R17,Fuel_Type,0),1),"")</f>
        <v/>
      </c>
      <c r="AC17" s="395" t="str">
        <f>IF($V17="","",$V17*'Development Information'!$B$10)</f>
        <v/>
      </c>
      <c r="AD17" s="395" t="str">
        <f>IF($W17="","",$W17*'Development Information'!$B$10)</f>
        <v/>
      </c>
      <c r="AE17" s="395" t="str">
        <f>IF($X17="","",$X17*'Development Information'!$B$10)</f>
        <v/>
      </c>
      <c r="AF17" s="396" t="str">
        <f>IF(Baseline!AF17="","",Baseline!AF17)</f>
        <v/>
      </c>
      <c r="AG17" s="69" t="str">
        <f t="shared" si="0"/>
        <v/>
      </c>
      <c r="AH17" s="2"/>
    </row>
    <row r="18" spans="1:34" ht="13.5" customHeight="1" x14ac:dyDescent="0.25">
      <c r="A18" s="66" t="str">
        <f>IF(Baseline!A18="","",Baseline!A18)</f>
        <v/>
      </c>
      <c r="B18" s="341" t="str">
        <f>IF(Baseline!B18="","",Baseline!B18)</f>
        <v/>
      </c>
      <c r="C18" s="341" t="str">
        <f>IF(Baseline!C18="","",Baseline!C18)</f>
        <v/>
      </c>
      <c r="D18" s="67" t="str">
        <f>IF(Baseline!D18="","",Baseline!D18)</f>
        <v/>
      </c>
      <c r="E18" s="342" t="str">
        <f t="shared" si="1"/>
        <v/>
      </c>
      <c r="F18" s="258"/>
      <c r="G18" s="288"/>
      <c r="H18" s="343"/>
      <c r="I18" s="344"/>
      <c r="J18" s="343"/>
      <c r="K18" s="344"/>
      <c r="L18" s="343"/>
      <c r="M18" s="344"/>
      <c r="N18" s="343"/>
      <c r="O18" s="344"/>
      <c r="P18" s="343"/>
      <c r="Q18" s="344"/>
      <c r="R18" s="344"/>
      <c r="S18" s="344"/>
      <c r="T18" s="343"/>
      <c r="U18" s="400"/>
      <c r="V18" s="344"/>
      <c r="W18" s="344"/>
      <c r="X18" s="284"/>
      <c r="Y18" s="394" t="str">
        <f>IFERROR($G18*INDEX('Development Information'!$B$9:$B$15,MATCH($H18,Fuel_Type,0),1)+$K18*IFERROR(INDEX('Development Information'!$B$9:$B$15,MATCH($L18,Fuel_Type,0),1),0)+$S18*IFERROR(INDEX('Development Information'!$B$9:$B$15,MATCH($T18,Fuel_Type,0),1),0),"")</f>
        <v/>
      </c>
      <c r="Z18" s="395" t="str">
        <f>IFERROR($M18*IFERROR(INDEX('Development Information'!$B$9:$B$15,MATCH($N18,Fuel_Type,0),1),0)+$I18*(INDEX('Development Information'!$B$9:$B$15,MATCH($J18,Fuel_Type,0),1)),"")</f>
        <v/>
      </c>
      <c r="AA18" s="395" t="str">
        <f>IFERROR($O18*INDEX('Development Information'!$B$9:$B$15,MATCH($P18,Fuel_Type,0),1),"")</f>
        <v/>
      </c>
      <c r="AB18" s="395" t="str">
        <f>IFERROR($Q18*INDEX('Development Information'!$B$9:$B$15,MATCH($R18,Fuel_Type,0),1),"")</f>
        <v/>
      </c>
      <c r="AC18" s="395" t="str">
        <f>IF($V18="","",$V18*'Development Information'!$B$10)</f>
        <v/>
      </c>
      <c r="AD18" s="395" t="str">
        <f>IF($W18="","",$W18*'Development Information'!$B$10)</f>
        <v/>
      </c>
      <c r="AE18" s="395" t="str">
        <f>IF($X18="","",$X18*'Development Information'!$B$10)</f>
        <v/>
      </c>
      <c r="AF18" s="396" t="str">
        <f>IF(Baseline!AF18="","",Baseline!AF18)</f>
        <v/>
      </c>
      <c r="AG18" s="69" t="str">
        <f t="shared" si="0"/>
        <v/>
      </c>
      <c r="AH18" s="2"/>
    </row>
    <row r="19" spans="1:34" ht="13.5" customHeight="1" x14ac:dyDescent="0.25">
      <c r="A19" s="66" t="str">
        <f>IF(Baseline!A19="","",Baseline!A19)</f>
        <v/>
      </c>
      <c r="B19" s="341" t="str">
        <f>IF(Baseline!B19="","",Baseline!B19)</f>
        <v/>
      </c>
      <c r="C19" s="341" t="str">
        <f>IF(Baseline!C19="","",Baseline!C19)</f>
        <v/>
      </c>
      <c r="D19" s="67" t="str">
        <f>IF(Baseline!D19="","",Baseline!D19)</f>
        <v/>
      </c>
      <c r="E19" s="342" t="str">
        <f t="shared" si="1"/>
        <v/>
      </c>
      <c r="F19" s="258"/>
      <c r="G19" s="288"/>
      <c r="H19" s="343"/>
      <c r="I19" s="344"/>
      <c r="J19" s="343"/>
      <c r="K19" s="344"/>
      <c r="L19" s="343"/>
      <c r="M19" s="344"/>
      <c r="N19" s="343"/>
      <c r="O19" s="344"/>
      <c r="P19" s="343"/>
      <c r="Q19" s="344"/>
      <c r="R19" s="344"/>
      <c r="S19" s="344"/>
      <c r="T19" s="343"/>
      <c r="U19" s="400"/>
      <c r="V19" s="344"/>
      <c r="W19" s="344"/>
      <c r="X19" s="284"/>
      <c r="Y19" s="394" t="str">
        <f>IFERROR($G19*INDEX('Development Information'!$B$9:$B$15,MATCH($H19,Fuel_Type,0),1)+$K19*IFERROR(INDEX('Development Information'!$B$9:$B$15,MATCH($L19,Fuel_Type,0),1),0)+$S19*IFERROR(INDEX('Development Information'!$B$9:$B$15,MATCH($T19,Fuel_Type,0),1),0),"")</f>
        <v/>
      </c>
      <c r="Z19" s="395" t="str">
        <f>IFERROR($M19*IFERROR(INDEX('Development Information'!$B$9:$B$15,MATCH($N19,Fuel_Type,0),1),0)+$I19*(INDEX('Development Information'!$B$9:$B$15,MATCH($J19,Fuel_Type,0),1)),"")</f>
        <v/>
      </c>
      <c r="AA19" s="395" t="str">
        <f>IFERROR($O19*INDEX('Development Information'!$B$9:$B$15,MATCH($P19,Fuel_Type,0),1),"")</f>
        <v/>
      </c>
      <c r="AB19" s="395" t="str">
        <f>IFERROR($Q19*INDEX('Development Information'!$B$9:$B$15,MATCH($R19,Fuel_Type,0),1),"")</f>
        <v/>
      </c>
      <c r="AC19" s="395" t="str">
        <f>IF($V19="","",$V19*'Development Information'!$B$10)</f>
        <v/>
      </c>
      <c r="AD19" s="395" t="str">
        <f>IF($W19="","",$W19*'Development Information'!$B$10)</f>
        <v/>
      </c>
      <c r="AE19" s="395" t="str">
        <f>IF($X19="","",$X19*'Development Information'!$B$10)</f>
        <v/>
      </c>
      <c r="AF19" s="396" t="str">
        <f>IF(Baseline!AF19="","",Baseline!AF19)</f>
        <v/>
      </c>
      <c r="AG19" s="69" t="str">
        <f t="shared" si="0"/>
        <v/>
      </c>
      <c r="AH19" s="2"/>
    </row>
    <row r="20" spans="1:34" ht="13.5" customHeight="1" x14ac:dyDescent="0.25">
      <c r="A20" s="66" t="str">
        <f>IF(Baseline!A20="","",Baseline!A20)</f>
        <v/>
      </c>
      <c r="B20" s="341" t="str">
        <f>IF(Baseline!B20="","",Baseline!B20)</f>
        <v/>
      </c>
      <c r="C20" s="341" t="str">
        <f>IF(Baseline!C20="","",Baseline!C20)</f>
        <v/>
      </c>
      <c r="D20" s="67" t="str">
        <f>IF(Baseline!D20="","",Baseline!D20)</f>
        <v/>
      </c>
      <c r="E20" s="342" t="str">
        <f t="shared" si="1"/>
        <v/>
      </c>
      <c r="F20" s="258"/>
      <c r="G20" s="288"/>
      <c r="H20" s="343"/>
      <c r="I20" s="344"/>
      <c r="J20" s="343"/>
      <c r="K20" s="344"/>
      <c r="L20" s="343"/>
      <c r="M20" s="344"/>
      <c r="N20" s="343"/>
      <c r="O20" s="344"/>
      <c r="P20" s="343"/>
      <c r="Q20" s="344"/>
      <c r="R20" s="344"/>
      <c r="S20" s="344"/>
      <c r="T20" s="343"/>
      <c r="U20" s="400"/>
      <c r="V20" s="344"/>
      <c r="W20" s="344"/>
      <c r="X20" s="284"/>
      <c r="Y20" s="394" t="str">
        <f>IFERROR($G20*INDEX('Development Information'!$B$9:$B$15,MATCH($H20,Fuel_Type,0),1)+$K20*IFERROR(INDEX('Development Information'!$B$9:$B$15,MATCH($L20,Fuel_Type,0),1),0)+$S20*IFERROR(INDEX('Development Information'!$B$9:$B$15,MATCH($T20,Fuel_Type,0),1),0),"")</f>
        <v/>
      </c>
      <c r="Z20" s="395" t="str">
        <f>IFERROR($M20*IFERROR(INDEX('Development Information'!$B$9:$B$15,MATCH($N20,Fuel_Type,0),1),0)+$I20*(INDEX('Development Information'!$B$9:$B$15,MATCH($J20,Fuel_Type,0),1)),"")</f>
        <v/>
      </c>
      <c r="AA20" s="395" t="str">
        <f>IFERROR($O20*INDEX('Development Information'!$B$9:$B$15,MATCH($P20,Fuel_Type,0),1),"")</f>
        <v/>
      </c>
      <c r="AB20" s="395" t="str">
        <f>IFERROR($Q20*INDEX('Development Information'!$B$9:$B$15,MATCH($R20,Fuel_Type,0),1),"")</f>
        <v/>
      </c>
      <c r="AC20" s="395" t="str">
        <f>IF($V20="","",$V20*'Development Information'!$B$10)</f>
        <v/>
      </c>
      <c r="AD20" s="395" t="str">
        <f>IF($W20="","",$W20*'Development Information'!$B$10)</f>
        <v/>
      </c>
      <c r="AE20" s="395" t="str">
        <f>IF($X20="","",$X20*'Development Information'!$B$10)</f>
        <v/>
      </c>
      <c r="AF20" s="396" t="str">
        <f>IF(Baseline!AF20="","",Baseline!AF20)</f>
        <v/>
      </c>
      <c r="AG20" s="69" t="str">
        <f t="shared" si="0"/>
        <v/>
      </c>
      <c r="AH20" s="2"/>
    </row>
    <row r="21" spans="1:34" ht="13.5" customHeight="1" x14ac:dyDescent="0.25">
      <c r="A21" s="66" t="str">
        <f>IF(Baseline!A21="","",Baseline!A21)</f>
        <v/>
      </c>
      <c r="B21" s="341" t="str">
        <f>IF(Baseline!B21="","",Baseline!B21)</f>
        <v/>
      </c>
      <c r="C21" s="341" t="str">
        <f>IF(Baseline!C21="","",Baseline!C21)</f>
        <v/>
      </c>
      <c r="D21" s="67" t="str">
        <f>IF(Baseline!D21="","",Baseline!D21)</f>
        <v/>
      </c>
      <c r="E21" s="342" t="str">
        <f t="shared" si="1"/>
        <v/>
      </c>
      <c r="F21" s="258"/>
      <c r="G21" s="288"/>
      <c r="H21" s="343"/>
      <c r="I21" s="344"/>
      <c r="J21" s="343"/>
      <c r="K21" s="344"/>
      <c r="L21" s="343"/>
      <c r="M21" s="344"/>
      <c r="N21" s="343"/>
      <c r="O21" s="344"/>
      <c r="P21" s="343"/>
      <c r="Q21" s="344"/>
      <c r="R21" s="344"/>
      <c r="S21" s="344"/>
      <c r="T21" s="343"/>
      <c r="U21" s="400"/>
      <c r="V21" s="344"/>
      <c r="W21" s="344"/>
      <c r="X21" s="284"/>
      <c r="Y21" s="394" t="str">
        <f>IFERROR($G21*INDEX('Development Information'!$B$9:$B$15,MATCH($H21,Fuel_Type,0),1)+$K21*IFERROR(INDEX('Development Information'!$B$9:$B$15,MATCH($L21,Fuel_Type,0),1),0)+$S21*IFERROR(INDEX('Development Information'!$B$9:$B$15,MATCH($T21,Fuel_Type,0),1),0),"")</f>
        <v/>
      </c>
      <c r="Z21" s="395" t="str">
        <f>IFERROR($M21*IFERROR(INDEX('Development Information'!$B$9:$B$15,MATCH($N21,Fuel_Type,0),1),0)+$I21*(INDEX('Development Information'!$B$9:$B$15,MATCH($J21,Fuel_Type,0),1)),"")</f>
        <v/>
      </c>
      <c r="AA21" s="395" t="str">
        <f>IFERROR($O21*INDEX('Development Information'!$B$9:$B$15,MATCH($P21,Fuel_Type,0),1),"")</f>
        <v/>
      </c>
      <c r="AB21" s="395" t="str">
        <f>IFERROR($Q21*INDEX('Development Information'!$B$9:$B$15,MATCH($R21,Fuel_Type,0),1),"")</f>
        <v/>
      </c>
      <c r="AC21" s="395" t="str">
        <f>IF($V21="","",$V21*'Development Information'!$B$10)</f>
        <v/>
      </c>
      <c r="AD21" s="395" t="str">
        <f>IF($W21="","",$W21*'Development Information'!$B$10)</f>
        <v/>
      </c>
      <c r="AE21" s="395" t="str">
        <f>IF($X21="","",$X21*'Development Information'!$B$10)</f>
        <v/>
      </c>
      <c r="AF21" s="396" t="str">
        <f>IF(Baseline!AF21="","",Baseline!AF21)</f>
        <v/>
      </c>
      <c r="AG21" s="69" t="str">
        <f t="shared" si="0"/>
        <v/>
      </c>
      <c r="AH21" s="2"/>
    </row>
    <row r="22" spans="1:34" ht="13.5" customHeight="1" x14ac:dyDescent="0.25">
      <c r="A22" s="66" t="str">
        <f>IF(Baseline!A22="","",Baseline!A22)</f>
        <v/>
      </c>
      <c r="B22" s="341" t="str">
        <f>IF(Baseline!B22="","",Baseline!B22)</f>
        <v/>
      </c>
      <c r="C22" s="341" t="str">
        <f>IF(Baseline!C22="","",Baseline!C22)</f>
        <v/>
      </c>
      <c r="D22" s="67" t="str">
        <f>IF(Baseline!D22="","",Baseline!D22)</f>
        <v/>
      </c>
      <c r="E22" s="342" t="str">
        <f t="shared" si="1"/>
        <v/>
      </c>
      <c r="F22" s="258"/>
      <c r="G22" s="288"/>
      <c r="H22" s="343"/>
      <c r="I22" s="344"/>
      <c r="J22" s="343"/>
      <c r="K22" s="344"/>
      <c r="L22" s="343"/>
      <c r="M22" s="344"/>
      <c r="N22" s="343"/>
      <c r="O22" s="344"/>
      <c r="P22" s="343"/>
      <c r="Q22" s="344"/>
      <c r="R22" s="344"/>
      <c r="S22" s="344"/>
      <c r="T22" s="343"/>
      <c r="U22" s="400"/>
      <c r="V22" s="344"/>
      <c r="W22" s="344"/>
      <c r="X22" s="284"/>
      <c r="Y22" s="394" t="str">
        <f>IFERROR($G22*INDEX('Development Information'!$B$9:$B$15,MATCH($H22,Fuel_Type,0),1)+$K22*IFERROR(INDEX('Development Information'!$B$9:$B$15,MATCH($L22,Fuel_Type,0),1),0)+$S22*IFERROR(INDEX('Development Information'!$B$9:$B$15,MATCH($T22,Fuel_Type,0),1),0),"")</f>
        <v/>
      </c>
      <c r="Z22" s="395" t="str">
        <f>IFERROR($M22*IFERROR(INDEX('Development Information'!$B$9:$B$15,MATCH($N22,Fuel_Type,0),1),0)+$I22*(INDEX('Development Information'!$B$9:$B$15,MATCH($J22,Fuel_Type,0),1)),"")</f>
        <v/>
      </c>
      <c r="AA22" s="395" t="str">
        <f>IFERROR($O22*INDEX('Development Information'!$B$9:$B$15,MATCH($P22,Fuel_Type,0),1),"")</f>
        <v/>
      </c>
      <c r="AB22" s="395" t="str">
        <f>IFERROR($Q22*INDEX('Development Information'!$B$9:$B$15,MATCH($R22,Fuel_Type,0),1),"")</f>
        <v/>
      </c>
      <c r="AC22" s="395" t="str">
        <f>IF($V22="","",$V22*'Development Information'!$B$10)</f>
        <v/>
      </c>
      <c r="AD22" s="395" t="str">
        <f>IF($W22="","",$W22*'Development Information'!$B$10)</f>
        <v/>
      </c>
      <c r="AE22" s="395" t="str">
        <f>IF($X22="","",$X22*'Development Information'!$B$10)</f>
        <v/>
      </c>
      <c r="AF22" s="396" t="str">
        <f>IF(Baseline!AF22="","",Baseline!AF22)</f>
        <v/>
      </c>
      <c r="AG22" s="69" t="str">
        <f t="shared" si="0"/>
        <v/>
      </c>
      <c r="AH22" s="2"/>
    </row>
    <row r="23" spans="1:34" ht="13.5" customHeight="1" x14ac:dyDescent="0.25">
      <c r="A23" s="66" t="str">
        <f>IF(Baseline!A23="","",Baseline!A23)</f>
        <v/>
      </c>
      <c r="B23" s="341" t="str">
        <f>IF(Baseline!B23="","",Baseline!B23)</f>
        <v/>
      </c>
      <c r="C23" s="341" t="str">
        <f>IF(Baseline!C23="","",Baseline!C23)</f>
        <v/>
      </c>
      <c r="D23" s="67" t="str">
        <f>IF(Baseline!D23="","",Baseline!D23)</f>
        <v/>
      </c>
      <c r="E23" s="342" t="str">
        <f t="shared" si="1"/>
        <v/>
      </c>
      <c r="F23" s="258"/>
      <c r="G23" s="288"/>
      <c r="H23" s="343"/>
      <c r="I23" s="344"/>
      <c r="J23" s="343"/>
      <c r="K23" s="344"/>
      <c r="L23" s="343"/>
      <c r="M23" s="344"/>
      <c r="N23" s="343"/>
      <c r="O23" s="344"/>
      <c r="P23" s="343"/>
      <c r="Q23" s="344"/>
      <c r="R23" s="344"/>
      <c r="S23" s="344"/>
      <c r="T23" s="343"/>
      <c r="U23" s="400"/>
      <c r="V23" s="344"/>
      <c r="W23" s="344"/>
      <c r="X23" s="284"/>
      <c r="Y23" s="394" t="str">
        <f>IFERROR($G23*INDEX('Development Information'!$B$9:$B$15,MATCH($H23,Fuel_Type,0),1)+$K23*IFERROR(INDEX('Development Information'!$B$9:$B$15,MATCH($L23,Fuel_Type,0),1),0)+$S23*IFERROR(INDEX('Development Information'!$B$9:$B$15,MATCH($T23,Fuel_Type,0),1),0),"")</f>
        <v/>
      </c>
      <c r="Z23" s="395" t="str">
        <f>IFERROR($M23*IFERROR(INDEX('Development Information'!$B$9:$B$15,MATCH($N23,Fuel_Type,0),1),0)+$I23*(INDEX('Development Information'!$B$9:$B$15,MATCH($J23,Fuel_Type,0),1)),"")</f>
        <v/>
      </c>
      <c r="AA23" s="395" t="str">
        <f>IFERROR($O23*INDEX('Development Information'!$B$9:$B$15,MATCH($P23,Fuel_Type,0),1),"")</f>
        <v/>
      </c>
      <c r="AB23" s="395" t="str">
        <f>IFERROR($Q23*INDEX('Development Information'!$B$9:$B$15,MATCH($R23,Fuel_Type,0),1),"")</f>
        <v/>
      </c>
      <c r="AC23" s="395" t="str">
        <f>IF($V23="","",$V23*'Development Information'!$B$10)</f>
        <v/>
      </c>
      <c r="AD23" s="395" t="str">
        <f>IF($W23="","",$W23*'Development Information'!$B$10)</f>
        <v/>
      </c>
      <c r="AE23" s="395" t="str">
        <f>IF($X23="","",$X23*'Development Information'!$B$10)</f>
        <v/>
      </c>
      <c r="AF23" s="396" t="str">
        <f>IF(Baseline!AF23="","",Baseline!AF23)</f>
        <v/>
      </c>
      <c r="AG23" s="69" t="str">
        <f t="shared" si="0"/>
        <v/>
      </c>
      <c r="AH23" s="2"/>
    </row>
    <row r="24" spans="1:34" ht="13.5" customHeight="1" x14ac:dyDescent="0.25">
      <c r="A24" s="66" t="str">
        <f>IF(Baseline!A24="","",Baseline!A24)</f>
        <v/>
      </c>
      <c r="B24" s="341" t="str">
        <f>IF(Baseline!B24="","",Baseline!B24)</f>
        <v/>
      </c>
      <c r="C24" s="341" t="str">
        <f>IF(Baseline!C24="","",Baseline!C24)</f>
        <v/>
      </c>
      <c r="D24" s="67" t="str">
        <f>IF(Baseline!D24="","",Baseline!D24)</f>
        <v/>
      </c>
      <c r="E24" s="342" t="str">
        <f t="shared" si="1"/>
        <v/>
      </c>
      <c r="F24" s="258"/>
      <c r="G24" s="288"/>
      <c r="H24" s="343"/>
      <c r="I24" s="344"/>
      <c r="J24" s="343"/>
      <c r="K24" s="344"/>
      <c r="L24" s="343"/>
      <c r="M24" s="344"/>
      <c r="N24" s="343"/>
      <c r="O24" s="344"/>
      <c r="P24" s="343"/>
      <c r="Q24" s="344"/>
      <c r="R24" s="344"/>
      <c r="S24" s="344"/>
      <c r="T24" s="343"/>
      <c r="U24" s="400"/>
      <c r="V24" s="344"/>
      <c r="W24" s="344"/>
      <c r="X24" s="284"/>
      <c r="Y24" s="394" t="str">
        <f>IFERROR($G24*INDEX('Development Information'!$B$9:$B$15,MATCH($H24,Fuel_Type,0),1)+$K24*IFERROR(INDEX('Development Information'!$B$9:$B$15,MATCH($L24,Fuel_Type,0),1),0)+$S24*IFERROR(INDEX('Development Information'!$B$9:$B$15,MATCH($T24,Fuel_Type,0),1),0),"")</f>
        <v/>
      </c>
      <c r="Z24" s="395" t="str">
        <f>IFERROR($M24*IFERROR(INDEX('Development Information'!$B$9:$B$15,MATCH($N24,Fuel_Type,0),1),0)+$I24*(INDEX('Development Information'!$B$9:$B$15,MATCH($J24,Fuel_Type,0),1)),"")</f>
        <v/>
      </c>
      <c r="AA24" s="395" t="str">
        <f>IFERROR($O24*INDEX('Development Information'!$B$9:$B$15,MATCH($P24,Fuel_Type,0),1),"")</f>
        <v/>
      </c>
      <c r="AB24" s="395" t="str">
        <f>IFERROR($Q24*INDEX('Development Information'!$B$9:$B$15,MATCH($R24,Fuel_Type,0),1),"")</f>
        <v/>
      </c>
      <c r="AC24" s="395" t="str">
        <f>IF($V24="","",$V24*'Development Information'!$B$10)</f>
        <v/>
      </c>
      <c r="AD24" s="395" t="str">
        <f>IF($W24="","",$W24*'Development Information'!$B$10)</f>
        <v/>
      </c>
      <c r="AE24" s="395" t="str">
        <f>IF($X24="","",$X24*'Development Information'!$B$10)</f>
        <v/>
      </c>
      <c r="AF24" s="396" t="str">
        <f>IF(Baseline!AF24="","",Baseline!AF24)</f>
        <v/>
      </c>
      <c r="AG24" s="69" t="str">
        <f t="shared" si="0"/>
        <v/>
      </c>
      <c r="AH24" s="2"/>
    </row>
    <row r="25" spans="1:34" ht="13.5" customHeight="1" x14ac:dyDescent="0.25">
      <c r="A25" s="66" t="str">
        <f>IF(Baseline!A25="","",Baseline!A25)</f>
        <v/>
      </c>
      <c r="B25" s="341" t="str">
        <f>IF(Baseline!B25="","",Baseline!B25)</f>
        <v/>
      </c>
      <c r="C25" s="341" t="str">
        <f>IF(Baseline!C25="","",Baseline!C25)</f>
        <v/>
      </c>
      <c r="D25" s="67" t="str">
        <f>IF(Baseline!D25="","",Baseline!D25)</f>
        <v/>
      </c>
      <c r="E25" s="342" t="str">
        <f t="shared" si="1"/>
        <v/>
      </c>
      <c r="F25" s="258"/>
      <c r="G25" s="288"/>
      <c r="H25" s="343"/>
      <c r="I25" s="344"/>
      <c r="J25" s="343"/>
      <c r="K25" s="344"/>
      <c r="L25" s="343"/>
      <c r="M25" s="344"/>
      <c r="N25" s="343"/>
      <c r="O25" s="344"/>
      <c r="P25" s="343"/>
      <c r="Q25" s="344"/>
      <c r="R25" s="344"/>
      <c r="S25" s="344"/>
      <c r="T25" s="343"/>
      <c r="U25" s="400"/>
      <c r="V25" s="344"/>
      <c r="W25" s="344"/>
      <c r="X25" s="284"/>
      <c r="Y25" s="394" t="str">
        <f>IFERROR($G25*INDEX('Development Information'!$B$9:$B$15,MATCH($H25,Fuel_Type,0),1)+$K25*IFERROR(INDEX('Development Information'!$B$9:$B$15,MATCH($L25,Fuel_Type,0),1),0)+$S25*IFERROR(INDEX('Development Information'!$B$9:$B$15,MATCH($T25,Fuel_Type,0),1),0),"")</f>
        <v/>
      </c>
      <c r="Z25" s="395" t="str">
        <f>IFERROR($M25*IFERROR(INDEX('Development Information'!$B$9:$B$15,MATCH($N25,Fuel_Type,0),1),0)+$I25*(INDEX('Development Information'!$B$9:$B$15,MATCH($J25,Fuel_Type,0),1)),"")</f>
        <v/>
      </c>
      <c r="AA25" s="395" t="str">
        <f>IFERROR($O25*INDEX('Development Information'!$B$9:$B$15,MATCH($P25,Fuel_Type,0),1),"")</f>
        <v/>
      </c>
      <c r="AB25" s="395" t="str">
        <f>IFERROR($Q25*INDEX('Development Information'!$B$9:$B$15,MATCH($R25,Fuel_Type,0),1),"")</f>
        <v/>
      </c>
      <c r="AC25" s="395" t="str">
        <f>IF($V25="","",$V25*'Development Information'!$B$10)</f>
        <v/>
      </c>
      <c r="AD25" s="395" t="str">
        <f>IF($W25="","",$W25*'Development Information'!$B$10)</f>
        <v/>
      </c>
      <c r="AE25" s="395" t="str">
        <f>IF($X25="","",$X25*'Development Information'!$B$10)</f>
        <v/>
      </c>
      <c r="AF25" s="396" t="str">
        <f>IF(Baseline!AF25="","",Baseline!AF25)</f>
        <v/>
      </c>
      <c r="AG25" s="69" t="str">
        <f t="shared" si="0"/>
        <v/>
      </c>
      <c r="AH25" s="2"/>
    </row>
    <row r="26" spans="1:34" ht="13.5" customHeight="1" x14ac:dyDescent="0.25">
      <c r="A26" s="66" t="str">
        <f>IF(Baseline!A26="","",Baseline!A26)</f>
        <v/>
      </c>
      <c r="B26" s="341" t="str">
        <f>IF(Baseline!B26="","",Baseline!B26)</f>
        <v/>
      </c>
      <c r="C26" s="341" t="str">
        <f>IF(Baseline!C26="","",Baseline!C26)</f>
        <v/>
      </c>
      <c r="D26" s="67" t="str">
        <f>IF(Baseline!D26="","",Baseline!D26)</f>
        <v/>
      </c>
      <c r="E26" s="342" t="str">
        <f t="shared" si="1"/>
        <v/>
      </c>
      <c r="F26" s="258"/>
      <c r="G26" s="288"/>
      <c r="H26" s="343"/>
      <c r="I26" s="344"/>
      <c r="J26" s="343"/>
      <c r="K26" s="344"/>
      <c r="L26" s="343"/>
      <c r="M26" s="344"/>
      <c r="N26" s="343"/>
      <c r="O26" s="344"/>
      <c r="P26" s="343"/>
      <c r="Q26" s="344"/>
      <c r="R26" s="344"/>
      <c r="S26" s="344"/>
      <c r="T26" s="343"/>
      <c r="U26" s="400"/>
      <c r="V26" s="344"/>
      <c r="W26" s="344"/>
      <c r="X26" s="284"/>
      <c r="Y26" s="394" t="str">
        <f>IFERROR($G26*INDEX('Development Information'!$B$9:$B$15,MATCH($H26,Fuel_Type,0),1)+$K26*IFERROR(INDEX('Development Information'!$B$9:$B$15,MATCH($L26,Fuel_Type,0),1),0)+$S26*IFERROR(INDEX('Development Information'!$B$9:$B$15,MATCH($T26,Fuel_Type,0),1),0),"")</f>
        <v/>
      </c>
      <c r="Z26" s="395" t="str">
        <f>IFERROR($M26*IFERROR(INDEX('Development Information'!$B$9:$B$15,MATCH($N26,Fuel_Type,0),1),0)+$I26*(INDEX('Development Information'!$B$9:$B$15,MATCH($J26,Fuel_Type,0),1)),"")</f>
        <v/>
      </c>
      <c r="AA26" s="395" t="str">
        <f>IFERROR($O26*INDEX('Development Information'!$B$9:$B$15,MATCH($P26,Fuel_Type,0),1),"")</f>
        <v/>
      </c>
      <c r="AB26" s="395" t="str">
        <f>IFERROR($Q26*INDEX('Development Information'!$B$9:$B$15,MATCH($R26,Fuel_Type,0),1),"")</f>
        <v/>
      </c>
      <c r="AC26" s="395" t="str">
        <f>IF($V26="","",$V26*'Development Information'!$B$10)</f>
        <v/>
      </c>
      <c r="AD26" s="395" t="str">
        <f>IF($W26="","",$W26*'Development Information'!$B$10)</f>
        <v/>
      </c>
      <c r="AE26" s="395" t="str">
        <f>IF($X26="","",$X26*'Development Information'!$B$10)</f>
        <v/>
      </c>
      <c r="AF26" s="396" t="str">
        <f>IF(Baseline!AF26="","",Baseline!AF26)</f>
        <v/>
      </c>
      <c r="AG26" s="69" t="str">
        <f t="shared" si="0"/>
        <v/>
      </c>
      <c r="AH26" s="2"/>
    </row>
    <row r="27" spans="1:34" ht="13.5" customHeight="1" x14ac:dyDescent="0.25">
      <c r="A27" s="66" t="str">
        <f>IF(Baseline!A27="","",Baseline!A27)</f>
        <v/>
      </c>
      <c r="B27" s="341" t="str">
        <f>IF(Baseline!B27="","",Baseline!B27)</f>
        <v/>
      </c>
      <c r="C27" s="341" t="str">
        <f>IF(Baseline!C27="","",Baseline!C27)</f>
        <v/>
      </c>
      <c r="D27" s="67" t="str">
        <f>IF(Baseline!D27="","",Baseline!D27)</f>
        <v/>
      </c>
      <c r="E27" s="342" t="str">
        <f t="shared" si="1"/>
        <v/>
      </c>
      <c r="F27" s="258"/>
      <c r="G27" s="288"/>
      <c r="H27" s="343"/>
      <c r="I27" s="344"/>
      <c r="J27" s="343"/>
      <c r="K27" s="344"/>
      <c r="L27" s="343"/>
      <c r="M27" s="344"/>
      <c r="N27" s="343"/>
      <c r="O27" s="344"/>
      <c r="P27" s="343"/>
      <c r="Q27" s="344"/>
      <c r="R27" s="344"/>
      <c r="S27" s="344"/>
      <c r="T27" s="343"/>
      <c r="U27" s="400"/>
      <c r="V27" s="344"/>
      <c r="W27" s="344"/>
      <c r="X27" s="284"/>
      <c r="Y27" s="394" t="str">
        <f>IFERROR($G27*INDEX('Development Information'!$B$9:$B$15,MATCH($H27,Fuel_Type,0),1)+$K27*IFERROR(INDEX('Development Information'!$B$9:$B$15,MATCH($L27,Fuel_Type,0),1),0)+$S27*IFERROR(INDEX('Development Information'!$B$9:$B$15,MATCH($T27,Fuel_Type,0),1),0),"")</f>
        <v/>
      </c>
      <c r="Z27" s="395" t="str">
        <f>IFERROR($M27*IFERROR(INDEX('Development Information'!$B$9:$B$15,MATCH($N27,Fuel_Type,0),1),0)+$I27*(INDEX('Development Information'!$B$9:$B$15,MATCH($J27,Fuel_Type,0),1)),"")</f>
        <v/>
      </c>
      <c r="AA27" s="395" t="str">
        <f>IFERROR($O27*INDEX('Development Information'!$B$9:$B$15,MATCH($P27,Fuel_Type,0),1),"")</f>
        <v/>
      </c>
      <c r="AB27" s="395" t="str">
        <f>IFERROR($Q27*INDEX('Development Information'!$B$9:$B$15,MATCH($R27,Fuel_Type,0),1),"")</f>
        <v/>
      </c>
      <c r="AC27" s="395" t="str">
        <f>IF($V27="","",$V27*'Development Information'!$B$10)</f>
        <v/>
      </c>
      <c r="AD27" s="395" t="str">
        <f>IF($W27="","",$W27*'Development Information'!$B$10)</f>
        <v/>
      </c>
      <c r="AE27" s="395" t="str">
        <f>IF($X27="","",$X27*'Development Information'!$B$10)</f>
        <v/>
      </c>
      <c r="AF27" s="396" t="str">
        <f>IF(Baseline!AF27="","",Baseline!AF27)</f>
        <v/>
      </c>
      <c r="AG27" s="69" t="str">
        <f t="shared" si="0"/>
        <v/>
      </c>
      <c r="AH27" s="2"/>
    </row>
    <row r="28" spans="1:34" ht="13.5" customHeight="1" x14ac:dyDescent="0.25">
      <c r="A28" s="66" t="str">
        <f>IF(Baseline!A28="","",Baseline!A28)</f>
        <v/>
      </c>
      <c r="B28" s="341" t="str">
        <f>IF(Baseline!B28="","",Baseline!B28)</f>
        <v/>
      </c>
      <c r="C28" s="341" t="str">
        <f>IF(Baseline!C28="","",Baseline!C28)</f>
        <v/>
      </c>
      <c r="D28" s="67" t="str">
        <f>IF(Baseline!D28="","",Baseline!D28)</f>
        <v/>
      </c>
      <c r="E28" s="342" t="str">
        <f t="shared" si="1"/>
        <v/>
      </c>
      <c r="F28" s="258"/>
      <c r="G28" s="288"/>
      <c r="H28" s="343"/>
      <c r="I28" s="344"/>
      <c r="J28" s="343"/>
      <c r="K28" s="344"/>
      <c r="L28" s="343"/>
      <c r="M28" s="344"/>
      <c r="N28" s="343"/>
      <c r="O28" s="344"/>
      <c r="P28" s="343"/>
      <c r="Q28" s="344"/>
      <c r="R28" s="344"/>
      <c r="S28" s="344"/>
      <c r="T28" s="343"/>
      <c r="U28" s="400"/>
      <c r="V28" s="344"/>
      <c r="W28" s="344"/>
      <c r="X28" s="284"/>
      <c r="Y28" s="394" t="str">
        <f>IFERROR($G28*INDEX('Development Information'!$B$9:$B$15,MATCH($H28,Fuel_Type,0),1)+$K28*IFERROR(INDEX('Development Information'!$B$9:$B$15,MATCH($L28,Fuel_Type,0),1),0)+$S28*IFERROR(INDEX('Development Information'!$B$9:$B$15,MATCH($T28,Fuel_Type,0),1),0),"")</f>
        <v/>
      </c>
      <c r="Z28" s="395" t="str">
        <f>IFERROR($M28*IFERROR(INDEX('Development Information'!$B$9:$B$15,MATCH($N28,Fuel_Type,0),1),0)+$I28*(INDEX('Development Information'!$B$9:$B$15,MATCH($J28,Fuel_Type,0),1)),"")</f>
        <v/>
      </c>
      <c r="AA28" s="395" t="str">
        <f>IFERROR($O28*INDEX('Development Information'!$B$9:$B$15,MATCH($P28,Fuel_Type,0),1),"")</f>
        <v/>
      </c>
      <c r="AB28" s="395" t="str">
        <f>IFERROR($Q28*INDEX('Development Information'!$B$9:$B$15,MATCH($R28,Fuel_Type,0),1),"")</f>
        <v/>
      </c>
      <c r="AC28" s="395" t="str">
        <f>IF($V28="","",$V28*'Development Information'!$B$10)</f>
        <v/>
      </c>
      <c r="AD28" s="395" t="str">
        <f>IF($W28="","",$W28*'Development Information'!$B$10)</f>
        <v/>
      </c>
      <c r="AE28" s="395" t="str">
        <f>IF($X28="","",$X28*'Development Information'!$B$10)</f>
        <v/>
      </c>
      <c r="AF28" s="396" t="str">
        <f>IF(Baseline!AF28="","",Baseline!AF28)</f>
        <v/>
      </c>
      <c r="AG28" s="69" t="str">
        <f t="shared" si="0"/>
        <v/>
      </c>
      <c r="AH28" s="2"/>
    </row>
    <row r="29" spans="1:34" ht="13.5" customHeight="1" x14ac:dyDescent="0.25">
      <c r="A29" s="66" t="str">
        <f>IF(Baseline!A29="","",Baseline!A29)</f>
        <v/>
      </c>
      <c r="B29" s="341" t="str">
        <f>IF(Baseline!B29="","",Baseline!B29)</f>
        <v/>
      </c>
      <c r="C29" s="341" t="str">
        <f>IF(Baseline!C29="","",Baseline!C29)</f>
        <v/>
      </c>
      <c r="D29" s="67" t="str">
        <f>IF(Baseline!D29="","",Baseline!D29)</f>
        <v/>
      </c>
      <c r="E29" s="342" t="str">
        <f t="shared" si="1"/>
        <v/>
      </c>
      <c r="F29" s="258"/>
      <c r="G29" s="288"/>
      <c r="H29" s="343"/>
      <c r="I29" s="344"/>
      <c r="J29" s="343"/>
      <c r="K29" s="344"/>
      <c r="L29" s="343"/>
      <c r="M29" s="344"/>
      <c r="N29" s="343"/>
      <c r="O29" s="344"/>
      <c r="P29" s="343"/>
      <c r="Q29" s="344"/>
      <c r="R29" s="344"/>
      <c r="S29" s="344"/>
      <c r="T29" s="343"/>
      <c r="U29" s="400"/>
      <c r="V29" s="344"/>
      <c r="W29" s="344"/>
      <c r="X29" s="284"/>
      <c r="Y29" s="394" t="str">
        <f>IFERROR($G29*INDEX('Development Information'!$B$9:$B$15,MATCH($H29,Fuel_Type,0),1)+$K29*IFERROR(INDEX('Development Information'!$B$9:$B$15,MATCH($L29,Fuel_Type,0),1),0)+$S29*IFERROR(INDEX('Development Information'!$B$9:$B$15,MATCH($T29,Fuel_Type,0),1),0),"")</f>
        <v/>
      </c>
      <c r="Z29" s="395" t="str">
        <f>IFERROR($M29*IFERROR(INDEX('Development Information'!$B$9:$B$15,MATCH($N29,Fuel_Type,0),1),0)+$I29*(INDEX('Development Information'!$B$9:$B$15,MATCH($J29,Fuel_Type,0),1)),"")</f>
        <v/>
      </c>
      <c r="AA29" s="395" t="str">
        <f>IFERROR($O29*INDEX('Development Information'!$B$9:$B$15,MATCH($P29,Fuel_Type,0),1),"")</f>
        <v/>
      </c>
      <c r="AB29" s="395" t="str">
        <f>IFERROR($Q29*INDEX('Development Information'!$B$9:$B$15,MATCH($R29,Fuel_Type,0),1),"")</f>
        <v/>
      </c>
      <c r="AC29" s="395" t="str">
        <f>IF($V29="","",$V29*'Development Information'!$B$10)</f>
        <v/>
      </c>
      <c r="AD29" s="395" t="str">
        <f>IF($W29="","",$W29*'Development Information'!$B$10)</f>
        <v/>
      </c>
      <c r="AE29" s="395" t="str">
        <f>IF($X29="","",$X29*'Development Information'!$B$10)</f>
        <v/>
      </c>
      <c r="AF29" s="396" t="str">
        <f>IF(Baseline!AF29="","",Baseline!AF29)</f>
        <v/>
      </c>
      <c r="AG29" s="69" t="str">
        <f t="shared" si="0"/>
        <v/>
      </c>
      <c r="AH29" s="2"/>
    </row>
    <row r="30" spans="1:34" ht="13.5" customHeight="1" x14ac:dyDescent="0.25">
      <c r="A30" s="66" t="str">
        <f>IF(Baseline!A30="","",Baseline!A30)</f>
        <v/>
      </c>
      <c r="B30" s="341" t="str">
        <f>IF(Baseline!B30="","",Baseline!B30)</f>
        <v/>
      </c>
      <c r="C30" s="341" t="str">
        <f>IF(Baseline!C30="","",Baseline!C30)</f>
        <v/>
      </c>
      <c r="D30" s="67" t="str">
        <f>IF(Baseline!D30="","",Baseline!D30)</f>
        <v/>
      </c>
      <c r="E30" s="342" t="str">
        <f t="shared" si="1"/>
        <v/>
      </c>
      <c r="F30" s="258"/>
      <c r="G30" s="288"/>
      <c r="H30" s="343"/>
      <c r="I30" s="344"/>
      <c r="J30" s="343"/>
      <c r="K30" s="344"/>
      <c r="L30" s="343"/>
      <c r="M30" s="344"/>
      <c r="N30" s="343"/>
      <c r="O30" s="344"/>
      <c r="P30" s="343"/>
      <c r="Q30" s="344"/>
      <c r="R30" s="344"/>
      <c r="S30" s="344"/>
      <c r="T30" s="343"/>
      <c r="U30" s="400"/>
      <c r="V30" s="344"/>
      <c r="W30" s="344"/>
      <c r="X30" s="284"/>
      <c r="Y30" s="394" t="str">
        <f>IFERROR($G30*INDEX('Development Information'!$B$9:$B$15,MATCH($H30,Fuel_Type,0),1)+$K30*IFERROR(INDEX('Development Information'!$B$9:$B$15,MATCH($L30,Fuel_Type,0),1),0)+$S30*IFERROR(INDEX('Development Information'!$B$9:$B$15,MATCH($T30,Fuel_Type,0),1),0),"")</f>
        <v/>
      </c>
      <c r="Z30" s="395" t="str">
        <f>IFERROR($M30*IFERROR(INDEX('Development Information'!$B$9:$B$15,MATCH($N30,Fuel_Type,0),1),0)+$I30*(INDEX('Development Information'!$B$9:$B$15,MATCH($J30,Fuel_Type,0),1)),"")</f>
        <v/>
      </c>
      <c r="AA30" s="395" t="str">
        <f>IFERROR($O30*INDEX('Development Information'!$B$9:$B$15,MATCH($P30,Fuel_Type,0),1),"")</f>
        <v/>
      </c>
      <c r="AB30" s="395" t="str">
        <f>IFERROR($Q30*INDEX('Development Information'!$B$9:$B$15,MATCH($R30,Fuel_Type,0),1),"")</f>
        <v/>
      </c>
      <c r="AC30" s="395" t="str">
        <f>IF($V30="","",$V30*'Development Information'!$B$10)</f>
        <v/>
      </c>
      <c r="AD30" s="395" t="str">
        <f>IF($W30="","",$W30*'Development Information'!$B$10)</f>
        <v/>
      </c>
      <c r="AE30" s="395" t="str">
        <f>IF($X30="","",$X30*'Development Information'!$B$10)</f>
        <v/>
      </c>
      <c r="AF30" s="396" t="str">
        <f>IF(Baseline!AF30="","",Baseline!AF30)</f>
        <v/>
      </c>
      <c r="AG30" s="69" t="str">
        <f t="shared" si="0"/>
        <v/>
      </c>
      <c r="AH30" s="2"/>
    </row>
    <row r="31" spans="1:34" ht="13.5" customHeight="1" x14ac:dyDescent="0.25">
      <c r="A31" s="66" t="str">
        <f>IF(Baseline!A31="","",Baseline!A31)</f>
        <v/>
      </c>
      <c r="B31" s="341" t="str">
        <f>IF(Baseline!B31="","",Baseline!B31)</f>
        <v/>
      </c>
      <c r="C31" s="341" t="str">
        <f>IF(Baseline!C31="","",Baseline!C31)</f>
        <v/>
      </c>
      <c r="D31" s="67" t="str">
        <f>IF(Baseline!D31="","",Baseline!D31)</f>
        <v/>
      </c>
      <c r="E31" s="342" t="str">
        <f t="shared" si="1"/>
        <v/>
      </c>
      <c r="F31" s="258"/>
      <c r="G31" s="288"/>
      <c r="H31" s="343"/>
      <c r="I31" s="344"/>
      <c r="J31" s="343"/>
      <c r="K31" s="344"/>
      <c r="L31" s="343"/>
      <c r="M31" s="344"/>
      <c r="N31" s="343"/>
      <c r="O31" s="344"/>
      <c r="P31" s="343"/>
      <c r="Q31" s="344"/>
      <c r="R31" s="344"/>
      <c r="S31" s="344"/>
      <c r="T31" s="343"/>
      <c r="U31" s="400"/>
      <c r="V31" s="344"/>
      <c r="W31" s="344"/>
      <c r="X31" s="284"/>
      <c r="Y31" s="394" t="str">
        <f>IFERROR($G31*INDEX('Development Information'!$B$9:$B$15,MATCH($H31,Fuel_Type,0),1)+$K31*IFERROR(INDEX('Development Information'!$B$9:$B$15,MATCH($L31,Fuel_Type,0),1),0)+$S31*IFERROR(INDEX('Development Information'!$B$9:$B$15,MATCH($T31,Fuel_Type,0),1),0),"")</f>
        <v/>
      </c>
      <c r="Z31" s="395" t="str">
        <f>IFERROR($M31*IFERROR(INDEX('Development Information'!$B$9:$B$15,MATCH($N31,Fuel_Type,0),1),0)+$I31*(INDEX('Development Information'!$B$9:$B$15,MATCH($J31,Fuel_Type,0),1)),"")</f>
        <v/>
      </c>
      <c r="AA31" s="395" t="str">
        <f>IFERROR($O31*INDEX('Development Information'!$B$9:$B$15,MATCH($P31,Fuel_Type,0),1),"")</f>
        <v/>
      </c>
      <c r="AB31" s="395" t="str">
        <f>IFERROR($Q31*INDEX('Development Information'!$B$9:$B$15,MATCH($R31,Fuel_Type,0),1),"")</f>
        <v/>
      </c>
      <c r="AC31" s="395" t="str">
        <f>IF($V31="","",$V31*'Development Information'!$B$10)</f>
        <v/>
      </c>
      <c r="AD31" s="395" t="str">
        <f>IF($W31="","",$W31*'Development Information'!$B$10)</f>
        <v/>
      </c>
      <c r="AE31" s="395" t="str">
        <f>IF($X31="","",$X31*'Development Information'!$B$10)</f>
        <v/>
      </c>
      <c r="AF31" s="396" t="str">
        <f>IF(Baseline!AF31="","",Baseline!AF31)</f>
        <v/>
      </c>
      <c r="AG31" s="69" t="str">
        <f t="shared" si="0"/>
        <v/>
      </c>
      <c r="AH31" s="2"/>
    </row>
    <row r="32" spans="1:34" ht="13.5" customHeight="1" x14ac:dyDescent="0.25">
      <c r="A32" s="66" t="str">
        <f>IF(Baseline!A32="","",Baseline!A32)</f>
        <v/>
      </c>
      <c r="B32" s="341" t="str">
        <f>IF(Baseline!B32="","",Baseline!B32)</f>
        <v/>
      </c>
      <c r="C32" s="341" t="str">
        <f>IF(Baseline!C32="","",Baseline!C32)</f>
        <v/>
      </c>
      <c r="D32" s="67" t="str">
        <f>IF(Baseline!D32="","",Baseline!D32)</f>
        <v/>
      </c>
      <c r="E32" s="342" t="str">
        <f t="shared" si="1"/>
        <v/>
      </c>
      <c r="F32" s="258"/>
      <c r="G32" s="288"/>
      <c r="H32" s="343"/>
      <c r="I32" s="344"/>
      <c r="J32" s="343"/>
      <c r="K32" s="344"/>
      <c r="L32" s="343"/>
      <c r="M32" s="344"/>
      <c r="N32" s="343"/>
      <c r="O32" s="344"/>
      <c r="P32" s="343"/>
      <c r="Q32" s="344"/>
      <c r="R32" s="344"/>
      <c r="S32" s="344"/>
      <c r="T32" s="343"/>
      <c r="U32" s="400"/>
      <c r="V32" s="344"/>
      <c r="W32" s="344"/>
      <c r="X32" s="284"/>
      <c r="Y32" s="394" t="str">
        <f>IFERROR($G32*INDEX('Development Information'!$B$9:$B$15,MATCH($H32,Fuel_Type,0),1)+$K32*IFERROR(INDEX('Development Information'!$B$9:$B$15,MATCH($L32,Fuel_Type,0),1),0)+$S32*IFERROR(INDEX('Development Information'!$B$9:$B$15,MATCH($T32,Fuel_Type,0),1),0),"")</f>
        <v/>
      </c>
      <c r="Z32" s="395" t="str">
        <f>IFERROR($M32*IFERROR(INDEX('Development Information'!$B$9:$B$15,MATCH($N32,Fuel_Type,0),1),0)+$I32*(INDEX('Development Information'!$B$9:$B$15,MATCH($J32,Fuel_Type,0),1)),"")</f>
        <v/>
      </c>
      <c r="AA32" s="395" t="str">
        <f>IFERROR($O32*INDEX('Development Information'!$B$9:$B$15,MATCH($P32,Fuel_Type,0),1),"")</f>
        <v/>
      </c>
      <c r="AB32" s="395" t="str">
        <f>IFERROR($Q32*INDEX('Development Information'!$B$9:$B$15,MATCH($R32,Fuel_Type,0),1),"")</f>
        <v/>
      </c>
      <c r="AC32" s="395" t="str">
        <f>IF($V32="","",$V32*'Development Information'!$B$10)</f>
        <v/>
      </c>
      <c r="AD32" s="395" t="str">
        <f>IF($W32="","",$W32*'Development Information'!$B$10)</f>
        <v/>
      </c>
      <c r="AE32" s="395" t="str">
        <f>IF($X32="","",$X32*'Development Information'!$B$10)</f>
        <v/>
      </c>
      <c r="AF32" s="396" t="str">
        <f>IF(Baseline!AF32="","",Baseline!AF32)</f>
        <v/>
      </c>
      <c r="AG32" s="69" t="str">
        <f t="shared" si="0"/>
        <v/>
      </c>
      <c r="AH32" s="2"/>
    </row>
    <row r="33" spans="1:34" ht="13.5" customHeight="1" x14ac:dyDescent="0.25">
      <c r="A33" s="66" t="str">
        <f>IF(Baseline!A33="","",Baseline!A33)</f>
        <v/>
      </c>
      <c r="B33" s="341" t="str">
        <f>IF(Baseline!B33="","",Baseline!B33)</f>
        <v/>
      </c>
      <c r="C33" s="341" t="str">
        <f>IF(Baseline!C33="","",Baseline!C33)</f>
        <v/>
      </c>
      <c r="D33" s="67" t="str">
        <f>IF(Baseline!D33="","",Baseline!D33)</f>
        <v/>
      </c>
      <c r="E33" s="342" t="str">
        <f t="shared" si="1"/>
        <v/>
      </c>
      <c r="F33" s="258"/>
      <c r="G33" s="288"/>
      <c r="H33" s="343"/>
      <c r="I33" s="344"/>
      <c r="J33" s="343"/>
      <c r="K33" s="344"/>
      <c r="L33" s="343"/>
      <c r="M33" s="344"/>
      <c r="N33" s="343"/>
      <c r="O33" s="344"/>
      <c r="P33" s="343"/>
      <c r="Q33" s="344"/>
      <c r="R33" s="344"/>
      <c r="S33" s="344"/>
      <c r="T33" s="343"/>
      <c r="U33" s="400"/>
      <c r="V33" s="344"/>
      <c r="W33" s="344"/>
      <c r="X33" s="284"/>
      <c r="Y33" s="394" t="str">
        <f>IFERROR($G33*INDEX('Development Information'!$B$9:$B$15,MATCH($H33,Fuel_Type,0),1)+$K33*IFERROR(INDEX('Development Information'!$B$9:$B$15,MATCH($L33,Fuel_Type,0),1),0)+$S33*IFERROR(INDEX('Development Information'!$B$9:$B$15,MATCH($T33,Fuel_Type,0),1),0),"")</f>
        <v/>
      </c>
      <c r="Z33" s="395" t="str">
        <f>IFERROR($M33*IFERROR(INDEX('Development Information'!$B$9:$B$15,MATCH($N33,Fuel_Type,0),1),0)+$I33*(INDEX('Development Information'!$B$9:$B$15,MATCH($J33,Fuel_Type,0),1)),"")</f>
        <v/>
      </c>
      <c r="AA33" s="395" t="str">
        <f>IFERROR($O33*INDEX('Development Information'!$B$9:$B$15,MATCH($P33,Fuel_Type,0),1),"")</f>
        <v/>
      </c>
      <c r="AB33" s="395" t="str">
        <f>IFERROR($Q33*INDEX('Development Information'!$B$9:$B$15,MATCH($R33,Fuel_Type,0),1),"")</f>
        <v/>
      </c>
      <c r="AC33" s="395" t="str">
        <f>IF($V33="","",$V33*'Development Information'!$B$10)</f>
        <v/>
      </c>
      <c r="AD33" s="395" t="str">
        <f>IF($W33="","",$W33*'Development Information'!$B$10)</f>
        <v/>
      </c>
      <c r="AE33" s="395" t="str">
        <f>IF($X33="","",$X33*'Development Information'!$B$10)</f>
        <v/>
      </c>
      <c r="AF33" s="396" t="str">
        <f>IF(Baseline!AF33="","",Baseline!AF33)</f>
        <v/>
      </c>
      <c r="AG33" s="69" t="str">
        <f t="shared" si="0"/>
        <v/>
      </c>
      <c r="AH33" s="2"/>
    </row>
    <row r="34" spans="1:34" ht="13.5" customHeight="1" x14ac:dyDescent="0.25">
      <c r="A34" s="66" t="str">
        <f>IF(Baseline!A34="","",Baseline!A34)</f>
        <v/>
      </c>
      <c r="B34" s="341" t="str">
        <f>IF(Baseline!B34="","",Baseline!B34)</f>
        <v/>
      </c>
      <c r="C34" s="341" t="str">
        <f>IF(Baseline!C34="","",Baseline!C34)</f>
        <v/>
      </c>
      <c r="D34" s="67" t="str">
        <f>IF(Baseline!D34="","",Baseline!D34)</f>
        <v/>
      </c>
      <c r="E34" s="342" t="str">
        <f t="shared" si="1"/>
        <v/>
      </c>
      <c r="F34" s="258"/>
      <c r="G34" s="288"/>
      <c r="H34" s="343"/>
      <c r="I34" s="344"/>
      <c r="J34" s="343"/>
      <c r="K34" s="344"/>
      <c r="L34" s="343"/>
      <c r="M34" s="344"/>
      <c r="N34" s="343"/>
      <c r="O34" s="344"/>
      <c r="P34" s="343"/>
      <c r="Q34" s="344"/>
      <c r="R34" s="344"/>
      <c r="S34" s="344"/>
      <c r="T34" s="343"/>
      <c r="U34" s="400"/>
      <c r="V34" s="344"/>
      <c r="W34" s="344"/>
      <c r="X34" s="284"/>
      <c r="Y34" s="394" t="str">
        <f>IFERROR($G34*INDEX('Development Information'!$B$9:$B$15,MATCH($H34,Fuel_Type,0),1)+$K34*IFERROR(INDEX('Development Information'!$B$9:$B$15,MATCH($L34,Fuel_Type,0),1),0)+$S34*IFERROR(INDEX('Development Information'!$B$9:$B$15,MATCH($T34,Fuel_Type,0),1),0),"")</f>
        <v/>
      </c>
      <c r="Z34" s="395" t="str">
        <f>IFERROR($M34*IFERROR(INDEX('Development Information'!$B$9:$B$15,MATCH($N34,Fuel_Type,0),1),0)+$I34*(INDEX('Development Information'!$B$9:$B$15,MATCH($J34,Fuel_Type,0),1)),"")</f>
        <v/>
      </c>
      <c r="AA34" s="395" t="str">
        <f>IFERROR($O34*INDEX('Development Information'!$B$9:$B$15,MATCH($P34,Fuel_Type,0),1),"")</f>
        <v/>
      </c>
      <c r="AB34" s="395" t="str">
        <f>IFERROR($Q34*INDEX('Development Information'!$B$9:$B$15,MATCH($R34,Fuel_Type,0),1),"")</f>
        <v/>
      </c>
      <c r="AC34" s="395" t="str">
        <f>IF($V34="","",$V34*'Development Information'!$B$10)</f>
        <v/>
      </c>
      <c r="AD34" s="395" t="str">
        <f>IF($W34="","",$W34*'Development Information'!$B$10)</f>
        <v/>
      </c>
      <c r="AE34" s="395" t="str">
        <f>IF($X34="","",$X34*'Development Information'!$B$10)</f>
        <v/>
      </c>
      <c r="AF34" s="396" t="str">
        <f>IF(Baseline!AF34="","",Baseline!AF34)</f>
        <v/>
      </c>
      <c r="AG34" s="69" t="str">
        <f t="shared" si="0"/>
        <v/>
      </c>
      <c r="AH34" s="2"/>
    </row>
    <row r="35" spans="1:34" ht="13.5" customHeight="1" x14ac:dyDescent="0.25">
      <c r="A35" s="66" t="str">
        <f>IF(Baseline!A35="","",Baseline!A35)</f>
        <v/>
      </c>
      <c r="B35" s="341" t="str">
        <f>IF(Baseline!B35="","",Baseline!B35)</f>
        <v/>
      </c>
      <c r="C35" s="341" t="str">
        <f>IF(Baseline!C35="","",Baseline!C35)</f>
        <v/>
      </c>
      <c r="D35" s="67" t="str">
        <f>IF(Baseline!D35="","",Baseline!D35)</f>
        <v/>
      </c>
      <c r="E35" s="342" t="str">
        <f t="shared" si="1"/>
        <v/>
      </c>
      <c r="F35" s="258"/>
      <c r="G35" s="288"/>
      <c r="H35" s="343"/>
      <c r="I35" s="344"/>
      <c r="J35" s="343"/>
      <c r="K35" s="344"/>
      <c r="L35" s="343"/>
      <c r="M35" s="344"/>
      <c r="N35" s="343"/>
      <c r="O35" s="344"/>
      <c r="P35" s="343"/>
      <c r="Q35" s="344"/>
      <c r="R35" s="344"/>
      <c r="S35" s="344"/>
      <c r="T35" s="343"/>
      <c r="U35" s="400"/>
      <c r="V35" s="344"/>
      <c r="W35" s="344"/>
      <c r="X35" s="284"/>
      <c r="Y35" s="394" t="str">
        <f>IFERROR($G35*INDEX('Development Information'!$B$9:$B$15,MATCH($H35,Fuel_Type,0),1)+$K35*IFERROR(INDEX('Development Information'!$B$9:$B$15,MATCH($L35,Fuel_Type,0),1),0)+$S35*IFERROR(INDEX('Development Information'!$B$9:$B$15,MATCH($T35,Fuel_Type,0),1),0),"")</f>
        <v/>
      </c>
      <c r="Z35" s="395" t="str">
        <f>IFERROR($M35*IFERROR(INDEX('Development Information'!$B$9:$B$15,MATCH($N35,Fuel_Type,0),1),0)+$I35*(INDEX('Development Information'!$B$9:$B$15,MATCH($J35,Fuel_Type,0),1)),"")</f>
        <v/>
      </c>
      <c r="AA35" s="395" t="str">
        <f>IFERROR($O35*INDEX('Development Information'!$B$9:$B$15,MATCH($P35,Fuel_Type,0),1),"")</f>
        <v/>
      </c>
      <c r="AB35" s="395" t="str">
        <f>IFERROR($Q35*INDEX('Development Information'!$B$9:$B$15,MATCH($R35,Fuel_Type,0),1),"")</f>
        <v/>
      </c>
      <c r="AC35" s="395" t="str">
        <f>IF($V35="","",$V35*'Development Information'!$B$10)</f>
        <v/>
      </c>
      <c r="AD35" s="395" t="str">
        <f>IF($W35="","",$W35*'Development Information'!$B$10)</f>
        <v/>
      </c>
      <c r="AE35" s="395" t="str">
        <f>IF($X35="","",$X35*'Development Information'!$B$10)</f>
        <v/>
      </c>
      <c r="AF35" s="396" t="str">
        <f>IF(Baseline!AF35="","",Baseline!AF35)</f>
        <v/>
      </c>
      <c r="AG35" s="69" t="str">
        <f t="shared" si="0"/>
        <v/>
      </c>
      <c r="AH35" s="2"/>
    </row>
    <row r="36" spans="1:34" ht="13.5" customHeight="1" x14ac:dyDescent="0.25">
      <c r="A36" s="66" t="str">
        <f>IF(Baseline!A36="","",Baseline!A36)</f>
        <v/>
      </c>
      <c r="B36" s="341" t="str">
        <f>IF(Baseline!B36="","",Baseline!B36)</f>
        <v/>
      </c>
      <c r="C36" s="341" t="str">
        <f>IF(Baseline!C36="","",Baseline!C36)</f>
        <v/>
      </c>
      <c r="D36" s="67" t="str">
        <f>IF(Baseline!D36="","",Baseline!D36)</f>
        <v/>
      </c>
      <c r="E36" s="342" t="str">
        <f t="shared" si="1"/>
        <v/>
      </c>
      <c r="F36" s="258"/>
      <c r="G36" s="288"/>
      <c r="H36" s="343"/>
      <c r="I36" s="344"/>
      <c r="J36" s="343"/>
      <c r="K36" s="344"/>
      <c r="L36" s="343"/>
      <c r="M36" s="344"/>
      <c r="N36" s="343"/>
      <c r="O36" s="344"/>
      <c r="P36" s="343"/>
      <c r="Q36" s="344"/>
      <c r="R36" s="344"/>
      <c r="S36" s="344"/>
      <c r="T36" s="343"/>
      <c r="U36" s="400"/>
      <c r="V36" s="344"/>
      <c r="W36" s="344"/>
      <c r="X36" s="284"/>
      <c r="Y36" s="394" t="str">
        <f>IFERROR($G36*INDEX('Development Information'!$B$9:$B$15,MATCH($H36,Fuel_Type,0),1)+$K36*IFERROR(INDEX('Development Information'!$B$9:$B$15,MATCH($L36,Fuel_Type,0),1),0)+$S36*IFERROR(INDEX('Development Information'!$B$9:$B$15,MATCH($T36,Fuel_Type,0),1),0),"")</f>
        <v/>
      </c>
      <c r="Z36" s="395" t="str">
        <f>IFERROR($M36*IFERROR(INDEX('Development Information'!$B$9:$B$15,MATCH($N36,Fuel_Type,0),1),0)+$I36*(INDEX('Development Information'!$B$9:$B$15,MATCH($J36,Fuel_Type,0),1)),"")</f>
        <v/>
      </c>
      <c r="AA36" s="395" t="str">
        <f>IFERROR($O36*INDEX('Development Information'!$B$9:$B$15,MATCH($P36,Fuel_Type,0),1),"")</f>
        <v/>
      </c>
      <c r="AB36" s="395" t="str">
        <f>IFERROR($Q36*INDEX('Development Information'!$B$9:$B$15,MATCH($R36,Fuel_Type,0),1),"")</f>
        <v/>
      </c>
      <c r="AC36" s="395" t="str">
        <f>IF($V36="","",$V36*'Development Information'!$B$10)</f>
        <v/>
      </c>
      <c r="AD36" s="395" t="str">
        <f>IF($W36="","",$W36*'Development Information'!$B$10)</f>
        <v/>
      </c>
      <c r="AE36" s="395" t="str">
        <f>IF($X36="","",$X36*'Development Information'!$B$10)</f>
        <v/>
      </c>
      <c r="AF36" s="396" t="str">
        <f>IF(Baseline!AF36="","",Baseline!AF36)</f>
        <v/>
      </c>
      <c r="AG36" s="69" t="str">
        <f t="shared" si="0"/>
        <v/>
      </c>
      <c r="AH36" s="2"/>
    </row>
    <row r="37" spans="1:34" ht="13.5" customHeight="1" x14ac:dyDescent="0.25">
      <c r="A37" s="66" t="str">
        <f>IF(Baseline!A37="","",Baseline!A37)</f>
        <v/>
      </c>
      <c r="B37" s="341" t="str">
        <f>IF(Baseline!B37="","",Baseline!B37)</f>
        <v/>
      </c>
      <c r="C37" s="341" t="str">
        <f>IF(Baseline!C37="","",Baseline!C37)</f>
        <v/>
      </c>
      <c r="D37" s="67" t="str">
        <f>IF(Baseline!D37="","",Baseline!D37)</f>
        <v/>
      </c>
      <c r="E37" s="342" t="str">
        <f t="shared" si="1"/>
        <v/>
      </c>
      <c r="F37" s="258"/>
      <c r="G37" s="288"/>
      <c r="H37" s="343"/>
      <c r="I37" s="344"/>
      <c r="J37" s="343"/>
      <c r="K37" s="344"/>
      <c r="L37" s="343"/>
      <c r="M37" s="344"/>
      <c r="N37" s="343"/>
      <c r="O37" s="344"/>
      <c r="P37" s="343"/>
      <c r="Q37" s="344"/>
      <c r="R37" s="344"/>
      <c r="S37" s="344"/>
      <c r="T37" s="343"/>
      <c r="U37" s="400"/>
      <c r="V37" s="344"/>
      <c r="W37" s="344"/>
      <c r="X37" s="284"/>
      <c r="Y37" s="394" t="str">
        <f>IFERROR($G37*INDEX('Development Information'!$B$9:$B$15,MATCH($H37,Fuel_Type,0),1)+$K37*IFERROR(INDEX('Development Information'!$B$9:$B$15,MATCH($L37,Fuel_Type,0),1),0)+$S37*IFERROR(INDEX('Development Information'!$B$9:$B$15,MATCH($T37,Fuel_Type,0),1),0),"")</f>
        <v/>
      </c>
      <c r="Z37" s="395" t="str">
        <f>IFERROR($M37*IFERROR(INDEX('Development Information'!$B$9:$B$15,MATCH($N37,Fuel_Type,0),1),0)+$I37*(INDEX('Development Information'!$B$9:$B$15,MATCH($J37,Fuel_Type,0),1)),"")</f>
        <v/>
      </c>
      <c r="AA37" s="395" t="str">
        <f>IFERROR($O37*INDEX('Development Information'!$B$9:$B$15,MATCH($P37,Fuel_Type,0),1),"")</f>
        <v/>
      </c>
      <c r="AB37" s="395" t="str">
        <f>IFERROR($Q37*INDEX('Development Information'!$B$9:$B$15,MATCH($R37,Fuel_Type,0),1),"")</f>
        <v/>
      </c>
      <c r="AC37" s="395" t="str">
        <f>IF($V37="","",$V37*'Development Information'!$B$10)</f>
        <v/>
      </c>
      <c r="AD37" s="395" t="str">
        <f>IF($W37="","",$W37*'Development Information'!$B$10)</f>
        <v/>
      </c>
      <c r="AE37" s="395" t="str">
        <f>IF($X37="","",$X37*'Development Information'!$B$10)</f>
        <v/>
      </c>
      <c r="AF37" s="396" t="str">
        <f>IF(Baseline!AF37="","",Baseline!AF37)</f>
        <v/>
      </c>
      <c r="AG37" s="69" t="str">
        <f t="shared" si="0"/>
        <v/>
      </c>
      <c r="AH37" s="2"/>
    </row>
    <row r="38" spans="1:34" ht="13.5" customHeight="1" x14ac:dyDescent="0.25">
      <c r="A38" s="66" t="str">
        <f>IF(Baseline!A38="","",Baseline!A38)</f>
        <v/>
      </c>
      <c r="B38" s="341" t="str">
        <f>IF(Baseline!B38="","",Baseline!B38)</f>
        <v/>
      </c>
      <c r="C38" s="341" t="str">
        <f>IF(Baseline!C38="","",Baseline!C38)</f>
        <v/>
      </c>
      <c r="D38" s="67" t="str">
        <f>IF(Baseline!D38="","",Baseline!D38)</f>
        <v/>
      </c>
      <c r="E38" s="342" t="str">
        <f t="shared" si="1"/>
        <v/>
      </c>
      <c r="F38" s="258"/>
      <c r="G38" s="288"/>
      <c r="H38" s="343"/>
      <c r="I38" s="344"/>
      <c r="J38" s="343"/>
      <c r="K38" s="344"/>
      <c r="L38" s="343"/>
      <c r="M38" s="344"/>
      <c r="N38" s="343"/>
      <c r="O38" s="344"/>
      <c r="P38" s="343"/>
      <c r="Q38" s="344"/>
      <c r="R38" s="344"/>
      <c r="S38" s="344"/>
      <c r="T38" s="343"/>
      <c r="U38" s="400"/>
      <c r="V38" s="344"/>
      <c r="W38" s="344"/>
      <c r="X38" s="284"/>
      <c r="Y38" s="394" t="str">
        <f>IFERROR($G38*INDEX('Development Information'!$B$9:$B$15,MATCH($H38,Fuel_Type,0),1)+$K38*IFERROR(INDEX('Development Information'!$B$9:$B$15,MATCH($L38,Fuel_Type,0),1),0)+$S38*IFERROR(INDEX('Development Information'!$B$9:$B$15,MATCH($T38,Fuel_Type,0),1),0),"")</f>
        <v/>
      </c>
      <c r="Z38" s="395" t="str">
        <f>IFERROR($M38*IFERROR(INDEX('Development Information'!$B$9:$B$15,MATCH($N38,Fuel_Type,0),1),0)+$I38*(INDEX('Development Information'!$B$9:$B$15,MATCH($J38,Fuel_Type,0),1)),"")</f>
        <v/>
      </c>
      <c r="AA38" s="395" t="str">
        <f>IFERROR($O38*INDEX('Development Information'!$B$9:$B$15,MATCH($P38,Fuel_Type,0),1),"")</f>
        <v/>
      </c>
      <c r="AB38" s="395" t="str">
        <f>IFERROR($Q38*INDEX('Development Information'!$B$9:$B$15,MATCH($R38,Fuel_Type,0),1),"")</f>
        <v/>
      </c>
      <c r="AC38" s="395" t="str">
        <f>IF($V38="","",$V38*'Development Information'!$B$10)</f>
        <v/>
      </c>
      <c r="AD38" s="395" t="str">
        <f>IF($W38="","",$W38*'Development Information'!$B$10)</f>
        <v/>
      </c>
      <c r="AE38" s="395" t="str">
        <f>IF($X38="","",$X38*'Development Information'!$B$10)</f>
        <v/>
      </c>
      <c r="AF38" s="396" t="str">
        <f>IF(Baseline!AF38="","",Baseline!AF38)</f>
        <v/>
      </c>
      <c r="AG38" s="69" t="str">
        <f t="shared" si="0"/>
        <v/>
      </c>
      <c r="AH38" s="2"/>
    </row>
    <row r="39" spans="1:34" ht="13.5" customHeight="1" x14ac:dyDescent="0.25">
      <c r="A39" s="66" t="str">
        <f>IF(Baseline!A39="","",Baseline!A39)</f>
        <v/>
      </c>
      <c r="B39" s="341" t="str">
        <f>IF(Baseline!B39="","",Baseline!B39)</f>
        <v/>
      </c>
      <c r="C39" s="341" t="str">
        <f>IF(Baseline!C39="","",Baseline!C39)</f>
        <v/>
      </c>
      <c r="D39" s="67" t="str">
        <f>IF(Baseline!D39="","",Baseline!D39)</f>
        <v/>
      </c>
      <c r="E39" s="342" t="str">
        <f t="shared" ref="E39:E57" si="2">IFERROR(SUM(Y39:AE39)/$B39,"")</f>
        <v/>
      </c>
      <c r="F39" s="258"/>
      <c r="G39" s="288"/>
      <c r="H39" s="343"/>
      <c r="I39" s="344"/>
      <c r="J39" s="343"/>
      <c r="K39" s="344"/>
      <c r="L39" s="343"/>
      <c r="M39" s="344"/>
      <c r="N39" s="343"/>
      <c r="O39" s="344"/>
      <c r="P39" s="343"/>
      <c r="Q39" s="344"/>
      <c r="R39" s="344"/>
      <c r="S39" s="344"/>
      <c r="T39" s="343"/>
      <c r="U39" s="400"/>
      <c r="V39" s="344"/>
      <c r="W39" s="344"/>
      <c r="X39" s="284"/>
      <c r="Y39" s="394" t="str">
        <f>IFERROR($G39*INDEX('Development Information'!$B$9:$B$15,MATCH($H39,Fuel_Type,0),1)+$K39*IFERROR(INDEX('Development Information'!$B$9:$B$15,MATCH($L39,Fuel_Type,0),1),0)+$S39*IFERROR(INDEX('Development Information'!$B$9:$B$15,MATCH($T39,Fuel_Type,0),1),0),"")</f>
        <v/>
      </c>
      <c r="Z39" s="395" t="str">
        <f>IFERROR($M39*IFERROR(INDEX('Development Information'!$B$9:$B$15,MATCH($N39,Fuel_Type,0),1),0)+$I39*(INDEX('Development Information'!$B$9:$B$15,MATCH($J39,Fuel_Type,0),1)),"")</f>
        <v/>
      </c>
      <c r="AA39" s="395" t="str">
        <f>IFERROR($O39*INDEX('Development Information'!$B$9:$B$15,MATCH($P39,Fuel_Type,0),1),"")</f>
        <v/>
      </c>
      <c r="AB39" s="395" t="str">
        <f>IFERROR($Q39*INDEX('Development Information'!$B$9:$B$15,MATCH($R39,Fuel_Type,0),1),"")</f>
        <v/>
      </c>
      <c r="AC39" s="395" t="str">
        <f>IF($V39="","",$V39*'Development Information'!$B$10)</f>
        <v/>
      </c>
      <c r="AD39" s="395" t="str">
        <f>IF($W39="","",$W39*'Development Information'!$B$10)</f>
        <v/>
      </c>
      <c r="AE39" s="395" t="str">
        <f>IF($X39="","",$X39*'Development Information'!$B$10)</f>
        <v/>
      </c>
      <c r="AF39" s="396" t="str">
        <f>IF(Baseline!AF39="","",Baseline!AF39)</f>
        <v/>
      </c>
      <c r="AG39" s="69" t="str">
        <f t="shared" ref="AG39:AG57" si="3">IF(SUM(Y39:AF39)=0,"",SUM(Y39:AF39)*D39/B39)</f>
        <v/>
      </c>
      <c r="AH39" s="2"/>
    </row>
    <row r="40" spans="1:34" ht="13.5" customHeight="1" x14ac:dyDescent="0.25">
      <c r="A40" s="66" t="str">
        <f>IF(Baseline!A40="","",Baseline!A40)</f>
        <v/>
      </c>
      <c r="B40" s="341" t="str">
        <f>IF(Baseline!B40="","",Baseline!B40)</f>
        <v/>
      </c>
      <c r="C40" s="341" t="str">
        <f>IF(Baseline!C40="","",Baseline!C40)</f>
        <v/>
      </c>
      <c r="D40" s="67" t="str">
        <f>IF(Baseline!D40="","",Baseline!D40)</f>
        <v/>
      </c>
      <c r="E40" s="342" t="str">
        <f t="shared" si="2"/>
        <v/>
      </c>
      <c r="F40" s="258"/>
      <c r="G40" s="288"/>
      <c r="H40" s="343"/>
      <c r="I40" s="344"/>
      <c r="J40" s="343"/>
      <c r="K40" s="344"/>
      <c r="L40" s="343"/>
      <c r="M40" s="344"/>
      <c r="N40" s="343"/>
      <c r="O40" s="344"/>
      <c r="P40" s="343"/>
      <c r="Q40" s="344"/>
      <c r="R40" s="344"/>
      <c r="S40" s="344"/>
      <c r="T40" s="343"/>
      <c r="U40" s="400"/>
      <c r="V40" s="344"/>
      <c r="W40" s="344"/>
      <c r="X40" s="284"/>
      <c r="Y40" s="394" t="str">
        <f>IFERROR($G40*INDEX('Development Information'!$B$9:$B$15,MATCH($H40,Fuel_Type,0),1)+$K40*IFERROR(INDEX('Development Information'!$B$9:$B$15,MATCH($L40,Fuel_Type,0),1),0)+$S40*IFERROR(INDEX('Development Information'!$B$9:$B$15,MATCH($T40,Fuel_Type,0),1),0),"")</f>
        <v/>
      </c>
      <c r="Z40" s="395" t="str">
        <f>IFERROR($M40*IFERROR(INDEX('Development Information'!$B$9:$B$15,MATCH($N40,Fuel_Type,0),1),0)+$I40*(INDEX('Development Information'!$B$9:$B$15,MATCH($J40,Fuel_Type,0),1)),"")</f>
        <v/>
      </c>
      <c r="AA40" s="395" t="str">
        <f>IFERROR($O40*INDEX('Development Information'!$B$9:$B$15,MATCH($P40,Fuel_Type,0),1),"")</f>
        <v/>
      </c>
      <c r="AB40" s="395" t="str">
        <f>IFERROR($Q40*INDEX('Development Information'!$B$9:$B$15,MATCH($R40,Fuel_Type,0),1),"")</f>
        <v/>
      </c>
      <c r="AC40" s="395" t="str">
        <f>IF($V40="","",$V40*'Development Information'!$B$10)</f>
        <v/>
      </c>
      <c r="AD40" s="395" t="str">
        <f>IF($W40="","",$W40*'Development Information'!$B$10)</f>
        <v/>
      </c>
      <c r="AE40" s="395" t="str">
        <f>IF($X40="","",$X40*'Development Information'!$B$10)</f>
        <v/>
      </c>
      <c r="AF40" s="396" t="str">
        <f>IF(Baseline!AF40="","",Baseline!AF40)</f>
        <v/>
      </c>
      <c r="AG40" s="69" t="str">
        <f t="shared" si="3"/>
        <v/>
      </c>
      <c r="AH40" s="2"/>
    </row>
    <row r="41" spans="1:34" ht="13.5" customHeight="1" x14ac:dyDescent="0.25">
      <c r="A41" s="66" t="str">
        <f>IF(Baseline!A41="","",Baseline!A41)</f>
        <v/>
      </c>
      <c r="B41" s="341" t="str">
        <f>IF(Baseline!B41="","",Baseline!B41)</f>
        <v/>
      </c>
      <c r="C41" s="341" t="str">
        <f>IF(Baseline!C41="","",Baseline!C41)</f>
        <v/>
      </c>
      <c r="D41" s="67" t="str">
        <f>IF(Baseline!D41="","",Baseline!D41)</f>
        <v/>
      </c>
      <c r="E41" s="342" t="str">
        <f t="shared" si="2"/>
        <v/>
      </c>
      <c r="F41" s="258"/>
      <c r="G41" s="288"/>
      <c r="H41" s="343"/>
      <c r="I41" s="344"/>
      <c r="J41" s="343"/>
      <c r="K41" s="344"/>
      <c r="L41" s="343"/>
      <c r="M41" s="344"/>
      <c r="N41" s="343"/>
      <c r="O41" s="344"/>
      <c r="P41" s="343"/>
      <c r="Q41" s="344"/>
      <c r="R41" s="344"/>
      <c r="S41" s="344"/>
      <c r="T41" s="343"/>
      <c r="U41" s="400"/>
      <c r="V41" s="344"/>
      <c r="W41" s="344"/>
      <c r="X41" s="284"/>
      <c r="Y41" s="394" t="str">
        <f>IFERROR($G41*INDEX('Development Information'!$B$9:$B$15,MATCH($H41,Fuel_Type,0),1)+$K41*IFERROR(INDEX('Development Information'!$B$9:$B$15,MATCH($L41,Fuel_Type,0),1),0)+$S41*IFERROR(INDEX('Development Information'!$B$9:$B$15,MATCH($T41,Fuel_Type,0),1),0),"")</f>
        <v/>
      </c>
      <c r="Z41" s="395" t="str">
        <f>IFERROR($M41*IFERROR(INDEX('Development Information'!$B$9:$B$15,MATCH($N41,Fuel_Type,0),1),0)+$I41*(INDEX('Development Information'!$B$9:$B$15,MATCH($J41,Fuel_Type,0),1)),"")</f>
        <v/>
      </c>
      <c r="AA41" s="395" t="str">
        <f>IFERROR($O41*INDEX('Development Information'!$B$9:$B$15,MATCH($P41,Fuel_Type,0),1),"")</f>
        <v/>
      </c>
      <c r="AB41" s="395" t="str">
        <f>IFERROR($Q41*INDEX('Development Information'!$B$9:$B$15,MATCH($R41,Fuel_Type,0),1),"")</f>
        <v/>
      </c>
      <c r="AC41" s="395" t="str">
        <f>IF($V41="","",$V41*'Development Information'!$B$10)</f>
        <v/>
      </c>
      <c r="AD41" s="395" t="str">
        <f>IF($W41="","",$W41*'Development Information'!$B$10)</f>
        <v/>
      </c>
      <c r="AE41" s="395" t="str">
        <f>IF($X41="","",$X41*'Development Information'!$B$10)</f>
        <v/>
      </c>
      <c r="AF41" s="396" t="str">
        <f>IF(Baseline!AF41="","",Baseline!AF41)</f>
        <v/>
      </c>
      <c r="AG41" s="69" t="str">
        <f t="shared" si="3"/>
        <v/>
      </c>
      <c r="AH41" s="2"/>
    </row>
    <row r="42" spans="1:34" ht="13.5" customHeight="1" x14ac:dyDescent="0.25">
      <c r="A42" s="66" t="str">
        <f>IF(Baseline!A42="","",Baseline!A42)</f>
        <v/>
      </c>
      <c r="B42" s="341" t="str">
        <f>IF(Baseline!B42="","",Baseline!B42)</f>
        <v/>
      </c>
      <c r="C42" s="341" t="str">
        <f>IF(Baseline!C42="","",Baseline!C42)</f>
        <v/>
      </c>
      <c r="D42" s="67" t="str">
        <f>IF(Baseline!D42="","",Baseline!D42)</f>
        <v/>
      </c>
      <c r="E42" s="342" t="str">
        <f t="shared" si="2"/>
        <v/>
      </c>
      <c r="F42" s="258"/>
      <c r="G42" s="288"/>
      <c r="H42" s="343"/>
      <c r="I42" s="344"/>
      <c r="J42" s="343"/>
      <c r="K42" s="344"/>
      <c r="L42" s="343"/>
      <c r="M42" s="344"/>
      <c r="N42" s="343"/>
      <c r="O42" s="344"/>
      <c r="P42" s="343"/>
      <c r="Q42" s="344"/>
      <c r="R42" s="344"/>
      <c r="S42" s="344"/>
      <c r="T42" s="343"/>
      <c r="U42" s="400"/>
      <c r="V42" s="344"/>
      <c r="W42" s="344"/>
      <c r="X42" s="284"/>
      <c r="Y42" s="394" t="str">
        <f>IFERROR($G42*INDEX('Development Information'!$B$9:$B$15,MATCH($H42,Fuel_Type,0),1)+$K42*IFERROR(INDEX('Development Information'!$B$9:$B$15,MATCH($L42,Fuel_Type,0),1),0)+$S42*IFERROR(INDEX('Development Information'!$B$9:$B$15,MATCH($T42,Fuel_Type,0),1),0),"")</f>
        <v/>
      </c>
      <c r="Z42" s="395" t="str">
        <f>IFERROR($M42*IFERROR(INDEX('Development Information'!$B$9:$B$15,MATCH($N42,Fuel_Type,0),1),0)+$I42*(INDEX('Development Information'!$B$9:$B$15,MATCH($J42,Fuel_Type,0),1)),"")</f>
        <v/>
      </c>
      <c r="AA42" s="395" t="str">
        <f>IFERROR($O42*INDEX('Development Information'!$B$9:$B$15,MATCH($P42,Fuel_Type,0),1),"")</f>
        <v/>
      </c>
      <c r="AB42" s="395" t="str">
        <f>IFERROR($Q42*INDEX('Development Information'!$B$9:$B$15,MATCH($R42,Fuel_Type,0),1),"")</f>
        <v/>
      </c>
      <c r="AC42" s="395" t="str">
        <f>IF($V42="","",$V42*'Development Information'!$B$10)</f>
        <v/>
      </c>
      <c r="AD42" s="395" t="str">
        <f>IF($W42="","",$W42*'Development Information'!$B$10)</f>
        <v/>
      </c>
      <c r="AE42" s="395" t="str">
        <f>IF($X42="","",$X42*'Development Information'!$B$10)</f>
        <v/>
      </c>
      <c r="AF42" s="396" t="str">
        <f>IF(Baseline!AF42="","",Baseline!AF42)</f>
        <v/>
      </c>
      <c r="AG42" s="69" t="str">
        <f t="shared" si="3"/>
        <v/>
      </c>
      <c r="AH42" s="2"/>
    </row>
    <row r="43" spans="1:34" ht="13.5" customHeight="1" x14ac:dyDescent="0.25">
      <c r="A43" s="66" t="str">
        <f>IF(Baseline!A43="","",Baseline!A43)</f>
        <v/>
      </c>
      <c r="B43" s="341" t="str">
        <f>IF(Baseline!B43="","",Baseline!B43)</f>
        <v/>
      </c>
      <c r="C43" s="341" t="str">
        <f>IF(Baseline!C43="","",Baseline!C43)</f>
        <v/>
      </c>
      <c r="D43" s="67" t="str">
        <f>IF(Baseline!D43="","",Baseline!D43)</f>
        <v/>
      </c>
      <c r="E43" s="342" t="str">
        <f t="shared" si="2"/>
        <v/>
      </c>
      <c r="F43" s="258"/>
      <c r="G43" s="288"/>
      <c r="H43" s="343"/>
      <c r="I43" s="344"/>
      <c r="J43" s="343"/>
      <c r="K43" s="344"/>
      <c r="L43" s="343"/>
      <c r="M43" s="344"/>
      <c r="N43" s="343"/>
      <c r="O43" s="344"/>
      <c r="P43" s="343"/>
      <c r="Q43" s="344"/>
      <c r="R43" s="344"/>
      <c r="S43" s="344"/>
      <c r="T43" s="343"/>
      <c r="U43" s="400"/>
      <c r="V43" s="344"/>
      <c r="W43" s="344"/>
      <c r="X43" s="284"/>
      <c r="Y43" s="394" t="str">
        <f>IFERROR($G43*INDEX('Development Information'!$B$9:$B$15,MATCH($H43,Fuel_Type,0),1)+$K43*IFERROR(INDEX('Development Information'!$B$9:$B$15,MATCH($L43,Fuel_Type,0),1),0)+$S43*IFERROR(INDEX('Development Information'!$B$9:$B$15,MATCH($T43,Fuel_Type,0),1),0),"")</f>
        <v/>
      </c>
      <c r="Z43" s="395" t="str">
        <f>IFERROR($M43*IFERROR(INDEX('Development Information'!$B$9:$B$15,MATCH($N43,Fuel_Type,0),1),0)+$I43*(INDEX('Development Information'!$B$9:$B$15,MATCH($J43,Fuel_Type,0),1)),"")</f>
        <v/>
      </c>
      <c r="AA43" s="395" t="str">
        <f>IFERROR($O43*INDEX('Development Information'!$B$9:$B$15,MATCH($P43,Fuel_Type,0),1),"")</f>
        <v/>
      </c>
      <c r="AB43" s="395" t="str">
        <f>IFERROR($Q43*INDEX('Development Information'!$B$9:$B$15,MATCH($R43,Fuel_Type,0),1),"")</f>
        <v/>
      </c>
      <c r="AC43" s="395" t="str">
        <f>IF($V43="","",$V43*'Development Information'!$B$10)</f>
        <v/>
      </c>
      <c r="AD43" s="395" t="str">
        <f>IF($W43="","",$W43*'Development Information'!$B$10)</f>
        <v/>
      </c>
      <c r="AE43" s="395" t="str">
        <f>IF($X43="","",$X43*'Development Information'!$B$10)</f>
        <v/>
      </c>
      <c r="AF43" s="396" t="str">
        <f>IF(Baseline!AF43="","",Baseline!AF43)</f>
        <v/>
      </c>
      <c r="AG43" s="69" t="str">
        <f t="shared" si="3"/>
        <v/>
      </c>
      <c r="AH43" s="2"/>
    </row>
    <row r="44" spans="1:34" ht="13.5" customHeight="1" x14ac:dyDescent="0.25">
      <c r="A44" s="66" t="str">
        <f>IF(Baseline!A44="","",Baseline!A44)</f>
        <v/>
      </c>
      <c r="B44" s="341" t="str">
        <f>IF(Baseline!B44="","",Baseline!B44)</f>
        <v/>
      </c>
      <c r="C44" s="341" t="str">
        <f>IF(Baseline!C44="","",Baseline!C44)</f>
        <v/>
      </c>
      <c r="D44" s="67" t="str">
        <f>IF(Baseline!D44="","",Baseline!D44)</f>
        <v/>
      </c>
      <c r="E44" s="342" t="str">
        <f t="shared" si="2"/>
        <v/>
      </c>
      <c r="F44" s="258"/>
      <c r="G44" s="288"/>
      <c r="H44" s="343"/>
      <c r="I44" s="344"/>
      <c r="J44" s="343"/>
      <c r="K44" s="344"/>
      <c r="L44" s="343"/>
      <c r="M44" s="344"/>
      <c r="N44" s="343"/>
      <c r="O44" s="344"/>
      <c r="P44" s="343"/>
      <c r="Q44" s="344"/>
      <c r="R44" s="344"/>
      <c r="S44" s="344"/>
      <c r="T44" s="343"/>
      <c r="U44" s="400"/>
      <c r="V44" s="344"/>
      <c r="W44" s="344"/>
      <c r="X44" s="284"/>
      <c r="Y44" s="394" t="str">
        <f>IFERROR($G44*INDEX('Development Information'!$B$9:$B$15,MATCH($H44,Fuel_Type,0),1)+$K44*IFERROR(INDEX('Development Information'!$B$9:$B$15,MATCH($L44,Fuel_Type,0),1),0)+$S44*IFERROR(INDEX('Development Information'!$B$9:$B$15,MATCH($T44,Fuel_Type,0),1),0),"")</f>
        <v/>
      </c>
      <c r="Z44" s="395" t="str">
        <f>IFERROR($M44*IFERROR(INDEX('Development Information'!$B$9:$B$15,MATCH($N44,Fuel_Type,0),1),0)+$I44*(INDEX('Development Information'!$B$9:$B$15,MATCH($J44,Fuel_Type,0),1)),"")</f>
        <v/>
      </c>
      <c r="AA44" s="395" t="str">
        <f>IFERROR($O44*INDEX('Development Information'!$B$9:$B$15,MATCH($P44,Fuel_Type,0),1),"")</f>
        <v/>
      </c>
      <c r="AB44" s="395" t="str">
        <f>IFERROR($Q44*INDEX('Development Information'!$B$9:$B$15,MATCH($R44,Fuel_Type,0),1),"")</f>
        <v/>
      </c>
      <c r="AC44" s="395" t="str">
        <f>IF($V44="","",$V44*'Development Information'!$B$10)</f>
        <v/>
      </c>
      <c r="AD44" s="395" t="str">
        <f>IF($W44="","",$W44*'Development Information'!$B$10)</f>
        <v/>
      </c>
      <c r="AE44" s="395" t="str">
        <f>IF($X44="","",$X44*'Development Information'!$B$10)</f>
        <v/>
      </c>
      <c r="AF44" s="396" t="str">
        <f>IF(Baseline!AF44="","",Baseline!AF44)</f>
        <v/>
      </c>
      <c r="AG44" s="69" t="str">
        <f t="shared" si="3"/>
        <v/>
      </c>
      <c r="AH44" s="2"/>
    </row>
    <row r="45" spans="1:34" ht="13.5" customHeight="1" x14ac:dyDescent="0.25">
      <c r="A45" s="66" t="str">
        <f>IF(Baseline!A45="","",Baseline!A45)</f>
        <v/>
      </c>
      <c r="B45" s="341" t="str">
        <f>IF(Baseline!B45="","",Baseline!B45)</f>
        <v/>
      </c>
      <c r="C45" s="341" t="str">
        <f>IF(Baseline!C45="","",Baseline!C45)</f>
        <v/>
      </c>
      <c r="D45" s="67" t="str">
        <f>IF(Baseline!D45="","",Baseline!D45)</f>
        <v/>
      </c>
      <c r="E45" s="342" t="str">
        <f t="shared" si="2"/>
        <v/>
      </c>
      <c r="F45" s="258"/>
      <c r="G45" s="288"/>
      <c r="H45" s="343"/>
      <c r="I45" s="344"/>
      <c r="J45" s="343"/>
      <c r="K45" s="344"/>
      <c r="L45" s="343"/>
      <c r="M45" s="344"/>
      <c r="N45" s="343"/>
      <c r="O45" s="344"/>
      <c r="P45" s="343"/>
      <c r="Q45" s="344"/>
      <c r="R45" s="344"/>
      <c r="S45" s="344"/>
      <c r="T45" s="343"/>
      <c r="U45" s="400"/>
      <c r="V45" s="344"/>
      <c r="W45" s="344"/>
      <c r="X45" s="284"/>
      <c r="Y45" s="394" t="str">
        <f>IFERROR($G45*INDEX('Development Information'!$B$9:$B$15,MATCH($H45,Fuel_Type,0),1)+$K45*IFERROR(INDEX('Development Information'!$B$9:$B$15,MATCH($L45,Fuel_Type,0),1),0)+$S45*IFERROR(INDEX('Development Information'!$B$9:$B$15,MATCH($T45,Fuel_Type,0),1),0),"")</f>
        <v/>
      </c>
      <c r="Z45" s="395" t="str">
        <f>IFERROR($M45*IFERROR(INDEX('Development Information'!$B$9:$B$15,MATCH($N45,Fuel_Type,0),1),0)+$I45*(INDEX('Development Information'!$B$9:$B$15,MATCH($J45,Fuel_Type,0),1)),"")</f>
        <v/>
      </c>
      <c r="AA45" s="395" t="str">
        <f>IFERROR($O45*INDEX('Development Information'!$B$9:$B$15,MATCH($P45,Fuel_Type,0),1),"")</f>
        <v/>
      </c>
      <c r="AB45" s="395" t="str">
        <f>IFERROR($Q45*INDEX('Development Information'!$B$9:$B$15,MATCH($R45,Fuel_Type,0),1),"")</f>
        <v/>
      </c>
      <c r="AC45" s="395" t="str">
        <f>IF($V45="","",$V45*'Development Information'!$B$10)</f>
        <v/>
      </c>
      <c r="AD45" s="395" t="str">
        <f>IF($W45="","",$W45*'Development Information'!$B$10)</f>
        <v/>
      </c>
      <c r="AE45" s="395" t="str">
        <f>IF($X45="","",$X45*'Development Information'!$B$10)</f>
        <v/>
      </c>
      <c r="AF45" s="396" t="str">
        <f>IF(Baseline!AF45="","",Baseline!AF45)</f>
        <v/>
      </c>
      <c r="AG45" s="69" t="str">
        <f t="shared" si="3"/>
        <v/>
      </c>
      <c r="AH45" s="2"/>
    </row>
    <row r="46" spans="1:34" ht="13.5" customHeight="1" x14ac:dyDescent="0.25">
      <c r="A46" s="66" t="str">
        <f>IF(Baseline!A46="","",Baseline!A46)</f>
        <v/>
      </c>
      <c r="B46" s="341" t="str">
        <f>IF(Baseline!B46="","",Baseline!B46)</f>
        <v/>
      </c>
      <c r="C46" s="341" t="str">
        <f>IF(Baseline!C46="","",Baseline!C46)</f>
        <v/>
      </c>
      <c r="D46" s="67" t="str">
        <f>IF(Baseline!D46="","",Baseline!D46)</f>
        <v/>
      </c>
      <c r="E46" s="342" t="str">
        <f t="shared" si="2"/>
        <v/>
      </c>
      <c r="F46" s="258"/>
      <c r="G46" s="288"/>
      <c r="H46" s="343"/>
      <c r="I46" s="344"/>
      <c r="J46" s="343"/>
      <c r="K46" s="344"/>
      <c r="L46" s="343"/>
      <c r="M46" s="344"/>
      <c r="N46" s="343"/>
      <c r="O46" s="344"/>
      <c r="P46" s="343"/>
      <c r="Q46" s="344"/>
      <c r="R46" s="344"/>
      <c r="S46" s="344"/>
      <c r="T46" s="343"/>
      <c r="U46" s="400"/>
      <c r="V46" s="344"/>
      <c r="W46" s="344"/>
      <c r="X46" s="284"/>
      <c r="Y46" s="394" t="str">
        <f>IFERROR($G46*INDEX('Development Information'!$B$9:$B$15,MATCH($H46,Fuel_Type,0),1)+$K46*IFERROR(INDEX('Development Information'!$B$9:$B$15,MATCH($L46,Fuel_Type,0),1),0)+$S46*IFERROR(INDEX('Development Information'!$B$9:$B$15,MATCH($T46,Fuel_Type,0),1),0),"")</f>
        <v/>
      </c>
      <c r="Z46" s="395" t="str">
        <f>IFERROR($M46*IFERROR(INDEX('Development Information'!$B$9:$B$15,MATCH($N46,Fuel_Type,0),1),0)+$I46*(INDEX('Development Information'!$B$9:$B$15,MATCH($J46,Fuel_Type,0),1)),"")</f>
        <v/>
      </c>
      <c r="AA46" s="395" t="str">
        <f>IFERROR($O46*INDEX('Development Information'!$B$9:$B$15,MATCH($P46,Fuel_Type,0),1),"")</f>
        <v/>
      </c>
      <c r="AB46" s="395" t="str">
        <f>IFERROR($Q46*INDEX('Development Information'!$B$9:$B$15,MATCH($R46,Fuel_Type,0),1),"")</f>
        <v/>
      </c>
      <c r="AC46" s="395" t="str">
        <f>IF($V46="","",$V46*'Development Information'!$B$10)</f>
        <v/>
      </c>
      <c r="AD46" s="395" t="str">
        <f>IF($W46="","",$W46*'Development Information'!$B$10)</f>
        <v/>
      </c>
      <c r="AE46" s="395" t="str">
        <f>IF($X46="","",$X46*'Development Information'!$B$10)</f>
        <v/>
      </c>
      <c r="AF46" s="396" t="str">
        <f>IF(Baseline!AF46="","",Baseline!AF46)</f>
        <v/>
      </c>
      <c r="AG46" s="69" t="str">
        <f t="shared" si="3"/>
        <v/>
      </c>
      <c r="AH46" s="2"/>
    </row>
    <row r="47" spans="1:34" ht="13.5" customHeight="1" x14ac:dyDescent="0.25">
      <c r="A47" s="66" t="str">
        <f>IF(Baseline!A47="","",Baseline!A47)</f>
        <v/>
      </c>
      <c r="B47" s="341" t="str">
        <f>IF(Baseline!B47="","",Baseline!B47)</f>
        <v/>
      </c>
      <c r="C47" s="341" t="str">
        <f>IF(Baseline!C47="","",Baseline!C47)</f>
        <v/>
      </c>
      <c r="D47" s="67" t="str">
        <f>IF(Baseline!D47="","",Baseline!D47)</f>
        <v/>
      </c>
      <c r="E47" s="342" t="str">
        <f t="shared" si="2"/>
        <v/>
      </c>
      <c r="F47" s="258"/>
      <c r="G47" s="288"/>
      <c r="H47" s="343"/>
      <c r="I47" s="344"/>
      <c r="J47" s="343"/>
      <c r="K47" s="344"/>
      <c r="L47" s="343"/>
      <c r="M47" s="344"/>
      <c r="N47" s="343"/>
      <c r="O47" s="344"/>
      <c r="P47" s="343"/>
      <c r="Q47" s="344"/>
      <c r="R47" s="344"/>
      <c r="S47" s="344"/>
      <c r="T47" s="343"/>
      <c r="U47" s="400"/>
      <c r="V47" s="344"/>
      <c r="W47" s="344"/>
      <c r="X47" s="284"/>
      <c r="Y47" s="394" t="str">
        <f>IFERROR($G47*INDEX('Development Information'!$B$9:$B$15,MATCH($H47,Fuel_Type,0),1)+$K47*IFERROR(INDEX('Development Information'!$B$9:$B$15,MATCH($L47,Fuel_Type,0),1),0)+$S47*IFERROR(INDEX('Development Information'!$B$9:$B$15,MATCH($T47,Fuel_Type,0),1),0),"")</f>
        <v/>
      </c>
      <c r="Z47" s="395" t="str">
        <f>IFERROR($M47*IFERROR(INDEX('Development Information'!$B$9:$B$15,MATCH($N47,Fuel_Type,0),1),0)+$I47*(INDEX('Development Information'!$B$9:$B$15,MATCH($J47,Fuel_Type,0),1)),"")</f>
        <v/>
      </c>
      <c r="AA47" s="395" t="str">
        <f>IFERROR($O47*INDEX('Development Information'!$B$9:$B$15,MATCH($P47,Fuel_Type,0),1),"")</f>
        <v/>
      </c>
      <c r="AB47" s="395" t="str">
        <f>IFERROR($Q47*INDEX('Development Information'!$B$9:$B$15,MATCH($R47,Fuel_Type,0),1),"")</f>
        <v/>
      </c>
      <c r="AC47" s="395" t="str">
        <f>IF($V47="","",$V47*'Development Information'!$B$10)</f>
        <v/>
      </c>
      <c r="AD47" s="395" t="str">
        <f>IF($W47="","",$W47*'Development Information'!$B$10)</f>
        <v/>
      </c>
      <c r="AE47" s="395" t="str">
        <f>IF($X47="","",$X47*'Development Information'!$B$10)</f>
        <v/>
      </c>
      <c r="AF47" s="396" t="str">
        <f>IF(Baseline!AF47="","",Baseline!AF47)</f>
        <v/>
      </c>
      <c r="AG47" s="69" t="str">
        <f t="shared" si="3"/>
        <v/>
      </c>
      <c r="AH47" s="2"/>
    </row>
    <row r="48" spans="1:34" ht="13.5" customHeight="1" x14ac:dyDescent="0.25">
      <c r="A48" s="66" t="str">
        <f>IF(Baseline!A48="","",Baseline!A48)</f>
        <v/>
      </c>
      <c r="B48" s="341" t="str">
        <f>IF(Baseline!B48="","",Baseline!B48)</f>
        <v/>
      </c>
      <c r="C48" s="341" t="str">
        <f>IF(Baseline!C48="","",Baseline!C48)</f>
        <v/>
      </c>
      <c r="D48" s="67" t="str">
        <f>IF(Baseline!D48="","",Baseline!D48)</f>
        <v/>
      </c>
      <c r="E48" s="342" t="str">
        <f t="shared" si="2"/>
        <v/>
      </c>
      <c r="F48" s="258"/>
      <c r="G48" s="288"/>
      <c r="H48" s="343"/>
      <c r="I48" s="344"/>
      <c r="J48" s="343"/>
      <c r="K48" s="344"/>
      <c r="L48" s="343"/>
      <c r="M48" s="344"/>
      <c r="N48" s="343"/>
      <c r="O48" s="344"/>
      <c r="P48" s="343"/>
      <c r="Q48" s="344"/>
      <c r="R48" s="344"/>
      <c r="S48" s="344"/>
      <c r="T48" s="343"/>
      <c r="U48" s="400"/>
      <c r="V48" s="344"/>
      <c r="W48" s="344"/>
      <c r="X48" s="284"/>
      <c r="Y48" s="394" t="str">
        <f>IFERROR($G48*INDEX('Development Information'!$B$9:$B$15,MATCH($H48,Fuel_Type,0),1)+$K48*IFERROR(INDEX('Development Information'!$B$9:$B$15,MATCH($L48,Fuel_Type,0),1),0)+$S48*IFERROR(INDEX('Development Information'!$B$9:$B$15,MATCH($T48,Fuel_Type,0),1),0),"")</f>
        <v/>
      </c>
      <c r="Z48" s="395" t="str">
        <f>IFERROR($M48*IFERROR(INDEX('Development Information'!$B$9:$B$15,MATCH($N48,Fuel_Type,0),1),0)+$I48*(INDEX('Development Information'!$B$9:$B$15,MATCH($J48,Fuel_Type,0),1)),"")</f>
        <v/>
      </c>
      <c r="AA48" s="395" t="str">
        <f>IFERROR($O48*INDEX('Development Information'!$B$9:$B$15,MATCH($P48,Fuel_Type,0),1),"")</f>
        <v/>
      </c>
      <c r="AB48" s="395" t="str">
        <f>IFERROR($Q48*INDEX('Development Information'!$B$9:$B$15,MATCH($R48,Fuel_Type,0),1),"")</f>
        <v/>
      </c>
      <c r="AC48" s="395" t="str">
        <f>IF($V48="","",$V48*'Development Information'!$B$10)</f>
        <v/>
      </c>
      <c r="AD48" s="395" t="str">
        <f>IF($W48="","",$W48*'Development Information'!$B$10)</f>
        <v/>
      </c>
      <c r="AE48" s="395" t="str">
        <f>IF($X48="","",$X48*'Development Information'!$B$10)</f>
        <v/>
      </c>
      <c r="AF48" s="396" t="str">
        <f>IF(Baseline!AF48="","",Baseline!AF48)</f>
        <v/>
      </c>
      <c r="AG48" s="69" t="str">
        <f t="shared" si="3"/>
        <v/>
      </c>
      <c r="AH48" s="2"/>
    </row>
    <row r="49" spans="1:34" ht="13.5" customHeight="1" x14ac:dyDescent="0.25">
      <c r="A49" s="66" t="str">
        <f>IF(Baseline!A49="","",Baseline!A49)</f>
        <v/>
      </c>
      <c r="B49" s="341" t="str">
        <f>IF(Baseline!B49="","",Baseline!B49)</f>
        <v/>
      </c>
      <c r="C49" s="341" t="str">
        <f>IF(Baseline!C49="","",Baseline!C49)</f>
        <v/>
      </c>
      <c r="D49" s="67" t="str">
        <f>IF(Baseline!D49="","",Baseline!D49)</f>
        <v/>
      </c>
      <c r="E49" s="342" t="str">
        <f t="shared" si="2"/>
        <v/>
      </c>
      <c r="F49" s="258"/>
      <c r="G49" s="288"/>
      <c r="H49" s="343"/>
      <c r="I49" s="344"/>
      <c r="J49" s="343"/>
      <c r="K49" s="344"/>
      <c r="L49" s="343"/>
      <c r="M49" s="344"/>
      <c r="N49" s="343"/>
      <c r="O49" s="344"/>
      <c r="P49" s="343"/>
      <c r="Q49" s="344"/>
      <c r="R49" s="344"/>
      <c r="S49" s="344"/>
      <c r="T49" s="343"/>
      <c r="U49" s="400"/>
      <c r="V49" s="344"/>
      <c r="W49" s="344"/>
      <c r="X49" s="284"/>
      <c r="Y49" s="394" t="str">
        <f>IFERROR($G49*INDEX('Development Information'!$B$9:$B$15,MATCH($H49,Fuel_Type,0),1)+$K49*IFERROR(INDEX('Development Information'!$B$9:$B$15,MATCH($L49,Fuel_Type,0),1),0)+$S49*IFERROR(INDEX('Development Information'!$B$9:$B$15,MATCH($T49,Fuel_Type,0),1),0),"")</f>
        <v/>
      </c>
      <c r="Z49" s="395" t="str">
        <f>IFERROR($M49*IFERROR(INDEX('Development Information'!$B$9:$B$15,MATCH($N49,Fuel_Type,0),1),0)+$I49*(INDEX('Development Information'!$B$9:$B$15,MATCH($J49,Fuel_Type,0),1)),"")</f>
        <v/>
      </c>
      <c r="AA49" s="395" t="str">
        <f>IFERROR($O49*INDEX('Development Information'!$B$9:$B$15,MATCH($P49,Fuel_Type,0),1),"")</f>
        <v/>
      </c>
      <c r="AB49" s="395" t="str">
        <f>IFERROR($Q49*INDEX('Development Information'!$B$9:$B$15,MATCH($R49,Fuel_Type,0),1),"")</f>
        <v/>
      </c>
      <c r="AC49" s="395" t="str">
        <f>IF($V49="","",$V49*'Development Information'!$B$10)</f>
        <v/>
      </c>
      <c r="AD49" s="395" t="str">
        <f>IF($W49="","",$W49*'Development Information'!$B$10)</f>
        <v/>
      </c>
      <c r="AE49" s="395" t="str">
        <f>IF($X49="","",$X49*'Development Information'!$B$10)</f>
        <v/>
      </c>
      <c r="AF49" s="396" t="str">
        <f>IF(Baseline!AF49="","",Baseline!AF49)</f>
        <v/>
      </c>
      <c r="AG49" s="69" t="str">
        <f t="shared" si="3"/>
        <v/>
      </c>
      <c r="AH49" s="2"/>
    </row>
    <row r="50" spans="1:34" ht="13.5" customHeight="1" x14ac:dyDescent="0.25">
      <c r="A50" s="66" t="str">
        <f>IF(Baseline!A50="","",Baseline!A50)</f>
        <v/>
      </c>
      <c r="B50" s="341" t="str">
        <f>IF(Baseline!B50="","",Baseline!B50)</f>
        <v/>
      </c>
      <c r="C50" s="341" t="str">
        <f>IF(Baseline!C50="","",Baseline!C50)</f>
        <v/>
      </c>
      <c r="D50" s="67" t="str">
        <f>IF(Baseline!D50="","",Baseline!D50)</f>
        <v/>
      </c>
      <c r="E50" s="342" t="str">
        <f t="shared" si="2"/>
        <v/>
      </c>
      <c r="F50" s="258"/>
      <c r="G50" s="288"/>
      <c r="H50" s="343"/>
      <c r="I50" s="344"/>
      <c r="J50" s="343"/>
      <c r="K50" s="344"/>
      <c r="L50" s="343"/>
      <c r="M50" s="344"/>
      <c r="N50" s="343"/>
      <c r="O50" s="344"/>
      <c r="P50" s="343"/>
      <c r="Q50" s="344"/>
      <c r="R50" s="344"/>
      <c r="S50" s="344"/>
      <c r="T50" s="343"/>
      <c r="U50" s="400"/>
      <c r="V50" s="344"/>
      <c r="W50" s="344"/>
      <c r="X50" s="284"/>
      <c r="Y50" s="394" t="str">
        <f>IFERROR($G50*INDEX('Development Information'!$B$9:$B$15,MATCH($H50,Fuel_Type,0),1)+$K50*IFERROR(INDEX('Development Information'!$B$9:$B$15,MATCH($L50,Fuel_Type,0),1),0)+$S50*IFERROR(INDEX('Development Information'!$B$9:$B$15,MATCH($T50,Fuel_Type,0),1),0),"")</f>
        <v/>
      </c>
      <c r="Z50" s="395" t="str">
        <f>IFERROR($M50*IFERROR(INDEX('Development Information'!$B$9:$B$15,MATCH($N50,Fuel_Type,0),1),0)+$I50*(INDEX('Development Information'!$B$9:$B$15,MATCH($J50,Fuel_Type,0),1)),"")</f>
        <v/>
      </c>
      <c r="AA50" s="395" t="str">
        <f>IFERROR($O50*INDEX('Development Information'!$B$9:$B$15,MATCH($P50,Fuel_Type,0),1),"")</f>
        <v/>
      </c>
      <c r="AB50" s="395" t="str">
        <f>IFERROR($Q50*INDEX('Development Information'!$B$9:$B$15,MATCH($R50,Fuel_Type,0),1),"")</f>
        <v/>
      </c>
      <c r="AC50" s="395" t="str">
        <f>IF($V50="","",$V50*'Development Information'!$B$10)</f>
        <v/>
      </c>
      <c r="AD50" s="395" t="str">
        <f>IF($W50="","",$W50*'Development Information'!$B$10)</f>
        <v/>
      </c>
      <c r="AE50" s="395" t="str">
        <f>IF($X50="","",$X50*'Development Information'!$B$10)</f>
        <v/>
      </c>
      <c r="AF50" s="396" t="str">
        <f>IF(Baseline!AF50="","",Baseline!AF50)</f>
        <v/>
      </c>
      <c r="AG50" s="69" t="str">
        <f t="shared" si="3"/>
        <v/>
      </c>
      <c r="AH50" s="2"/>
    </row>
    <row r="51" spans="1:34" ht="13.5" customHeight="1" x14ac:dyDescent="0.25">
      <c r="A51" s="66" t="str">
        <f>IF(Baseline!A51="","",Baseline!A51)</f>
        <v/>
      </c>
      <c r="B51" s="341" t="str">
        <f>IF(Baseline!B51="","",Baseline!B51)</f>
        <v/>
      </c>
      <c r="C51" s="341" t="str">
        <f>IF(Baseline!C51="","",Baseline!C51)</f>
        <v/>
      </c>
      <c r="D51" s="67" t="str">
        <f>IF(Baseline!D51="","",Baseline!D51)</f>
        <v/>
      </c>
      <c r="E51" s="342" t="str">
        <f t="shared" si="2"/>
        <v/>
      </c>
      <c r="F51" s="258"/>
      <c r="G51" s="288"/>
      <c r="H51" s="343"/>
      <c r="I51" s="344"/>
      <c r="J51" s="343"/>
      <c r="K51" s="344"/>
      <c r="L51" s="343"/>
      <c r="M51" s="344"/>
      <c r="N51" s="343"/>
      <c r="O51" s="344"/>
      <c r="P51" s="343"/>
      <c r="Q51" s="344"/>
      <c r="R51" s="344"/>
      <c r="S51" s="344"/>
      <c r="T51" s="343"/>
      <c r="U51" s="400"/>
      <c r="V51" s="344"/>
      <c r="W51" s="344"/>
      <c r="X51" s="284"/>
      <c r="Y51" s="394" t="str">
        <f>IFERROR($G51*INDEX('Development Information'!$B$9:$B$15,MATCH($H51,Fuel_Type,0),1)+$K51*IFERROR(INDEX('Development Information'!$B$9:$B$15,MATCH($L51,Fuel_Type,0),1),0)+$S51*IFERROR(INDEX('Development Information'!$B$9:$B$15,MATCH($T51,Fuel_Type,0),1),0),"")</f>
        <v/>
      </c>
      <c r="Z51" s="395" t="str">
        <f>IFERROR($M51*IFERROR(INDEX('Development Information'!$B$9:$B$15,MATCH($N51,Fuel_Type,0),1),0)+$I51*(INDEX('Development Information'!$B$9:$B$15,MATCH($J51,Fuel_Type,0),1)),"")</f>
        <v/>
      </c>
      <c r="AA51" s="395" t="str">
        <f>IFERROR($O51*INDEX('Development Information'!$B$9:$B$15,MATCH($P51,Fuel_Type,0),1),"")</f>
        <v/>
      </c>
      <c r="AB51" s="395" t="str">
        <f>IFERROR($Q51*INDEX('Development Information'!$B$9:$B$15,MATCH($R51,Fuel_Type,0),1),"")</f>
        <v/>
      </c>
      <c r="AC51" s="395" t="str">
        <f>IF($V51="","",$V51*'Development Information'!$B$10)</f>
        <v/>
      </c>
      <c r="AD51" s="395" t="str">
        <f>IF($W51="","",$W51*'Development Information'!$B$10)</f>
        <v/>
      </c>
      <c r="AE51" s="395" t="str">
        <f>IF($X51="","",$X51*'Development Information'!$B$10)</f>
        <v/>
      </c>
      <c r="AF51" s="396" t="str">
        <f>IF(Baseline!AF51="","",Baseline!AF51)</f>
        <v/>
      </c>
      <c r="AG51" s="69" t="str">
        <f t="shared" si="3"/>
        <v/>
      </c>
      <c r="AH51" s="2"/>
    </row>
    <row r="52" spans="1:34" ht="13.5" customHeight="1" x14ac:dyDescent="0.25">
      <c r="A52" s="66" t="str">
        <f>IF(Baseline!A52="","",Baseline!A52)</f>
        <v/>
      </c>
      <c r="B52" s="341" t="str">
        <f>IF(Baseline!B52="","",Baseline!B52)</f>
        <v/>
      </c>
      <c r="C52" s="341" t="str">
        <f>IF(Baseline!C52="","",Baseline!C52)</f>
        <v/>
      </c>
      <c r="D52" s="67" t="str">
        <f>IF(Baseline!D52="","",Baseline!D52)</f>
        <v/>
      </c>
      <c r="E52" s="342" t="str">
        <f t="shared" si="2"/>
        <v/>
      </c>
      <c r="F52" s="258"/>
      <c r="G52" s="288"/>
      <c r="H52" s="343"/>
      <c r="I52" s="344"/>
      <c r="J52" s="343"/>
      <c r="K52" s="344"/>
      <c r="L52" s="343"/>
      <c r="M52" s="344"/>
      <c r="N52" s="343"/>
      <c r="O52" s="344"/>
      <c r="P52" s="343"/>
      <c r="Q52" s="344"/>
      <c r="R52" s="344"/>
      <c r="S52" s="344"/>
      <c r="T52" s="343"/>
      <c r="U52" s="400"/>
      <c r="V52" s="344"/>
      <c r="W52" s="344"/>
      <c r="X52" s="284"/>
      <c r="Y52" s="394" t="str">
        <f>IFERROR($G52*INDEX('Development Information'!$B$9:$B$15,MATCH($H52,Fuel_Type,0),1)+$K52*IFERROR(INDEX('Development Information'!$B$9:$B$15,MATCH($L52,Fuel_Type,0),1),0)+$S52*IFERROR(INDEX('Development Information'!$B$9:$B$15,MATCH($T52,Fuel_Type,0),1),0),"")</f>
        <v/>
      </c>
      <c r="Z52" s="395" t="str">
        <f>IFERROR($M52*IFERROR(INDEX('Development Information'!$B$9:$B$15,MATCH($N52,Fuel_Type,0),1),0)+$I52*(INDEX('Development Information'!$B$9:$B$15,MATCH($J52,Fuel_Type,0),1)),"")</f>
        <v/>
      </c>
      <c r="AA52" s="395" t="str">
        <f>IFERROR($O52*INDEX('Development Information'!$B$9:$B$15,MATCH($P52,Fuel_Type,0),1),"")</f>
        <v/>
      </c>
      <c r="AB52" s="395" t="str">
        <f>IFERROR($Q52*INDEX('Development Information'!$B$9:$B$15,MATCH($R52,Fuel_Type,0),1),"")</f>
        <v/>
      </c>
      <c r="AC52" s="395" t="str">
        <f>IF($V52="","",$V52*'Development Information'!$B$10)</f>
        <v/>
      </c>
      <c r="AD52" s="395" t="str">
        <f>IF($W52="","",$W52*'Development Information'!$B$10)</f>
        <v/>
      </c>
      <c r="AE52" s="395" t="str">
        <f>IF($X52="","",$X52*'Development Information'!$B$10)</f>
        <v/>
      </c>
      <c r="AF52" s="396" t="str">
        <f>IF(Baseline!AF52="","",Baseline!AF52)</f>
        <v/>
      </c>
      <c r="AG52" s="69" t="str">
        <f t="shared" si="3"/>
        <v/>
      </c>
      <c r="AH52" s="2"/>
    </row>
    <row r="53" spans="1:34" ht="13.5" customHeight="1" x14ac:dyDescent="0.25">
      <c r="A53" s="66" t="str">
        <f>IF(Baseline!A53="","",Baseline!A53)</f>
        <v/>
      </c>
      <c r="B53" s="341" t="str">
        <f>IF(Baseline!B53="","",Baseline!B53)</f>
        <v/>
      </c>
      <c r="C53" s="341" t="str">
        <f>IF(Baseline!C53="","",Baseline!C53)</f>
        <v/>
      </c>
      <c r="D53" s="67" t="str">
        <f>IF(Baseline!D53="","",Baseline!D53)</f>
        <v/>
      </c>
      <c r="E53" s="342" t="str">
        <f t="shared" si="2"/>
        <v/>
      </c>
      <c r="F53" s="258"/>
      <c r="G53" s="288"/>
      <c r="H53" s="343"/>
      <c r="I53" s="344"/>
      <c r="J53" s="343"/>
      <c r="K53" s="344"/>
      <c r="L53" s="343"/>
      <c r="M53" s="344"/>
      <c r="N53" s="343"/>
      <c r="O53" s="344"/>
      <c r="P53" s="343"/>
      <c r="Q53" s="344"/>
      <c r="R53" s="344"/>
      <c r="S53" s="344"/>
      <c r="T53" s="343"/>
      <c r="U53" s="400"/>
      <c r="V53" s="344"/>
      <c r="W53" s="344"/>
      <c r="X53" s="284"/>
      <c r="Y53" s="394" t="str">
        <f>IFERROR($G53*INDEX('Development Information'!$B$9:$B$15,MATCH($H53,Fuel_Type,0),1)+$K53*IFERROR(INDEX('Development Information'!$B$9:$B$15,MATCH($L53,Fuel_Type,0),1),0)+$S53*IFERROR(INDEX('Development Information'!$B$9:$B$15,MATCH($T53,Fuel_Type,0),1),0),"")</f>
        <v/>
      </c>
      <c r="Z53" s="395" t="str">
        <f>IFERROR($M53*IFERROR(INDEX('Development Information'!$B$9:$B$15,MATCH($N53,Fuel_Type,0),1),0)+$I53*(INDEX('Development Information'!$B$9:$B$15,MATCH($J53,Fuel_Type,0),1)),"")</f>
        <v/>
      </c>
      <c r="AA53" s="395" t="str">
        <f>IFERROR($O53*INDEX('Development Information'!$B$9:$B$15,MATCH($P53,Fuel_Type,0),1),"")</f>
        <v/>
      </c>
      <c r="AB53" s="395" t="str">
        <f>IFERROR($Q53*INDEX('Development Information'!$B$9:$B$15,MATCH($R53,Fuel_Type,0),1),"")</f>
        <v/>
      </c>
      <c r="AC53" s="395" t="str">
        <f>IF($V53="","",$V53*'Development Information'!$B$10)</f>
        <v/>
      </c>
      <c r="AD53" s="395" t="str">
        <f>IF($W53="","",$W53*'Development Information'!$B$10)</f>
        <v/>
      </c>
      <c r="AE53" s="395" t="str">
        <f>IF($X53="","",$X53*'Development Information'!$B$10)</f>
        <v/>
      </c>
      <c r="AF53" s="396" t="str">
        <f>IF(Baseline!AF53="","",Baseline!AF53)</f>
        <v/>
      </c>
      <c r="AG53" s="69" t="str">
        <f t="shared" si="3"/>
        <v/>
      </c>
      <c r="AH53" s="2"/>
    </row>
    <row r="54" spans="1:34" ht="13.5" customHeight="1" x14ac:dyDescent="0.25">
      <c r="A54" s="66" t="str">
        <f>IF(Baseline!A54="","",Baseline!A54)</f>
        <v/>
      </c>
      <c r="B54" s="341" t="str">
        <f>IF(Baseline!B54="","",Baseline!B54)</f>
        <v/>
      </c>
      <c r="C54" s="341" t="str">
        <f>IF(Baseline!C54="","",Baseline!C54)</f>
        <v/>
      </c>
      <c r="D54" s="67" t="str">
        <f>IF(Baseline!D54="","",Baseline!D54)</f>
        <v/>
      </c>
      <c r="E54" s="342" t="str">
        <f t="shared" si="2"/>
        <v/>
      </c>
      <c r="F54" s="258"/>
      <c r="G54" s="288"/>
      <c r="H54" s="343"/>
      <c r="I54" s="344"/>
      <c r="J54" s="343"/>
      <c r="K54" s="344"/>
      <c r="L54" s="343"/>
      <c r="M54" s="344"/>
      <c r="N54" s="343"/>
      <c r="O54" s="344"/>
      <c r="P54" s="343"/>
      <c r="Q54" s="344"/>
      <c r="R54" s="344"/>
      <c r="S54" s="344"/>
      <c r="T54" s="343"/>
      <c r="U54" s="400"/>
      <c r="V54" s="344"/>
      <c r="W54" s="344"/>
      <c r="X54" s="284"/>
      <c r="Y54" s="394" t="str">
        <f>IFERROR($G54*INDEX('Development Information'!$B$9:$B$15,MATCH($H54,Fuel_Type,0),1)+$K54*IFERROR(INDEX('Development Information'!$B$9:$B$15,MATCH($L54,Fuel_Type,0),1),0)+$S54*IFERROR(INDEX('Development Information'!$B$9:$B$15,MATCH($T54,Fuel_Type,0),1),0),"")</f>
        <v/>
      </c>
      <c r="Z54" s="395" t="str">
        <f>IFERROR($M54*IFERROR(INDEX('Development Information'!$B$9:$B$15,MATCH($N54,Fuel_Type,0),1),0)+$I54*(INDEX('Development Information'!$B$9:$B$15,MATCH($J54,Fuel_Type,0),1)),"")</f>
        <v/>
      </c>
      <c r="AA54" s="395" t="str">
        <f>IFERROR($O54*INDEX('Development Information'!$B$9:$B$15,MATCH($P54,Fuel_Type,0),1),"")</f>
        <v/>
      </c>
      <c r="AB54" s="395" t="str">
        <f>IFERROR($Q54*INDEX('Development Information'!$B$9:$B$15,MATCH($R54,Fuel_Type,0),1),"")</f>
        <v/>
      </c>
      <c r="AC54" s="395" t="str">
        <f>IF($V54="","",$V54*'Development Information'!$B$10)</f>
        <v/>
      </c>
      <c r="AD54" s="395" t="str">
        <f>IF($W54="","",$W54*'Development Information'!$B$10)</f>
        <v/>
      </c>
      <c r="AE54" s="395" t="str">
        <f>IF($X54="","",$X54*'Development Information'!$B$10)</f>
        <v/>
      </c>
      <c r="AF54" s="396" t="str">
        <f>IF(Baseline!AF54="","",Baseline!AF54)</f>
        <v/>
      </c>
      <c r="AG54" s="69" t="str">
        <f t="shared" si="3"/>
        <v/>
      </c>
      <c r="AH54" s="2"/>
    </row>
    <row r="55" spans="1:34" ht="13.5" customHeight="1" x14ac:dyDescent="0.25">
      <c r="A55" s="66" t="str">
        <f>IF(Baseline!A55="","",Baseline!A55)</f>
        <v/>
      </c>
      <c r="B55" s="341" t="str">
        <f>IF(Baseline!B55="","",Baseline!B55)</f>
        <v/>
      </c>
      <c r="C55" s="341" t="str">
        <f>IF(Baseline!C55="","",Baseline!C55)</f>
        <v/>
      </c>
      <c r="D55" s="67" t="str">
        <f>IF(Baseline!D55="","",Baseline!D55)</f>
        <v/>
      </c>
      <c r="E55" s="342" t="str">
        <f t="shared" si="2"/>
        <v/>
      </c>
      <c r="F55" s="258"/>
      <c r="G55" s="288"/>
      <c r="H55" s="343"/>
      <c r="I55" s="344"/>
      <c r="J55" s="343"/>
      <c r="K55" s="344"/>
      <c r="L55" s="343"/>
      <c r="M55" s="344"/>
      <c r="N55" s="343"/>
      <c r="O55" s="344"/>
      <c r="P55" s="343"/>
      <c r="Q55" s="344"/>
      <c r="R55" s="344"/>
      <c r="S55" s="344"/>
      <c r="T55" s="343"/>
      <c r="U55" s="400"/>
      <c r="V55" s="344"/>
      <c r="W55" s="344"/>
      <c r="X55" s="284"/>
      <c r="Y55" s="394" t="str">
        <f>IFERROR($G55*INDEX('Development Information'!$B$9:$B$15,MATCH($H55,Fuel_Type,0),1)+$K55*IFERROR(INDEX('Development Information'!$B$9:$B$15,MATCH($L55,Fuel_Type,0),1),0)+$S55*IFERROR(INDEX('Development Information'!$B$9:$B$15,MATCH($T55,Fuel_Type,0),1),0),"")</f>
        <v/>
      </c>
      <c r="Z55" s="395" t="str">
        <f>IFERROR($M55*IFERROR(INDEX('Development Information'!$B$9:$B$15,MATCH($N55,Fuel_Type,0),1),0)+$I55*(INDEX('Development Information'!$B$9:$B$15,MATCH($J55,Fuel_Type,0),1)),"")</f>
        <v/>
      </c>
      <c r="AA55" s="395" t="str">
        <f>IFERROR($O55*INDEX('Development Information'!$B$9:$B$15,MATCH($P55,Fuel_Type,0),1),"")</f>
        <v/>
      </c>
      <c r="AB55" s="395" t="str">
        <f>IFERROR($Q55*INDEX('Development Information'!$B$9:$B$15,MATCH($R55,Fuel_Type,0),1),"")</f>
        <v/>
      </c>
      <c r="AC55" s="395" t="str">
        <f>IF($V55="","",$V55*'Development Information'!$B$10)</f>
        <v/>
      </c>
      <c r="AD55" s="395" t="str">
        <f>IF($W55="","",$W55*'Development Information'!$B$10)</f>
        <v/>
      </c>
      <c r="AE55" s="395" t="str">
        <f>IF($X55="","",$X55*'Development Information'!$B$10)</f>
        <v/>
      </c>
      <c r="AF55" s="396" t="str">
        <f>IF(Baseline!AF55="","",Baseline!AF55)</f>
        <v/>
      </c>
      <c r="AG55" s="69" t="str">
        <f t="shared" si="3"/>
        <v/>
      </c>
      <c r="AH55" s="2"/>
    </row>
    <row r="56" spans="1:34" ht="13.5" customHeight="1" x14ac:dyDescent="0.25">
      <c r="A56" s="66" t="str">
        <f>IF(Baseline!A56="","",Baseline!A56)</f>
        <v/>
      </c>
      <c r="B56" s="341" t="str">
        <f>IF(Baseline!B56="","",Baseline!B56)</f>
        <v/>
      </c>
      <c r="C56" s="341" t="str">
        <f>IF(Baseline!C56="","",Baseline!C56)</f>
        <v/>
      </c>
      <c r="D56" s="67" t="str">
        <f>IF(Baseline!D56="","",Baseline!D56)</f>
        <v/>
      </c>
      <c r="E56" s="342" t="str">
        <f t="shared" si="2"/>
        <v/>
      </c>
      <c r="F56" s="258"/>
      <c r="G56" s="288"/>
      <c r="H56" s="343"/>
      <c r="I56" s="344"/>
      <c r="J56" s="343"/>
      <c r="K56" s="344"/>
      <c r="L56" s="343"/>
      <c r="M56" s="344"/>
      <c r="N56" s="343"/>
      <c r="O56" s="344"/>
      <c r="P56" s="343"/>
      <c r="Q56" s="344"/>
      <c r="R56" s="344"/>
      <c r="S56" s="344"/>
      <c r="T56" s="343"/>
      <c r="U56" s="400"/>
      <c r="V56" s="344"/>
      <c r="W56" s="344"/>
      <c r="X56" s="284"/>
      <c r="Y56" s="394" t="str">
        <f>IFERROR($G56*INDEX('Development Information'!$B$9:$B$15,MATCH($H56,Fuel_Type,0),1)+$K56*IFERROR(INDEX('Development Information'!$B$9:$B$15,MATCH($L56,Fuel_Type,0),1),0)+$S56*IFERROR(INDEX('Development Information'!$B$9:$B$15,MATCH($T56,Fuel_Type,0),1),0),"")</f>
        <v/>
      </c>
      <c r="Z56" s="395" t="str">
        <f>IFERROR($M56*IFERROR(INDEX('Development Information'!$B$9:$B$15,MATCH($N56,Fuel_Type,0),1),0)+$I56*(INDEX('Development Information'!$B$9:$B$15,MATCH($J56,Fuel_Type,0),1)),"")</f>
        <v/>
      </c>
      <c r="AA56" s="395" t="str">
        <f>IFERROR($O56*INDEX('Development Information'!$B$9:$B$15,MATCH($P56,Fuel_Type,0),1),"")</f>
        <v/>
      </c>
      <c r="AB56" s="395" t="str">
        <f>IFERROR($Q56*INDEX('Development Information'!$B$9:$B$15,MATCH($R56,Fuel_Type,0),1),"")</f>
        <v/>
      </c>
      <c r="AC56" s="395" t="str">
        <f>IF($V56="","",$V56*'Development Information'!$B$10)</f>
        <v/>
      </c>
      <c r="AD56" s="395" t="str">
        <f>IF($W56="","",$W56*'Development Information'!$B$10)</f>
        <v/>
      </c>
      <c r="AE56" s="395" t="str">
        <f>IF($X56="","",$X56*'Development Information'!$B$10)</f>
        <v/>
      </c>
      <c r="AF56" s="396" t="str">
        <f>IF(Baseline!AF56="","",Baseline!AF56)</f>
        <v/>
      </c>
      <c r="AG56" s="69" t="str">
        <f t="shared" si="3"/>
        <v/>
      </c>
      <c r="AH56" s="2"/>
    </row>
    <row r="57" spans="1:34" ht="13.5" customHeight="1" x14ac:dyDescent="0.25">
      <c r="A57" s="74" t="str">
        <f>IF(Baseline!A57="","",Baseline!A57)</f>
        <v/>
      </c>
      <c r="B57" s="75" t="str">
        <f>IF(Baseline!B57="","",Baseline!B57)</f>
        <v/>
      </c>
      <c r="C57" s="75" t="str">
        <f>IF(Baseline!C57="","",Baseline!C57)</f>
        <v/>
      </c>
      <c r="D57" s="76" t="str">
        <f>IF(Baseline!D57="","",Baseline!D57)</f>
        <v/>
      </c>
      <c r="E57" s="90" t="str">
        <f t="shared" si="2"/>
        <v/>
      </c>
      <c r="F57" s="258"/>
      <c r="G57" s="289"/>
      <c r="H57" s="290"/>
      <c r="I57" s="291"/>
      <c r="J57" s="290"/>
      <c r="K57" s="291"/>
      <c r="L57" s="290"/>
      <c r="M57" s="291"/>
      <c r="N57" s="290"/>
      <c r="O57" s="291"/>
      <c r="P57" s="290"/>
      <c r="Q57" s="291"/>
      <c r="R57" s="291"/>
      <c r="S57" s="291"/>
      <c r="T57" s="290"/>
      <c r="U57" s="401"/>
      <c r="V57" s="291"/>
      <c r="W57" s="291"/>
      <c r="X57" s="293"/>
      <c r="Y57" s="397" t="str">
        <f>IFERROR($G57*INDEX('Development Information'!$B$9:$B$15,MATCH($H57,Fuel_Type,0),1)+$K57*IFERROR(INDEX('Development Information'!$B$9:$B$15,MATCH($L57,Fuel_Type,0),1),0)+$S57*IFERROR(INDEX('Development Information'!$B$9:$B$15,MATCH($T57,Fuel_Type,0),1),0),"")</f>
        <v/>
      </c>
      <c r="Z57" s="395" t="str">
        <f>IFERROR($M57*IFERROR(INDEX('Development Information'!$B$9:$B$15,MATCH($N57,Fuel_Type,0),1),0)+$I57*(INDEX('Development Information'!$B$9:$B$15,MATCH($J57,Fuel_Type,0),1)),"")</f>
        <v/>
      </c>
      <c r="AA57" s="398" t="str">
        <f>IFERROR($O57*INDEX('Development Information'!$B$9:$B$15,MATCH($P57,Fuel_Type,0),1),"")</f>
        <v/>
      </c>
      <c r="AB57" s="398" t="str">
        <f>IFERROR($Q57*INDEX('Development Information'!$B$9:$B$15,MATCH($R57,Fuel_Type,0),1),"")</f>
        <v/>
      </c>
      <c r="AC57" s="395" t="str">
        <f>IF($V57="","",$V57*'Development Information'!$B$10)</f>
        <v/>
      </c>
      <c r="AD57" s="398" t="str">
        <f>IF($W57="","",$W57*'Development Information'!$B$10)</f>
        <v/>
      </c>
      <c r="AE57" s="398" t="str">
        <f>IF($X57="","",$X57*'Development Information'!$B$10)</f>
        <v/>
      </c>
      <c r="AF57" s="396" t="str">
        <f>IF(Baseline!AF57="","",Baseline!AF57)</f>
        <v/>
      </c>
      <c r="AG57" s="70" t="str">
        <f t="shared" si="3"/>
        <v/>
      </c>
      <c r="AH57" s="2"/>
    </row>
    <row r="58" spans="1:34" ht="24.75" customHeight="1" x14ac:dyDescent="0.25">
      <c r="A58" s="66" t="s">
        <v>87</v>
      </c>
      <c r="B58" s="79"/>
      <c r="C58" s="79">
        <f>SUM(C7:C57)</f>
        <v>0</v>
      </c>
      <c r="D58" s="79">
        <f>SUM(D7:D57)</f>
        <v>0</v>
      </c>
      <c r="E58" s="26">
        <f>IFERROR(SUMPRODUCT(E7:E57,B7:B57)/SUM(B7:B57),0)</f>
        <v>0</v>
      </c>
      <c r="F58" s="27" t="s">
        <v>88</v>
      </c>
      <c r="G58" s="79">
        <f t="array" ref="G58">IFERROR(SUMPRODUCT(G7:G57,IFERROR(1/$B$7:$B$57,0),$D$7:$D$57),0)</f>
        <v>0</v>
      </c>
      <c r="H58" s="84" t="s">
        <v>86</v>
      </c>
      <c r="I58" s="79">
        <f t="array" ref="I58">IFERROR(SUMPRODUCT(I7:I57,IFERROR(1/$B$7:$B$57,0),$D$7:$D$57),0)</f>
        <v>0</v>
      </c>
      <c r="J58" s="84" t="s">
        <v>86</v>
      </c>
      <c r="K58" s="79">
        <f t="array" ref="K58">IFERROR(SUMPRODUCT(K7:K57,IFERROR(1/$B$7:$B$57,0),$D$7:$D$57),0)</f>
        <v>0</v>
      </c>
      <c r="L58" s="84" t="s">
        <v>86</v>
      </c>
      <c r="M58" s="79">
        <f t="array" ref="M58">IFERROR(SUMPRODUCT(M7:M57,IFERROR(1/$B$7:$B$57,0),$D$7:$D$57),0)</f>
        <v>0</v>
      </c>
      <c r="N58" s="84" t="s">
        <v>86</v>
      </c>
      <c r="O58" s="79">
        <f t="array" ref="O58">IFERROR(SUMPRODUCT(O7:O57,IFERROR(1/$B$7:$B$57,0),$D$7:$D$57),0)</f>
        <v>0</v>
      </c>
      <c r="P58" s="84" t="s">
        <v>86</v>
      </c>
      <c r="Q58" s="79">
        <f t="array" ref="Q58">IFERROR(SUMPRODUCT(Q7:Q57,IFERROR(1/$B$7:$B$57,0),$D$7:$D$57),0)</f>
        <v>0</v>
      </c>
      <c r="R58" s="79">
        <f t="array" ref="R58">IFERROR(SUMPRODUCT(R7:R57,IFERROR(1/$B$7:$B$57,0),$D$7:$D$57),0)</f>
        <v>0</v>
      </c>
      <c r="S58" s="79">
        <f t="array" ref="S58">IFERROR(SUMPRODUCT(S7:S57,IFERROR(1/$B$7:$B$57,0),$D$7:$D$57),0)</f>
        <v>0</v>
      </c>
      <c r="T58" s="84" t="s">
        <v>86</v>
      </c>
      <c r="U58" s="84" t="s">
        <v>86</v>
      </c>
      <c r="V58" s="79">
        <f t="array" ref="V58">IFERROR(SUMPRODUCT(V7:V57,IFERROR(1/$B$7:$B$57,0),$D$7:$D$57),0)</f>
        <v>0</v>
      </c>
      <c r="W58" s="79">
        <f t="array" ref="W58">IFERROR(SUMPRODUCT(W7:W57,IFERROR(1/$B$7:$B$57,0),$D$7:$D$57),0)</f>
        <v>0</v>
      </c>
      <c r="X58" s="79">
        <f t="array" ref="X58">IFERROR(SUMPRODUCT(X7:X57,IFERROR(1/$B$7:$B$57,0),$D$7:$D$57),0)</f>
        <v>0</v>
      </c>
      <c r="Y58" s="319">
        <f t="array" ref="Y58">IFERROR(SUMPRODUCT(Y7:Y57,IFERROR(1/$B$7:$B$57,0),$D$7:$D$57),0)</f>
        <v>0</v>
      </c>
      <c r="Z58" s="24">
        <f t="array" ref="Z58">IFERROR(SUMPRODUCT(Z7:Z57,IFERROR(1/$B$7:$B$57,0),$D$7:$D$57),0)</f>
        <v>0</v>
      </c>
      <c r="AA58" s="24">
        <f t="array" ref="AA58">IFERROR(SUMPRODUCT(AA7:AA57,IFERROR(1/$B$7:$B$57,0),$D$7:$D$57),0)</f>
        <v>0</v>
      </c>
      <c r="AB58" s="24">
        <f t="array" ref="AB58">IFERROR(SUMPRODUCT(AB7:AB57,IFERROR(1/$B$7:$B$57,0),$D$7:$D$57),0)</f>
        <v>0</v>
      </c>
      <c r="AC58" s="24">
        <f t="array" ref="AC58">IFERROR(SUMPRODUCT(AC7:AC57,IFERROR(1/$B$7:$B$57,0),$D$7:$D$57),0)</f>
        <v>0</v>
      </c>
      <c r="AD58" s="24">
        <f t="array" ref="AD58">IFERROR(SUMPRODUCT(AD7:AD57,IFERROR(1/$B$7:$B$57,0),$D$7:$D$57),0)</f>
        <v>0</v>
      </c>
      <c r="AE58" s="24">
        <f t="array" ref="AE58">IFERROR(SUMPRODUCT(AE7:AE57,IFERROR(1/$B$7:$B$57,0),$D$7:$D$57),0)</f>
        <v>0</v>
      </c>
      <c r="AF58" s="24">
        <f t="array" ref="AF58">IFERROR(SUMPRODUCT(AF7:AF57,IFERROR(1/$B$7:$B$57,0),$D$7:$D$57),0)</f>
        <v>0</v>
      </c>
      <c r="AG58" s="92">
        <f>SUM(AG7:AG57)</f>
        <v>0</v>
      </c>
      <c r="AH58" s="2"/>
    </row>
    <row r="59" spans="1:34" s="14" customFormat="1" ht="27" customHeight="1" x14ac:dyDescent="0.25">
      <c r="A59" s="536" t="s">
        <v>89</v>
      </c>
      <c r="B59" s="537"/>
      <c r="C59" s="537"/>
      <c r="D59" s="537"/>
      <c r="E59" s="537"/>
      <c r="F59" s="537"/>
      <c r="G59" s="537"/>
      <c r="H59" s="537"/>
      <c r="I59" s="537"/>
      <c r="J59" s="537"/>
      <c r="K59" s="537"/>
      <c r="L59" s="537"/>
      <c r="M59" s="537"/>
      <c r="N59" s="537"/>
      <c r="O59" s="537"/>
      <c r="P59" s="537"/>
      <c r="Q59" s="537"/>
      <c r="R59" s="537"/>
      <c r="S59" s="537"/>
      <c r="T59" s="537"/>
      <c r="U59" s="537"/>
      <c r="V59" s="537"/>
      <c r="W59" s="537"/>
      <c r="X59" s="537"/>
      <c r="Y59" s="537"/>
      <c r="Z59" s="537"/>
      <c r="AA59" s="537"/>
      <c r="AB59" s="537"/>
      <c r="AC59" s="537"/>
      <c r="AD59" s="537"/>
      <c r="AE59" s="537"/>
      <c r="AF59" s="537"/>
      <c r="AG59" s="538"/>
    </row>
    <row r="60" spans="1:34" ht="33.75" customHeight="1" x14ac:dyDescent="0.25">
      <c r="A60" s="201" t="str">
        <f>'Be Lean'!A60</f>
        <v>Building Use</v>
      </c>
      <c r="B60" s="320" t="str">
        <f>'Be Lean'!B60</f>
        <v>Model Area (m²)</v>
      </c>
      <c r="C60" s="320" t="str">
        <f>'Be Lean'!C60</f>
        <v>Number of units</v>
      </c>
      <c r="D60" s="179" t="str">
        <f>'Be Lean'!D60</f>
        <v>Total area represented by model  (m²)</v>
      </c>
      <c r="E60" s="191" t="str">
        <f>Baseline!E3</f>
        <v>VALIDATION CHECK</v>
      </c>
      <c r="F60" s="182"/>
      <c r="G60" s="486" t="s">
        <v>148</v>
      </c>
      <c r="H60" s="487"/>
      <c r="I60" s="487"/>
      <c r="J60" s="487"/>
      <c r="K60" s="487"/>
      <c r="L60" s="487"/>
      <c r="M60" s="487"/>
      <c r="N60" s="487"/>
      <c r="O60" s="487"/>
      <c r="P60" s="487"/>
      <c r="Q60" s="487"/>
      <c r="R60" s="487"/>
      <c r="S60" s="487"/>
      <c r="T60" s="487"/>
      <c r="U60" s="487"/>
      <c r="V60" s="487"/>
      <c r="W60" s="487"/>
      <c r="X60" s="517"/>
      <c r="Y60" s="512" t="s">
        <v>135</v>
      </c>
      <c r="Z60" s="513"/>
      <c r="AA60" s="513"/>
      <c r="AB60" s="513"/>
      <c r="AC60" s="513"/>
      <c r="AD60" s="513"/>
      <c r="AE60" s="513"/>
      <c r="AF60" s="513"/>
      <c r="AG60" s="514"/>
      <c r="AH60" s="2"/>
    </row>
    <row r="61" spans="1:34" ht="92.4" x14ac:dyDescent="0.25">
      <c r="A61" s="201"/>
      <c r="B61" s="320"/>
      <c r="C61" s="320"/>
      <c r="D61" s="179"/>
      <c r="E61" s="174" t="s">
        <v>140</v>
      </c>
      <c r="F61" s="185" t="s">
        <v>149</v>
      </c>
      <c r="G61" s="192" t="s">
        <v>96</v>
      </c>
      <c r="H61" s="106" t="s">
        <v>47</v>
      </c>
      <c r="I61" s="106" t="s">
        <v>97</v>
      </c>
      <c r="J61" s="183" t="s">
        <v>49</v>
      </c>
      <c r="K61" s="541"/>
      <c r="L61" s="542"/>
      <c r="M61" s="542"/>
      <c r="N61" s="542"/>
      <c r="O61" s="542"/>
      <c r="P61" s="543"/>
      <c r="Q61" s="161" t="s">
        <v>150</v>
      </c>
      <c r="R61" s="541"/>
      <c r="S61" s="542"/>
      <c r="T61" s="542"/>
      <c r="U61" s="543"/>
      <c r="V61" s="106" t="s">
        <v>98</v>
      </c>
      <c r="W61" s="106" t="s">
        <v>99</v>
      </c>
      <c r="X61" s="106" t="s">
        <v>100</v>
      </c>
      <c r="Y61" s="242" t="s">
        <v>12</v>
      </c>
      <c r="Z61" s="73" t="s">
        <v>14</v>
      </c>
      <c r="AA61" s="73" t="s">
        <v>20</v>
      </c>
      <c r="AB61" s="333" t="s">
        <v>151</v>
      </c>
      <c r="AC61" s="94" t="str">
        <f>Baseline!AB61</f>
        <v>Enter Carbon Factor 1</v>
      </c>
      <c r="AD61" s="94" t="str">
        <f>Baseline!AC61</f>
        <v>Enter Carbon Factor 2</v>
      </c>
      <c r="AE61" s="94" t="str">
        <f>Baseline!AD61</f>
        <v>Enter Carbon Factor 3</v>
      </c>
      <c r="AF61" s="183" t="s">
        <v>121</v>
      </c>
      <c r="AG61" s="198" t="s">
        <v>70</v>
      </c>
      <c r="AH61" s="2"/>
    </row>
    <row r="62" spans="1:34" ht="13.2" x14ac:dyDescent="0.25">
      <c r="A62" s="202"/>
      <c r="B62" s="171"/>
      <c r="C62" s="171"/>
      <c r="D62" s="180"/>
      <c r="E62" s="175"/>
      <c r="F62" s="186"/>
      <c r="G62" s="193"/>
      <c r="H62" s="169"/>
      <c r="I62" s="169"/>
      <c r="J62" s="184"/>
      <c r="K62" s="544"/>
      <c r="L62" s="545"/>
      <c r="M62" s="545"/>
      <c r="N62" s="545"/>
      <c r="O62" s="545"/>
      <c r="P62" s="546"/>
      <c r="Q62" s="95" t="s">
        <v>72</v>
      </c>
      <c r="R62" s="544"/>
      <c r="S62" s="545"/>
      <c r="T62" s="545"/>
      <c r="U62" s="546"/>
      <c r="V62" s="169"/>
      <c r="W62" s="169"/>
      <c r="X62" s="169"/>
      <c r="Y62" s="267"/>
      <c r="Z62" s="266"/>
      <c r="AA62" s="239" t="s">
        <v>72</v>
      </c>
      <c r="AB62" s="239" t="s">
        <v>72</v>
      </c>
      <c r="AC62" s="239" t="s">
        <v>72</v>
      </c>
      <c r="AD62" s="239" t="s">
        <v>72</v>
      </c>
      <c r="AE62" s="240" t="s">
        <v>72</v>
      </c>
      <c r="AF62" s="335" t="s">
        <v>72</v>
      </c>
      <c r="AG62" s="199"/>
      <c r="AH62" s="2"/>
    </row>
    <row r="63" spans="1:34" ht="13.5" customHeight="1" x14ac:dyDescent="0.25">
      <c r="A63" s="66" t="str">
        <f>IF(Baseline!A63="","",Baseline!A63)</f>
        <v/>
      </c>
      <c r="B63" s="341">
        <f>IF(Baseline!B63="","",Baseline!B63)</f>
        <v>7706.3</v>
      </c>
      <c r="C63" s="96">
        <f>IF(Baseline!C63="","",Baseline!C63)</f>
        <v>1</v>
      </c>
      <c r="D63" s="96">
        <f>IF(Baseline!D63="","",Baseline!D63)</f>
        <v>7706.3</v>
      </c>
      <c r="E63" s="329">
        <f>IFERROR(SUM(Y63:AD63),"")</f>
        <v>4.87174</v>
      </c>
      <c r="F63" s="294">
        <v>4.87</v>
      </c>
      <c r="G63" s="344">
        <v>4.2</v>
      </c>
      <c r="H63" s="343" t="s">
        <v>12</v>
      </c>
      <c r="I63" s="344">
        <v>4.93</v>
      </c>
      <c r="J63" s="343" t="s">
        <v>12</v>
      </c>
      <c r="K63" s="544"/>
      <c r="L63" s="545"/>
      <c r="M63" s="545"/>
      <c r="N63" s="545"/>
      <c r="O63" s="545"/>
      <c r="P63" s="546"/>
      <c r="Q63" s="300"/>
      <c r="R63" s="544"/>
      <c r="S63" s="545"/>
      <c r="T63" s="545"/>
      <c r="U63" s="546"/>
      <c r="V63" s="344">
        <v>21.16</v>
      </c>
      <c r="W63" s="344">
        <v>0.7</v>
      </c>
      <c r="X63" s="284">
        <v>0</v>
      </c>
      <c r="Y63" s="392">
        <v>1.9155800000000001</v>
      </c>
      <c r="Z63" s="393">
        <v>2.9561600000000001</v>
      </c>
      <c r="AA63" s="393"/>
      <c r="AB63" s="393"/>
      <c r="AC63" s="389"/>
      <c r="AD63" s="389"/>
      <c r="AE63" s="389"/>
      <c r="AF63" s="33">
        <f>IF(Baseline!AE63="","",Baseline!AE63)</f>
        <v>4.87174</v>
      </c>
      <c r="AG63" s="22">
        <f t="shared" ref="AG63:AG93" si="4">IF(SUM(Y63:AF63)=0,"",SUM(Y63:AF63)*$D63)</f>
        <v>75086.179923999996</v>
      </c>
      <c r="AH63" s="2"/>
    </row>
    <row r="64" spans="1:34" ht="13.5" customHeight="1" x14ac:dyDescent="0.3">
      <c r="A64" s="66" t="str">
        <f>IF(Baseline!A64="","",Baseline!A64)</f>
        <v/>
      </c>
      <c r="B64" s="341" t="str">
        <f>IF(Baseline!B64="","",Baseline!B64)</f>
        <v/>
      </c>
      <c r="C64" s="341" t="str">
        <f>IF(Baseline!C64="","",Baseline!C64)</f>
        <v/>
      </c>
      <c r="D64" s="341" t="str">
        <f>IF(Baseline!D64="","",Baseline!D64)</f>
        <v/>
      </c>
      <c r="E64" s="97">
        <f t="shared" ref="E64:E93" si="5">IFERROR(SUM(Y64:AD64),"")</f>
        <v>0</v>
      </c>
      <c r="F64" s="299"/>
      <c r="G64" s="288"/>
      <c r="H64" s="343"/>
      <c r="I64" s="344"/>
      <c r="J64" s="301"/>
      <c r="K64" s="544"/>
      <c r="L64" s="545"/>
      <c r="M64" s="545"/>
      <c r="N64" s="545"/>
      <c r="O64" s="545"/>
      <c r="P64" s="546"/>
      <c r="Q64" s="300"/>
      <c r="R64" s="544"/>
      <c r="S64" s="545"/>
      <c r="T64" s="545"/>
      <c r="U64" s="546"/>
      <c r="V64" s="344"/>
      <c r="W64" s="344"/>
      <c r="X64" s="284"/>
      <c r="Y64" s="388"/>
      <c r="Z64" s="389"/>
      <c r="AA64" s="389"/>
      <c r="AB64" s="389"/>
      <c r="AC64" s="389"/>
      <c r="AD64" s="389"/>
      <c r="AE64" s="389"/>
      <c r="AF64" s="68" t="str">
        <f>IF(Baseline!AE64="","",Baseline!AE64)</f>
        <v/>
      </c>
      <c r="AG64" s="22" t="str">
        <f t="shared" si="4"/>
        <v/>
      </c>
      <c r="AH64" s="2"/>
    </row>
    <row r="65" spans="1:34" ht="13.5" customHeight="1" x14ac:dyDescent="0.3">
      <c r="A65" s="66" t="str">
        <f>IF(Baseline!A65="","",Baseline!A65)</f>
        <v/>
      </c>
      <c r="B65" s="341" t="str">
        <f>IF(Baseline!B65="","",Baseline!B65)</f>
        <v/>
      </c>
      <c r="C65" s="341" t="str">
        <f>IF(Baseline!C65="","",Baseline!C65)</f>
        <v/>
      </c>
      <c r="D65" s="341" t="str">
        <f>IF(Baseline!D65="","",Baseline!D65)</f>
        <v/>
      </c>
      <c r="E65" s="97">
        <f t="shared" si="5"/>
        <v>0</v>
      </c>
      <c r="F65" s="299"/>
      <c r="G65" s="288"/>
      <c r="H65" s="343"/>
      <c r="I65" s="344"/>
      <c r="J65" s="301"/>
      <c r="K65" s="544"/>
      <c r="L65" s="545"/>
      <c r="M65" s="545"/>
      <c r="N65" s="545"/>
      <c r="O65" s="545"/>
      <c r="P65" s="546"/>
      <c r="Q65" s="300"/>
      <c r="R65" s="544"/>
      <c r="S65" s="545"/>
      <c r="T65" s="545"/>
      <c r="U65" s="546"/>
      <c r="V65" s="344"/>
      <c r="W65" s="344"/>
      <c r="X65" s="284"/>
      <c r="Y65" s="388"/>
      <c r="Z65" s="389"/>
      <c r="AA65" s="389"/>
      <c r="AB65" s="389"/>
      <c r="AC65" s="389"/>
      <c r="AD65" s="389"/>
      <c r="AE65" s="389"/>
      <c r="AF65" s="68" t="str">
        <f>IF(Baseline!AE65="","",Baseline!AE65)</f>
        <v/>
      </c>
      <c r="AG65" s="22" t="str">
        <f t="shared" si="4"/>
        <v/>
      </c>
      <c r="AH65" s="2"/>
    </row>
    <row r="66" spans="1:34" ht="13.5" customHeight="1" x14ac:dyDescent="0.3">
      <c r="A66" s="66" t="str">
        <f>IF(Baseline!A66="","",Baseline!A66)</f>
        <v/>
      </c>
      <c r="B66" s="341" t="str">
        <f>IF(Baseline!B66="","",Baseline!B66)</f>
        <v/>
      </c>
      <c r="C66" s="341" t="str">
        <f>IF(Baseline!C66="","",Baseline!C66)</f>
        <v/>
      </c>
      <c r="D66" s="341" t="str">
        <f>IF(Baseline!D66="","",Baseline!D66)</f>
        <v/>
      </c>
      <c r="E66" s="97">
        <f t="shared" si="5"/>
        <v>0</v>
      </c>
      <c r="F66" s="299"/>
      <c r="G66" s="288"/>
      <c r="H66" s="343"/>
      <c r="I66" s="344"/>
      <c r="J66" s="301"/>
      <c r="K66" s="544"/>
      <c r="L66" s="545"/>
      <c r="M66" s="545"/>
      <c r="N66" s="545"/>
      <c r="O66" s="545"/>
      <c r="P66" s="546"/>
      <c r="Q66" s="300"/>
      <c r="R66" s="544"/>
      <c r="S66" s="545"/>
      <c r="T66" s="545"/>
      <c r="U66" s="546"/>
      <c r="V66" s="344"/>
      <c r="W66" s="344"/>
      <c r="X66" s="284"/>
      <c r="Y66" s="388"/>
      <c r="Z66" s="389"/>
      <c r="AA66" s="389"/>
      <c r="AB66" s="389"/>
      <c r="AC66" s="389"/>
      <c r="AD66" s="389"/>
      <c r="AE66" s="389"/>
      <c r="AF66" s="68" t="str">
        <f>IF(Baseline!AE66="","",Baseline!AE66)</f>
        <v/>
      </c>
      <c r="AG66" s="22" t="str">
        <f t="shared" si="4"/>
        <v/>
      </c>
      <c r="AH66" s="2"/>
    </row>
    <row r="67" spans="1:34" ht="13.5" customHeight="1" x14ac:dyDescent="0.3">
      <c r="A67" s="66" t="str">
        <f>IF(Baseline!A67="","",Baseline!A67)</f>
        <v/>
      </c>
      <c r="B67" s="341" t="str">
        <f>IF(Baseline!B67="","",Baseline!B67)</f>
        <v/>
      </c>
      <c r="C67" s="341" t="str">
        <f>IF(Baseline!C67="","",Baseline!C67)</f>
        <v/>
      </c>
      <c r="D67" s="341" t="str">
        <f>IF(Baseline!D67="","",Baseline!D67)</f>
        <v/>
      </c>
      <c r="E67" s="97">
        <f t="shared" si="5"/>
        <v>0</v>
      </c>
      <c r="F67" s="299"/>
      <c r="G67" s="288"/>
      <c r="H67" s="343"/>
      <c r="I67" s="344"/>
      <c r="J67" s="301"/>
      <c r="K67" s="544"/>
      <c r="L67" s="545"/>
      <c r="M67" s="545"/>
      <c r="N67" s="545"/>
      <c r="O67" s="545"/>
      <c r="P67" s="546"/>
      <c r="Q67" s="300"/>
      <c r="R67" s="544"/>
      <c r="S67" s="545"/>
      <c r="T67" s="545"/>
      <c r="U67" s="546"/>
      <c r="V67" s="344"/>
      <c r="W67" s="344"/>
      <c r="X67" s="284"/>
      <c r="Y67" s="388"/>
      <c r="Z67" s="389"/>
      <c r="AA67" s="389"/>
      <c r="AB67" s="389"/>
      <c r="AC67" s="389"/>
      <c r="AD67" s="389"/>
      <c r="AE67" s="389"/>
      <c r="AF67" s="68" t="str">
        <f>IF(Baseline!AE67="","",Baseline!AE67)</f>
        <v/>
      </c>
      <c r="AG67" s="22" t="str">
        <f t="shared" si="4"/>
        <v/>
      </c>
      <c r="AH67" s="2"/>
    </row>
    <row r="68" spans="1:34" ht="13.5" customHeight="1" x14ac:dyDescent="0.3">
      <c r="A68" s="66" t="str">
        <f>IF(Baseline!A68="","",Baseline!A68)</f>
        <v/>
      </c>
      <c r="B68" s="341" t="str">
        <f>IF(Baseline!B68="","",Baseline!B68)</f>
        <v/>
      </c>
      <c r="C68" s="341" t="str">
        <f>IF(Baseline!C68="","",Baseline!C68)</f>
        <v/>
      </c>
      <c r="D68" s="341" t="str">
        <f>IF(Baseline!D68="","",Baseline!D68)</f>
        <v/>
      </c>
      <c r="E68" s="97">
        <f t="shared" si="5"/>
        <v>0</v>
      </c>
      <c r="F68" s="299"/>
      <c r="G68" s="288"/>
      <c r="H68" s="343"/>
      <c r="I68" s="344"/>
      <c r="J68" s="301"/>
      <c r="K68" s="544"/>
      <c r="L68" s="545"/>
      <c r="M68" s="545"/>
      <c r="N68" s="545"/>
      <c r="O68" s="545"/>
      <c r="P68" s="546"/>
      <c r="Q68" s="300"/>
      <c r="R68" s="544"/>
      <c r="S68" s="545"/>
      <c r="T68" s="545"/>
      <c r="U68" s="546"/>
      <c r="V68" s="344"/>
      <c r="W68" s="344"/>
      <c r="X68" s="284"/>
      <c r="Y68" s="388"/>
      <c r="Z68" s="389"/>
      <c r="AA68" s="389"/>
      <c r="AB68" s="389"/>
      <c r="AC68" s="389"/>
      <c r="AD68" s="389"/>
      <c r="AE68" s="389"/>
      <c r="AF68" s="68" t="str">
        <f>IF(Baseline!AE68="","",Baseline!AE68)</f>
        <v/>
      </c>
      <c r="AG68" s="22" t="str">
        <f t="shared" si="4"/>
        <v/>
      </c>
      <c r="AH68" s="2"/>
    </row>
    <row r="69" spans="1:34" ht="13.5" customHeight="1" x14ac:dyDescent="0.3">
      <c r="A69" s="66" t="str">
        <f>IF(Baseline!A69="","",Baseline!A69)</f>
        <v/>
      </c>
      <c r="B69" s="341" t="str">
        <f>IF(Baseline!B69="","",Baseline!B69)</f>
        <v/>
      </c>
      <c r="C69" s="341" t="str">
        <f>IF(Baseline!C69="","",Baseline!C69)</f>
        <v/>
      </c>
      <c r="D69" s="341" t="str">
        <f>IF(Baseline!D69="","",Baseline!D69)</f>
        <v/>
      </c>
      <c r="E69" s="97">
        <f t="shared" si="5"/>
        <v>0</v>
      </c>
      <c r="F69" s="299"/>
      <c r="G69" s="288"/>
      <c r="H69" s="343"/>
      <c r="I69" s="344"/>
      <c r="J69" s="301"/>
      <c r="K69" s="544"/>
      <c r="L69" s="545"/>
      <c r="M69" s="545"/>
      <c r="N69" s="545"/>
      <c r="O69" s="545"/>
      <c r="P69" s="546"/>
      <c r="Q69" s="300"/>
      <c r="R69" s="544"/>
      <c r="S69" s="545"/>
      <c r="T69" s="545"/>
      <c r="U69" s="546"/>
      <c r="V69" s="344"/>
      <c r="W69" s="344"/>
      <c r="X69" s="284"/>
      <c r="Y69" s="388"/>
      <c r="Z69" s="389"/>
      <c r="AA69" s="389"/>
      <c r="AB69" s="389"/>
      <c r="AC69" s="389"/>
      <c r="AD69" s="389"/>
      <c r="AE69" s="389"/>
      <c r="AF69" s="68" t="str">
        <f>IF(Baseline!AE69="","",Baseline!AE69)</f>
        <v/>
      </c>
      <c r="AG69" s="22" t="str">
        <f t="shared" si="4"/>
        <v/>
      </c>
      <c r="AH69" s="2"/>
    </row>
    <row r="70" spans="1:34" ht="13.5" customHeight="1" x14ac:dyDescent="0.3">
      <c r="A70" s="66" t="str">
        <f>IF(Baseline!A70="","",Baseline!A70)</f>
        <v/>
      </c>
      <c r="B70" s="341" t="str">
        <f>IF(Baseline!B70="","",Baseline!B70)</f>
        <v/>
      </c>
      <c r="C70" s="341" t="str">
        <f>IF(Baseline!C70="","",Baseline!C70)</f>
        <v/>
      </c>
      <c r="D70" s="341" t="str">
        <f>IF(Baseline!D70="","",Baseline!D70)</f>
        <v/>
      </c>
      <c r="E70" s="97">
        <f t="shared" si="5"/>
        <v>0</v>
      </c>
      <c r="F70" s="299"/>
      <c r="G70" s="288"/>
      <c r="H70" s="343"/>
      <c r="I70" s="344"/>
      <c r="J70" s="301"/>
      <c r="K70" s="544"/>
      <c r="L70" s="545"/>
      <c r="M70" s="545"/>
      <c r="N70" s="545"/>
      <c r="O70" s="545"/>
      <c r="P70" s="546"/>
      <c r="Q70" s="300"/>
      <c r="R70" s="544"/>
      <c r="S70" s="545"/>
      <c r="T70" s="545"/>
      <c r="U70" s="546"/>
      <c r="V70" s="344"/>
      <c r="W70" s="344"/>
      <c r="X70" s="284"/>
      <c r="Y70" s="388"/>
      <c r="Z70" s="389"/>
      <c r="AA70" s="389"/>
      <c r="AB70" s="389"/>
      <c r="AC70" s="389"/>
      <c r="AD70" s="389"/>
      <c r="AE70" s="389"/>
      <c r="AF70" s="68" t="str">
        <f>IF(Baseline!AE70="","",Baseline!AE70)</f>
        <v/>
      </c>
      <c r="AG70" s="22" t="str">
        <f t="shared" si="4"/>
        <v/>
      </c>
      <c r="AH70" s="2"/>
    </row>
    <row r="71" spans="1:34" ht="13.5" customHeight="1" x14ac:dyDescent="0.3">
      <c r="A71" s="66" t="str">
        <f>IF(Baseline!A71="","",Baseline!A71)</f>
        <v/>
      </c>
      <c r="B71" s="341" t="str">
        <f>IF(Baseline!B71="","",Baseline!B71)</f>
        <v/>
      </c>
      <c r="C71" s="341" t="str">
        <f>IF(Baseline!C71="","",Baseline!C71)</f>
        <v/>
      </c>
      <c r="D71" s="341" t="str">
        <f>IF(Baseline!D71="","",Baseline!D71)</f>
        <v/>
      </c>
      <c r="E71" s="97">
        <f t="shared" si="5"/>
        <v>0</v>
      </c>
      <c r="F71" s="299"/>
      <c r="G71" s="288"/>
      <c r="H71" s="343"/>
      <c r="I71" s="344"/>
      <c r="J71" s="301"/>
      <c r="K71" s="544"/>
      <c r="L71" s="545"/>
      <c r="M71" s="545"/>
      <c r="N71" s="545"/>
      <c r="O71" s="545"/>
      <c r="P71" s="546"/>
      <c r="Q71" s="300"/>
      <c r="R71" s="544"/>
      <c r="S71" s="545"/>
      <c r="T71" s="545"/>
      <c r="U71" s="546"/>
      <c r="V71" s="344"/>
      <c r="W71" s="344"/>
      <c r="X71" s="284"/>
      <c r="Y71" s="388"/>
      <c r="Z71" s="389"/>
      <c r="AA71" s="389"/>
      <c r="AB71" s="389"/>
      <c r="AC71" s="389"/>
      <c r="AD71" s="389"/>
      <c r="AE71" s="389"/>
      <c r="AF71" s="68" t="str">
        <f>IF(Baseline!AE71="","",Baseline!AE71)</f>
        <v/>
      </c>
      <c r="AG71" s="22" t="str">
        <f t="shared" si="4"/>
        <v/>
      </c>
      <c r="AH71" s="2"/>
    </row>
    <row r="72" spans="1:34" ht="13.5" customHeight="1" x14ac:dyDescent="0.3">
      <c r="A72" s="66" t="str">
        <f>IF(Baseline!A72="","",Baseline!A72)</f>
        <v/>
      </c>
      <c r="B72" s="341" t="str">
        <f>IF(Baseline!B72="","",Baseline!B72)</f>
        <v/>
      </c>
      <c r="C72" s="341" t="str">
        <f>IF(Baseline!C72="","",Baseline!C72)</f>
        <v/>
      </c>
      <c r="D72" s="341" t="str">
        <f>IF(Baseline!D72="","",Baseline!D72)</f>
        <v/>
      </c>
      <c r="E72" s="97">
        <f t="shared" si="5"/>
        <v>0</v>
      </c>
      <c r="F72" s="299"/>
      <c r="G72" s="288"/>
      <c r="H72" s="343"/>
      <c r="I72" s="344"/>
      <c r="J72" s="301"/>
      <c r="K72" s="544"/>
      <c r="L72" s="545"/>
      <c r="M72" s="545"/>
      <c r="N72" s="545"/>
      <c r="O72" s="545"/>
      <c r="P72" s="546"/>
      <c r="Q72" s="300"/>
      <c r="R72" s="544"/>
      <c r="S72" s="545"/>
      <c r="T72" s="545"/>
      <c r="U72" s="546"/>
      <c r="V72" s="344"/>
      <c r="W72" s="344"/>
      <c r="X72" s="284"/>
      <c r="Y72" s="388"/>
      <c r="Z72" s="389"/>
      <c r="AA72" s="389"/>
      <c r="AB72" s="389"/>
      <c r="AC72" s="389"/>
      <c r="AD72" s="389"/>
      <c r="AE72" s="389"/>
      <c r="AF72" s="68" t="str">
        <f>IF(Baseline!AE72="","",Baseline!AE72)</f>
        <v/>
      </c>
      <c r="AG72" s="22" t="str">
        <f t="shared" si="4"/>
        <v/>
      </c>
      <c r="AH72" s="2"/>
    </row>
    <row r="73" spans="1:34" ht="13.5" customHeight="1" x14ac:dyDescent="0.3">
      <c r="A73" s="66" t="str">
        <f>IF(Baseline!A73="","",Baseline!A73)</f>
        <v/>
      </c>
      <c r="B73" s="341" t="str">
        <f>IF(Baseline!B73="","",Baseline!B73)</f>
        <v/>
      </c>
      <c r="C73" s="341" t="str">
        <f>IF(Baseline!C73="","",Baseline!C73)</f>
        <v/>
      </c>
      <c r="D73" s="341" t="str">
        <f>IF(Baseline!D73="","",Baseline!D73)</f>
        <v/>
      </c>
      <c r="E73" s="97">
        <f t="shared" si="5"/>
        <v>0</v>
      </c>
      <c r="F73" s="299"/>
      <c r="G73" s="288"/>
      <c r="H73" s="343"/>
      <c r="I73" s="344"/>
      <c r="J73" s="301"/>
      <c r="K73" s="544"/>
      <c r="L73" s="545"/>
      <c r="M73" s="545"/>
      <c r="N73" s="545"/>
      <c r="O73" s="545"/>
      <c r="P73" s="546"/>
      <c r="Q73" s="300"/>
      <c r="R73" s="544"/>
      <c r="S73" s="545"/>
      <c r="T73" s="545"/>
      <c r="U73" s="546"/>
      <c r="V73" s="344"/>
      <c r="W73" s="344"/>
      <c r="X73" s="284"/>
      <c r="Y73" s="388"/>
      <c r="Z73" s="389"/>
      <c r="AA73" s="389"/>
      <c r="AB73" s="389"/>
      <c r="AC73" s="389"/>
      <c r="AD73" s="389"/>
      <c r="AE73" s="389"/>
      <c r="AF73" s="68" t="str">
        <f>IF(Baseline!AE73="","",Baseline!AE73)</f>
        <v/>
      </c>
      <c r="AG73" s="22" t="str">
        <f t="shared" si="4"/>
        <v/>
      </c>
      <c r="AH73" s="2"/>
    </row>
    <row r="74" spans="1:34" ht="13.5" customHeight="1" x14ac:dyDescent="0.3">
      <c r="A74" s="66" t="str">
        <f>IF(Baseline!A74="","",Baseline!A74)</f>
        <v/>
      </c>
      <c r="B74" s="341" t="str">
        <f>IF(Baseline!B74="","",Baseline!B74)</f>
        <v/>
      </c>
      <c r="C74" s="341" t="str">
        <f>IF(Baseline!C74="","",Baseline!C74)</f>
        <v/>
      </c>
      <c r="D74" s="341" t="str">
        <f>IF(Baseline!D74="","",Baseline!D74)</f>
        <v/>
      </c>
      <c r="E74" s="97">
        <f t="shared" si="5"/>
        <v>0</v>
      </c>
      <c r="F74" s="299"/>
      <c r="G74" s="288"/>
      <c r="H74" s="343"/>
      <c r="I74" s="344"/>
      <c r="J74" s="301"/>
      <c r="K74" s="544"/>
      <c r="L74" s="545"/>
      <c r="M74" s="545"/>
      <c r="N74" s="545"/>
      <c r="O74" s="545"/>
      <c r="P74" s="546"/>
      <c r="Q74" s="300"/>
      <c r="R74" s="544"/>
      <c r="S74" s="545"/>
      <c r="T74" s="545"/>
      <c r="U74" s="546"/>
      <c r="V74" s="344"/>
      <c r="W74" s="344"/>
      <c r="X74" s="284"/>
      <c r="Y74" s="388"/>
      <c r="Z74" s="389"/>
      <c r="AA74" s="389"/>
      <c r="AB74" s="389"/>
      <c r="AC74" s="389"/>
      <c r="AD74" s="389"/>
      <c r="AE74" s="389"/>
      <c r="AF74" s="68" t="str">
        <f>IF(Baseline!AE74="","",Baseline!AE74)</f>
        <v/>
      </c>
      <c r="AG74" s="22" t="str">
        <f t="shared" si="4"/>
        <v/>
      </c>
      <c r="AH74" s="2"/>
    </row>
    <row r="75" spans="1:34" ht="13.5" customHeight="1" x14ac:dyDescent="0.3">
      <c r="A75" s="66" t="str">
        <f>IF(Baseline!A75="","",Baseline!A75)</f>
        <v/>
      </c>
      <c r="B75" s="341" t="str">
        <f>IF(Baseline!B75="","",Baseline!B75)</f>
        <v/>
      </c>
      <c r="C75" s="341" t="str">
        <f>IF(Baseline!C75="","",Baseline!C75)</f>
        <v/>
      </c>
      <c r="D75" s="341" t="str">
        <f>IF(Baseline!D75="","",Baseline!D75)</f>
        <v/>
      </c>
      <c r="E75" s="97">
        <f t="shared" si="5"/>
        <v>0</v>
      </c>
      <c r="F75" s="299"/>
      <c r="G75" s="288"/>
      <c r="H75" s="343"/>
      <c r="I75" s="344"/>
      <c r="J75" s="301"/>
      <c r="K75" s="544"/>
      <c r="L75" s="545"/>
      <c r="M75" s="545"/>
      <c r="N75" s="545"/>
      <c r="O75" s="545"/>
      <c r="P75" s="546"/>
      <c r="Q75" s="300"/>
      <c r="R75" s="544"/>
      <c r="S75" s="545"/>
      <c r="T75" s="545"/>
      <c r="U75" s="546"/>
      <c r="V75" s="344"/>
      <c r="W75" s="344"/>
      <c r="X75" s="284"/>
      <c r="Y75" s="388"/>
      <c r="Z75" s="389"/>
      <c r="AA75" s="389"/>
      <c r="AB75" s="389"/>
      <c r="AC75" s="389"/>
      <c r="AD75" s="389"/>
      <c r="AE75" s="389"/>
      <c r="AF75" s="68" t="str">
        <f>IF(Baseline!AE75="","",Baseline!AE75)</f>
        <v/>
      </c>
      <c r="AG75" s="22" t="str">
        <f t="shared" si="4"/>
        <v/>
      </c>
      <c r="AH75" s="2"/>
    </row>
    <row r="76" spans="1:34" ht="13.5" customHeight="1" x14ac:dyDescent="0.3">
      <c r="A76" s="66" t="str">
        <f>IF(Baseline!A76="","",Baseline!A76)</f>
        <v/>
      </c>
      <c r="B76" s="341" t="str">
        <f>IF(Baseline!B76="","",Baseline!B76)</f>
        <v/>
      </c>
      <c r="C76" s="341" t="str">
        <f>IF(Baseline!C76="","",Baseline!C76)</f>
        <v/>
      </c>
      <c r="D76" s="341" t="str">
        <f>IF(Baseline!D76="","",Baseline!D76)</f>
        <v/>
      </c>
      <c r="E76" s="97">
        <f t="shared" si="5"/>
        <v>0</v>
      </c>
      <c r="F76" s="299"/>
      <c r="G76" s="288"/>
      <c r="H76" s="343"/>
      <c r="I76" s="344"/>
      <c r="J76" s="301"/>
      <c r="K76" s="544"/>
      <c r="L76" s="545"/>
      <c r="M76" s="545"/>
      <c r="N76" s="545"/>
      <c r="O76" s="545"/>
      <c r="P76" s="546"/>
      <c r="Q76" s="300"/>
      <c r="R76" s="544"/>
      <c r="S76" s="545"/>
      <c r="T76" s="545"/>
      <c r="U76" s="546"/>
      <c r="V76" s="344"/>
      <c r="W76" s="344"/>
      <c r="X76" s="284"/>
      <c r="Y76" s="388"/>
      <c r="Z76" s="389"/>
      <c r="AA76" s="389"/>
      <c r="AB76" s="389"/>
      <c r="AC76" s="389"/>
      <c r="AD76" s="389"/>
      <c r="AE76" s="389"/>
      <c r="AF76" s="68" t="str">
        <f>IF(Baseline!AE76="","",Baseline!AE76)</f>
        <v/>
      </c>
      <c r="AG76" s="22" t="str">
        <f t="shared" si="4"/>
        <v/>
      </c>
      <c r="AH76" s="2"/>
    </row>
    <row r="77" spans="1:34" ht="13.5" customHeight="1" x14ac:dyDescent="0.3">
      <c r="A77" s="66" t="str">
        <f>IF(Baseline!A77="","",Baseline!A77)</f>
        <v/>
      </c>
      <c r="B77" s="341" t="str">
        <f>IF(Baseline!B77="","",Baseline!B77)</f>
        <v/>
      </c>
      <c r="C77" s="341" t="str">
        <f>IF(Baseline!C77="","",Baseline!C77)</f>
        <v/>
      </c>
      <c r="D77" s="341" t="str">
        <f>IF(Baseline!D77="","",Baseline!D77)</f>
        <v/>
      </c>
      <c r="E77" s="97">
        <f t="shared" si="5"/>
        <v>0</v>
      </c>
      <c r="F77" s="299"/>
      <c r="G77" s="288"/>
      <c r="H77" s="343"/>
      <c r="I77" s="344"/>
      <c r="J77" s="301"/>
      <c r="K77" s="544"/>
      <c r="L77" s="545"/>
      <c r="M77" s="545"/>
      <c r="N77" s="545"/>
      <c r="O77" s="545"/>
      <c r="P77" s="546"/>
      <c r="Q77" s="300"/>
      <c r="R77" s="544"/>
      <c r="S77" s="545"/>
      <c r="T77" s="545"/>
      <c r="U77" s="546"/>
      <c r="V77" s="344"/>
      <c r="W77" s="344"/>
      <c r="X77" s="284"/>
      <c r="Y77" s="388"/>
      <c r="Z77" s="389"/>
      <c r="AA77" s="389"/>
      <c r="AB77" s="389"/>
      <c r="AC77" s="389"/>
      <c r="AD77" s="389"/>
      <c r="AE77" s="389"/>
      <c r="AF77" s="68" t="str">
        <f>IF(Baseline!AE77="","",Baseline!AE77)</f>
        <v/>
      </c>
      <c r="AG77" s="22" t="str">
        <f t="shared" si="4"/>
        <v/>
      </c>
      <c r="AH77" s="2"/>
    </row>
    <row r="78" spans="1:34" ht="13.5" customHeight="1" x14ac:dyDescent="0.3">
      <c r="A78" s="66" t="str">
        <f>IF(Baseline!A78="","",Baseline!A78)</f>
        <v/>
      </c>
      <c r="B78" s="341" t="str">
        <f>IF(Baseline!B78="","",Baseline!B78)</f>
        <v/>
      </c>
      <c r="C78" s="341" t="str">
        <f>IF(Baseline!C78="","",Baseline!C78)</f>
        <v/>
      </c>
      <c r="D78" s="341" t="str">
        <f>IF(Baseline!D78="","",Baseline!D78)</f>
        <v/>
      </c>
      <c r="E78" s="97">
        <f t="shared" si="5"/>
        <v>0</v>
      </c>
      <c r="F78" s="299"/>
      <c r="G78" s="288"/>
      <c r="H78" s="343"/>
      <c r="I78" s="344"/>
      <c r="J78" s="301"/>
      <c r="K78" s="544"/>
      <c r="L78" s="545"/>
      <c r="M78" s="545"/>
      <c r="N78" s="545"/>
      <c r="O78" s="545"/>
      <c r="P78" s="546"/>
      <c r="Q78" s="300"/>
      <c r="R78" s="544"/>
      <c r="S78" s="545"/>
      <c r="T78" s="545"/>
      <c r="U78" s="546"/>
      <c r="V78" s="344"/>
      <c r="W78" s="344"/>
      <c r="X78" s="284"/>
      <c r="Y78" s="388"/>
      <c r="Z78" s="389"/>
      <c r="AA78" s="389"/>
      <c r="AB78" s="389"/>
      <c r="AC78" s="389"/>
      <c r="AD78" s="389"/>
      <c r="AE78" s="389"/>
      <c r="AF78" s="68" t="str">
        <f>IF(Baseline!AE78="","",Baseline!AE78)</f>
        <v/>
      </c>
      <c r="AG78" s="22" t="str">
        <f t="shared" si="4"/>
        <v/>
      </c>
      <c r="AH78" s="2"/>
    </row>
    <row r="79" spans="1:34" ht="13.5" customHeight="1" x14ac:dyDescent="0.3">
      <c r="A79" s="66" t="str">
        <f>IF(Baseline!A79="","",Baseline!A79)</f>
        <v/>
      </c>
      <c r="B79" s="341" t="str">
        <f>IF(Baseline!B79="","",Baseline!B79)</f>
        <v/>
      </c>
      <c r="C79" s="341" t="str">
        <f>IF(Baseline!C79="","",Baseline!C79)</f>
        <v/>
      </c>
      <c r="D79" s="341" t="str">
        <f>IF(Baseline!D79="","",Baseline!D79)</f>
        <v/>
      </c>
      <c r="E79" s="97">
        <f t="shared" si="5"/>
        <v>0</v>
      </c>
      <c r="F79" s="299"/>
      <c r="G79" s="288"/>
      <c r="H79" s="343"/>
      <c r="I79" s="344"/>
      <c r="J79" s="301"/>
      <c r="K79" s="544"/>
      <c r="L79" s="545"/>
      <c r="M79" s="545"/>
      <c r="N79" s="545"/>
      <c r="O79" s="545"/>
      <c r="P79" s="546"/>
      <c r="Q79" s="300"/>
      <c r="R79" s="544"/>
      <c r="S79" s="545"/>
      <c r="T79" s="545"/>
      <c r="U79" s="546"/>
      <c r="V79" s="344"/>
      <c r="W79" s="344"/>
      <c r="X79" s="284"/>
      <c r="Y79" s="388"/>
      <c r="Z79" s="389"/>
      <c r="AA79" s="389"/>
      <c r="AB79" s="389"/>
      <c r="AC79" s="389"/>
      <c r="AD79" s="389"/>
      <c r="AE79" s="389"/>
      <c r="AF79" s="68" t="str">
        <f>IF(Baseline!AE79="","",Baseline!AE79)</f>
        <v/>
      </c>
      <c r="AG79" s="22" t="str">
        <f t="shared" si="4"/>
        <v/>
      </c>
      <c r="AH79" s="2"/>
    </row>
    <row r="80" spans="1:34" ht="13.5" customHeight="1" x14ac:dyDescent="0.3">
      <c r="A80" s="66" t="str">
        <f>IF(Baseline!A80="","",Baseline!A80)</f>
        <v/>
      </c>
      <c r="B80" s="341" t="str">
        <f>IF(Baseline!B80="","",Baseline!B80)</f>
        <v/>
      </c>
      <c r="C80" s="341" t="str">
        <f>IF(Baseline!C80="","",Baseline!C80)</f>
        <v/>
      </c>
      <c r="D80" s="341" t="str">
        <f>IF(Baseline!D80="","",Baseline!D80)</f>
        <v/>
      </c>
      <c r="E80" s="97">
        <f t="shared" si="5"/>
        <v>0</v>
      </c>
      <c r="F80" s="299"/>
      <c r="G80" s="288"/>
      <c r="H80" s="343"/>
      <c r="I80" s="344"/>
      <c r="J80" s="301"/>
      <c r="K80" s="544"/>
      <c r="L80" s="545"/>
      <c r="M80" s="545"/>
      <c r="N80" s="545"/>
      <c r="O80" s="545"/>
      <c r="P80" s="546"/>
      <c r="Q80" s="300"/>
      <c r="R80" s="544"/>
      <c r="S80" s="545"/>
      <c r="T80" s="545"/>
      <c r="U80" s="546"/>
      <c r="V80" s="344"/>
      <c r="W80" s="344"/>
      <c r="X80" s="284"/>
      <c r="Y80" s="388"/>
      <c r="Z80" s="389"/>
      <c r="AA80" s="389"/>
      <c r="AB80" s="389"/>
      <c r="AC80" s="389"/>
      <c r="AD80" s="389"/>
      <c r="AE80" s="389"/>
      <c r="AF80" s="68" t="str">
        <f>IF(Baseline!AE80="","",Baseline!AE80)</f>
        <v/>
      </c>
      <c r="AG80" s="22" t="str">
        <f t="shared" si="4"/>
        <v/>
      </c>
      <c r="AH80" s="2"/>
    </row>
    <row r="81" spans="1:34" ht="13.5" customHeight="1" x14ac:dyDescent="0.3">
      <c r="A81" s="66" t="str">
        <f>IF(Baseline!A81="","",Baseline!A81)</f>
        <v/>
      </c>
      <c r="B81" s="341" t="str">
        <f>IF(Baseline!B81="","",Baseline!B81)</f>
        <v/>
      </c>
      <c r="C81" s="341" t="str">
        <f>IF(Baseline!C81="","",Baseline!C81)</f>
        <v/>
      </c>
      <c r="D81" s="341" t="str">
        <f>IF(Baseline!D81="","",Baseline!D81)</f>
        <v/>
      </c>
      <c r="E81" s="97">
        <f t="shared" si="5"/>
        <v>0</v>
      </c>
      <c r="F81" s="299"/>
      <c r="G81" s="288"/>
      <c r="H81" s="343"/>
      <c r="I81" s="344"/>
      <c r="J81" s="301"/>
      <c r="K81" s="544"/>
      <c r="L81" s="545"/>
      <c r="M81" s="545"/>
      <c r="N81" s="545"/>
      <c r="O81" s="545"/>
      <c r="P81" s="546"/>
      <c r="Q81" s="300"/>
      <c r="R81" s="544"/>
      <c r="S81" s="545"/>
      <c r="T81" s="545"/>
      <c r="U81" s="546"/>
      <c r="V81" s="344"/>
      <c r="W81" s="344"/>
      <c r="X81" s="284"/>
      <c r="Y81" s="388"/>
      <c r="Z81" s="389"/>
      <c r="AA81" s="389"/>
      <c r="AB81" s="389"/>
      <c r="AC81" s="389"/>
      <c r="AD81" s="389"/>
      <c r="AE81" s="389"/>
      <c r="AF81" s="68" t="str">
        <f>IF(Baseline!AE81="","",Baseline!AE81)</f>
        <v/>
      </c>
      <c r="AG81" s="22" t="str">
        <f t="shared" si="4"/>
        <v/>
      </c>
      <c r="AH81" s="2"/>
    </row>
    <row r="82" spans="1:34" ht="13.5" customHeight="1" x14ac:dyDescent="0.3">
      <c r="A82" s="66" t="str">
        <f>IF(Baseline!A82="","",Baseline!A82)</f>
        <v/>
      </c>
      <c r="B82" s="341" t="str">
        <f>IF(Baseline!B82="","",Baseline!B82)</f>
        <v/>
      </c>
      <c r="C82" s="341" t="str">
        <f>IF(Baseline!C82="","",Baseline!C82)</f>
        <v/>
      </c>
      <c r="D82" s="341" t="str">
        <f>IF(Baseline!D82="","",Baseline!D82)</f>
        <v/>
      </c>
      <c r="E82" s="97">
        <f t="shared" si="5"/>
        <v>0</v>
      </c>
      <c r="F82" s="299"/>
      <c r="G82" s="288"/>
      <c r="H82" s="343"/>
      <c r="I82" s="344"/>
      <c r="J82" s="301"/>
      <c r="K82" s="544"/>
      <c r="L82" s="545"/>
      <c r="M82" s="545"/>
      <c r="N82" s="545"/>
      <c r="O82" s="545"/>
      <c r="P82" s="546"/>
      <c r="Q82" s="300"/>
      <c r="R82" s="544"/>
      <c r="S82" s="545"/>
      <c r="T82" s="545"/>
      <c r="U82" s="546"/>
      <c r="V82" s="344"/>
      <c r="W82" s="344"/>
      <c r="X82" s="284"/>
      <c r="Y82" s="388"/>
      <c r="Z82" s="389"/>
      <c r="AA82" s="389"/>
      <c r="AB82" s="389"/>
      <c r="AC82" s="389"/>
      <c r="AD82" s="389"/>
      <c r="AE82" s="389"/>
      <c r="AF82" s="68" t="str">
        <f>IF(Baseline!AE82="","",Baseline!AE82)</f>
        <v/>
      </c>
      <c r="AG82" s="22" t="str">
        <f t="shared" si="4"/>
        <v/>
      </c>
      <c r="AH82" s="2"/>
    </row>
    <row r="83" spans="1:34" ht="13.5" customHeight="1" x14ac:dyDescent="0.3">
      <c r="A83" s="66" t="str">
        <f>IF(Baseline!A83="","",Baseline!A83)</f>
        <v/>
      </c>
      <c r="B83" s="341" t="str">
        <f>IF(Baseline!B83="","",Baseline!B83)</f>
        <v/>
      </c>
      <c r="C83" s="341" t="str">
        <f>IF(Baseline!C83="","",Baseline!C83)</f>
        <v/>
      </c>
      <c r="D83" s="341" t="str">
        <f>IF(Baseline!D83="","",Baseline!D83)</f>
        <v/>
      </c>
      <c r="E83" s="97">
        <f t="shared" si="5"/>
        <v>0</v>
      </c>
      <c r="F83" s="299"/>
      <c r="G83" s="288"/>
      <c r="H83" s="343"/>
      <c r="I83" s="344"/>
      <c r="J83" s="301"/>
      <c r="K83" s="544"/>
      <c r="L83" s="545"/>
      <c r="M83" s="545"/>
      <c r="N83" s="545"/>
      <c r="O83" s="545"/>
      <c r="P83" s="546"/>
      <c r="Q83" s="300"/>
      <c r="R83" s="544"/>
      <c r="S83" s="545"/>
      <c r="T83" s="545"/>
      <c r="U83" s="546"/>
      <c r="V83" s="344"/>
      <c r="W83" s="344"/>
      <c r="X83" s="284"/>
      <c r="Y83" s="388"/>
      <c r="Z83" s="389"/>
      <c r="AA83" s="389"/>
      <c r="AB83" s="389"/>
      <c r="AC83" s="389"/>
      <c r="AD83" s="389"/>
      <c r="AE83" s="389"/>
      <c r="AF83" s="68" t="str">
        <f>IF(Baseline!AE83="","",Baseline!AE83)</f>
        <v/>
      </c>
      <c r="AG83" s="22" t="str">
        <f t="shared" si="4"/>
        <v/>
      </c>
      <c r="AH83" s="2"/>
    </row>
    <row r="84" spans="1:34" ht="13.5" customHeight="1" x14ac:dyDescent="0.3">
      <c r="A84" s="66" t="str">
        <f>IF(Baseline!A84="","",Baseline!A84)</f>
        <v/>
      </c>
      <c r="B84" s="341" t="str">
        <f>IF(Baseline!B84="","",Baseline!B84)</f>
        <v/>
      </c>
      <c r="C84" s="341" t="str">
        <f>IF(Baseline!C84="","",Baseline!C84)</f>
        <v/>
      </c>
      <c r="D84" s="341" t="str">
        <f>IF(Baseline!D84="","",Baseline!D84)</f>
        <v/>
      </c>
      <c r="E84" s="97">
        <f t="shared" si="5"/>
        <v>0</v>
      </c>
      <c r="F84" s="299"/>
      <c r="G84" s="288"/>
      <c r="H84" s="343"/>
      <c r="I84" s="344"/>
      <c r="J84" s="301"/>
      <c r="K84" s="544"/>
      <c r="L84" s="545"/>
      <c r="M84" s="545"/>
      <c r="N84" s="545"/>
      <c r="O84" s="545"/>
      <c r="P84" s="546"/>
      <c r="Q84" s="300"/>
      <c r="R84" s="544"/>
      <c r="S84" s="545"/>
      <c r="T84" s="545"/>
      <c r="U84" s="546"/>
      <c r="V84" s="344"/>
      <c r="W84" s="344"/>
      <c r="X84" s="284"/>
      <c r="Y84" s="388"/>
      <c r="Z84" s="389"/>
      <c r="AA84" s="389"/>
      <c r="AB84" s="389"/>
      <c r="AC84" s="389"/>
      <c r="AD84" s="389"/>
      <c r="AE84" s="389"/>
      <c r="AF84" s="68" t="str">
        <f>IF(Baseline!AE84="","",Baseline!AE84)</f>
        <v/>
      </c>
      <c r="AG84" s="22" t="str">
        <f t="shared" si="4"/>
        <v/>
      </c>
      <c r="AH84" s="2"/>
    </row>
    <row r="85" spans="1:34" ht="13.5" customHeight="1" x14ac:dyDescent="0.3">
      <c r="A85" s="66" t="str">
        <f>IF(Baseline!A85="","",Baseline!A85)</f>
        <v/>
      </c>
      <c r="B85" s="341" t="str">
        <f>IF(Baseline!B85="","",Baseline!B85)</f>
        <v/>
      </c>
      <c r="C85" s="341" t="str">
        <f>IF(Baseline!C85="","",Baseline!C85)</f>
        <v/>
      </c>
      <c r="D85" s="341" t="str">
        <f>IF(Baseline!D85="","",Baseline!D85)</f>
        <v/>
      </c>
      <c r="E85" s="97">
        <f t="shared" si="5"/>
        <v>0</v>
      </c>
      <c r="F85" s="299"/>
      <c r="G85" s="288"/>
      <c r="H85" s="343"/>
      <c r="I85" s="344"/>
      <c r="J85" s="301"/>
      <c r="K85" s="544"/>
      <c r="L85" s="545"/>
      <c r="M85" s="545"/>
      <c r="N85" s="545"/>
      <c r="O85" s="545"/>
      <c r="P85" s="546"/>
      <c r="Q85" s="300"/>
      <c r="R85" s="544"/>
      <c r="S85" s="545"/>
      <c r="T85" s="545"/>
      <c r="U85" s="546"/>
      <c r="V85" s="344"/>
      <c r="W85" s="344"/>
      <c r="X85" s="284"/>
      <c r="Y85" s="388"/>
      <c r="Z85" s="389"/>
      <c r="AA85" s="389"/>
      <c r="AB85" s="389"/>
      <c r="AC85" s="389"/>
      <c r="AD85" s="389"/>
      <c r="AE85" s="389"/>
      <c r="AF85" s="68" t="str">
        <f>IF(Baseline!AE85="","",Baseline!AE85)</f>
        <v/>
      </c>
      <c r="AG85" s="22" t="str">
        <f t="shared" si="4"/>
        <v/>
      </c>
      <c r="AH85" s="2"/>
    </row>
    <row r="86" spans="1:34" ht="13.5" customHeight="1" x14ac:dyDescent="0.3">
      <c r="A86" s="66" t="str">
        <f>IF(Baseline!A86="","",Baseline!A86)</f>
        <v/>
      </c>
      <c r="B86" s="341" t="str">
        <f>IF(Baseline!B86="","",Baseline!B86)</f>
        <v/>
      </c>
      <c r="C86" s="341" t="str">
        <f>IF(Baseline!C86="","",Baseline!C86)</f>
        <v/>
      </c>
      <c r="D86" s="341" t="str">
        <f>IF(Baseline!D86="","",Baseline!D86)</f>
        <v/>
      </c>
      <c r="E86" s="97">
        <f t="shared" si="5"/>
        <v>0</v>
      </c>
      <c r="F86" s="299"/>
      <c r="G86" s="288"/>
      <c r="H86" s="343"/>
      <c r="I86" s="344"/>
      <c r="J86" s="301"/>
      <c r="K86" s="544"/>
      <c r="L86" s="545"/>
      <c r="M86" s="545"/>
      <c r="N86" s="545"/>
      <c r="O86" s="545"/>
      <c r="P86" s="546"/>
      <c r="Q86" s="300"/>
      <c r="R86" s="544"/>
      <c r="S86" s="545"/>
      <c r="T86" s="545"/>
      <c r="U86" s="546"/>
      <c r="V86" s="344"/>
      <c r="W86" s="344"/>
      <c r="X86" s="284"/>
      <c r="Y86" s="388"/>
      <c r="Z86" s="389"/>
      <c r="AA86" s="389"/>
      <c r="AB86" s="389"/>
      <c r="AC86" s="389"/>
      <c r="AD86" s="389"/>
      <c r="AE86" s="389"/>
      <c r="AF86" s="68" t="str">
        <f>IF(Baseline!AE86="","",Baseline!AE86)</f>
        <v/>
      </c>
      <c r="AG86" s="22" t="str">
        <f t="shared" si="4"/>
        <v/>
      </c>
      <c r="AH86" s="2"/>
    </row>
    <row r="87" spans="1:34" ht="13.5" customHeight="1" x14ac:dyDescent="0.3">
      <c r="A87" s="66" t="str">
        <f>IF(Baseline!A87="","",Baseline!A87)</f>
        <v/>
      </c>
      <c r="B87" s="341" t="str">
        <f>IF(Baseline!B87="","",Baseline!B87)</f>
        <v/>
      </c>
      <c r="C87" s="341" t="str">
        <f>IF(Baseline!C87="","",Baseline!C87)</f>
        <v/>
      </c>
      <c r="D87" s="341" t="str">
        <f>IF(Baseline!D87="","",Baseline!D87)</f>
        <v/>
      </c>
      <c r="E87" s="97">
        <f t="shared" si="5"/>
        <v>0</v>
      </c>
      <c r="F87" s="299"/>
      <c r="G87" s="288"/>
      <c r="H87" s="343"/>
      <c r="I87" s="344"/>
      <c r="J87" s="301"/>
      <c r="K87" s="544"/>
      <c r="L87" s="545"/>
      <c r="M87" s="545"/>
      <c r="N87" s="545"/>
      <c r="O87" s="545"/>
      <c r="P87" s="546"/>
      <c r="Q87" s="300"/>
      <c r="R87" s="544"/>
      <c r="S87" s="545"/>
      <c r="T87" s="545"/>
      <c r="U87" s="546"/>
      <c r="V87" s="344"/>
      <c r="W87" s="344"/>
      <c r="X87" s="284"/>
      <c r="Y87" s="388"/>
      <c r="Z87" s="389"/>
      <c r="AA87" s="389"/>
      <c r="AB87" s="389"/>
      <c r="AC87" s="389"/>
      <c r="AD87" s="389"/>
      <c r="AE87" s="389"/>
      <c r="AF87" s="68" t="str">
        <f>IF(Baseline!AE87="","",Baseline!AE87)</f>
        <v/>
      </c>
      <c r="AG87" s="22" t="str">
        <f t="shared" si="4"/>
        <v/>
      </c>
      <c r="AH87" s="2"/>
    </row>
    <row r="88" spans="1:34" ht="13.5" customHeight="1" x14ac:dyDescent="0.3">
      <c r="A88" s="66" t="str">
        <f>IF(Baseline!A88="","",Baseline!A88)</f>
        <v/>
      </c>
      <c r="B88" s="341" t="str">
        <f>IF(Baseline!B88="","",Baseline!B88)</f>
        <v/>
      </c>
      <c r="C88" s="341" t="str">
        <f>IF(Baseline!C88="","",Baseline!C88)</f>
        <v/>
      </c>
      <c r="D88" s="341" t="str">
        <f>IF(Baseline!D88="","",Baseline!D88)</f>
        <v/>
      </c>
      <c r="E88" s="97">
        <f t="shared" si="5"/>
        <v>0</v>
      </c>
      <c r="F88" s="299"/>
      <c r="G88" s="288"/>
      <c r="H88" s="343"/>
      <c r="I88" s="344"/>
      <c r="J88" s="301"/>
      <c r="K88" s="544"/>
      <c r="L88" s="545"/>
      <c r="M88" s="545"/>
      <c r="N88" s="545"/>
      <c r="O88" s="545"/>
      <c r="P88" s="546"/>
      <c r="Q88" s="300"/>
      <c r="R88" s="544"/>
      <c r="S88" s="545"/>
      <c r="T88" s="545"/>
      <c r="U88" s="546"/>
      <c r="V88" s="344"/>
      <c r="W88" s="344"/>
      <c r="X88" s="284"/>
      <c r="Y88" s="388"/>
      <c r="Z88" s="389"/>
      <c r="AA88" s="389"/>
      <c r="AB88" s="389"/>
      <c r="AC88" s="389"/>
      <c r="AD88" s="389"/>
      <c r="AE88" s="389"/>
      <c r="AF88" s="68" t="str">
        <f>IF(Baseline!AE88="","",Baseline!AE88)</f>
        <v/>
      </c>
      <c r="AG88" s="22" t="str">
        <f t="shared" si="4"/>
        <v/>
      </c>
      <c r="AH88" s="2"/>
    </row>
    <row r="89" spans="1:34" ht="13.5" customHeight="1" x14ac:dyDescent="0.3">
      <c r="A89" s="66" t="str">
        <f>IF(Baseline!A89="","",Baseline!A89)</f>
        <v/>
      </c>
      <c r="B89" s="341" t="str">
        <f>IF(Baseline!B89="","",Baseline!B89)</f>
        <v/>
      </c>
      <c r="C89" s="341" t="str">
        <f>IF(Baseline!C89="","",Baseline!C89)</f>
        <v/>
      </c>
      <c r="D89" s="341" t="str">
        <f>IF(Baseline!D89="","",Baseline!D89)</f>
        <v/>
      </c>
      <c r="E89" s="97">
        <f t="shared" si="5"/>
        <v>0</v>
      </c>
      <c r="F89" s="299"/>
      <c r="G89" s="288"/>
      <c r="H89" s="343"/>
      <c r="I89" s="344"/>
      <c r="J89" s="301"/>
      <c r="K89" s="544"/>
      <c r="L89" s="545"/>
      <c r="M89" s="545"/>
      <c r="N89" s="545"/>
      <c r="O89" s="545"/>
      <c r="P89" s="546"/>
      <c r="Q89" s="300"/>
      <c r="R89" s="544"/>
      <c r="S89" s="545"/>
      <c r="T89" s="545"/>
      <c r="U89" s="546"/>
      <c r="V89" s="344"/>
      <c r="W89" s="344"/>
      <c r="X89" s="284"/>
      <c r="Y89" s="388"/>
      <c r="Z89" s="389"/>
      <c r="AA89" s="389"/>
      <c r="AB89" s="389"/>
      <c r="AC89" s="389"/>
      <c r="AD89" s="389"/>
      <c r="AE89" s="389"/>
      <c r="AF89" s="68" t="str">
        <f>IF(Baseline!AE89="","",Baseline!AE89)</f>
        <v/>
      </c>
      <c r="AG89" s="22" t="str">
        <f t="shared" si="4"/>
        <v/>
      </c>
      <c r="AH89" s="2"/>
    </row>
    <row r="90" spans="1:34" ht="13.5" customHeight="1" x14ac:dyDescent="0.3">
      <c r="A90" s="66" t="str">
        <f>IF(Baseline!A90="","",Baseline!A90)</f>
        <v/>
      </c>
      <c r="B90" s="341" t="str">
        <f>IF(Baseline!B90="","",Baseline!B90)</f>
        <v/>
      </c>
      <c r="C90" s="341" t="str">
        <f>IF(Baseline!C90="","",Baseline!C90)</f>
        <v/>
      </c>
      <c r="D90" s="341" t="str">
        <f>IF(Baseline!D90="","",Baseline!D90)</f>
        <v/>
      </c>
      <c r="E90" s="97">
        <f t="shared" si="5"/>
        <v>0</v>
      </c>
      <c r="F90" s="299"/>
      <c r="G90" s="288"/>
      <c r="H90" s="343"/>
      <c r="I90" s="344"/>
      <c r="J90" s="301"/>
      <c r="K90" s="544"/>
      <c r="L90" s="545"/>
      <c r="M90" s="545"/>
      <c r="N90" s="545"/>
      <c r="O90" s="545"/>
      <c r="P90" s="546"/>
      <c r="Q90" s="300"/>
      <c r="R90" s="544"/>
      <c r="S90" s="545"/>
      <c r="T90" s="545"/>
      <c r="U90" s="546"/>
      <c r="V90" s="344"/>
      <c r="W90" s="344"/>
      <c r="X90" s="284"/>
      <c r="Y90" s="388"/>
      <c r="Z90" s="389"/>
      <c r="AA90" s="389"/>
      <c r="AB90" s="389"/>
      <c r="AC90" s="389"/>
      <c r="AD90" s="389"/>
      <c r="AE90" s="389"/>
      <c r="AF90" s="68" t="str">
        <f>IF(Baseline!AE90="","",Baseline!AE90)</f>
        <v/>
      </c>
      <c r="AG90" s="22" t="str">
        <f t="shared" si="4"/>
        <v/>
      </c>
      <c r="AH90" s="2"/>
    </row>
    <row r="91" spans="1:34" ht="13.5" customHeight="1" x14ac:dyDescent="0.3">
      <c r="A91" s="66" t="str">
        <f>IF(Baseline!A91="","",Baseline!A91)</f>
        <v/>
      </c>
      <c r="B91" s="341" t="str">
        <f>IF(Baseline!B91="","",Baseline!B91)</f>
        <v/>
      </c>
      <c r="C91" s="341" t="str">
        <f>IF(Baseline!C91="","",Baseline!C91)</f>
        <v/>
      </c>
      <c r="D91" s="341" t="str">
        <f>IF(Baseline!D91="","",Baseline!D91)</f>
        <v/>
      </c>
      <c r="E91" s="97">
        <f t="shared" si="5"/>
        <v>0</v>
      </c>
      <c r="F91" s="299"/>
      <c r="G91" s="288"/>
      <c r="H91" s="343"/>
      <c r="I91" s="344"/>
      <c r="J91" s="301"/>
      <c r="K91" s="544"/>
      <c r="L91" s="545"/>
      <c r="M91" s="545"/>
      <c r="N91" s="545"/>
      <c r="O91" s="545"/>
      <c r="P91" s="546"/>
      <c r="Q91" s="300"/>
      <c r="R91" s="544"/>
      <c r="S91" s="545"/>
      <c r="T91" s="545"/>
      <c r="U91" s="546"/>
      <c r="V91" s="344"/>
      <c r="W91" s="344"/>
      <c r="X91" s="284"/>
      <c r="Y91" s="388"/>
      <c r="Z91" s="389"/>
      <c r="AA91" s="389"/>
      <c r="AB91" s="389"/>
      <c r="AC91" s="389"/>
      <c r="AD91" s="389"/>
      <c r="AE91" s="389"/>
      <c r="AF91" s="68" t="str">
        <f>IF(Baseline!AE91="","",Baseline!AE91)</f>
        <v/>
      </c>
      <c r="AG91" s="22" t="str">
        <f t="shared" si="4"/>
        <v/>
      </c>
      <c r="AH91" s="2"/>
    </row>
    <row r="92" spans="1:34" ht="13.5" customHeight="1" x14ac:dyDescent="0.3">
      <c r="A92" s="66" t="str">
        <f>IF(Baseline!A92="","",Baseline!A92)</f>
        <v/>
      </c>
      <c r="B92" s="341" t="str">
        <f>IF(Baseline!B92="","",Baseline!B92)</f>
        <v/>
      </c>
      <c r="C92" s="341" t="str">
        <f>IF(Baseline!C92="","",Baseline!C92)</f>
        <v/>
      </c>
      <c r="D92" s="341" t="str">
        <f>IF(Baseline!D92="","",Baseline!D92)</f>
        <v/>
      </c>
      <c r="E92" s="97">
        <f t="shared" si="5"/>
        <v>0</v>
      </c>
      <c r="F92" s="299"/>
      <c r="G92" s="288"/>
      <c r="H92" s="343"/>
      <c r="I92" s="344"/>
      <c r="J92" s="301"/>
      <c r="K92" s="544"/>
      <c r="L92" s="545"/>
      <c r="M92" s="545"/>
      <c r="N92" s="545"/>
      <c r="O92" s="545"/>
      <c r="P92" s="546"/>
      <c r="Q92" s="300"/>
      <c r="R92" s="544"/>
      <c r="S92" s="545"/>
      <c r="T92" s="545"/>
      <c r="U92" s="546"/>
      <c r="V92" s="344"/>
      <c r="W92" s="344"/>
      <c r="X92" s="284"/>
      <c r="Y92" s="388"/>
      <c r="Z92" s="389"/>
      <c r="AA92" s="389"/>
      <c r="AB92" s="389"/>
      <c r="AC92" s="389"/>
      <c r="AD92" s="389"/>
      <c r="AE92" s="389"/>
      <c r="AF92" s="68" t="str">
        <f>IF(Baseline!AE92="","",Baseline!AE92)</f>
        <v/>
      </c>
      <c r="AG92" s="22" t="str">
        <f t="shared" si="4"/>
        <v/>
      </c>
      <c r="AH92" s="2"/>
    </row>
    <row r="93" spans="1:34" ht="13.5" customHeight="1" x14ac:dyDescent="0.3">
      <c r="A93" s="74" t="str">
        <f>IF(Baseline!A93="","",Baseline!A93)</f>
        <v/>
      </c>
      <c r="B93" s="75" t="str">
        <f>IF(Baseline!B93="","",Baseline!B93)</f>
        <v/>
      </c>
      <c r="C93" s="75" t="str">
        <f>IF(Baseline!C93="","",Baseline!C93)</f>
        <v/>
      </c>
      <c r="D93" s="75" t="str">
        <f>IF(Baseline!D93="","",Baseline!D93)</f>
        <v/>
      </c>
      <c r="E93" s="98">
        <f t="shared" si="5"/>
        <v>0</v>
      </c>
      <c r="F93" s="299"/>
      <c r="G93" s="289"/>
      <c r="H93" s="290"/>
      <c r="I93" s="291"/>
      <c r="J93" s="302"/>
      <c r="K93" s="544"/>
      <c r="L93" s="545"/>
      <c r="M93" s="545"/>
      <c r="N93" s="545"/>
      <c r="O93" s="545"/>
      <c r="P93" s="546"/>
      <c r="Q93" s="300"/>
      <c r="R93" s="544"/>
      <c r="S93" s="545"/>
      <c r="T93" s="545"/>
      <c r="U93" s="546"/>
      <c r="V93" s="344"/>
      <c r="W93" s="344"/>
      <c r="X93" s="284"/>
      <c r="Y93" s="390"/>
      <c r="Z93" s="391"/>
      <c r="AA93" s="391"/>
      <c r="AB93" s="391"/>
      <c r="AC93" s="391"/>
      <c r="AD93" s="391"/>
      <c r="AE93" s="391"/>
      <c r="AF93" s="78" t="str">
        <f>IF(Baseline!AE93="","",Baseline!AE93)</f>
        <v/>
      </c>
      <c r="AG93" s="22" t="str">
        <f t="shared" si="4"/>
        <v/>
      </c>
      <c r="AH93" s="2"/>
    </row>
    <row r="94" spans="1:34" ht="24.75" customHeight="1" x14ac:dyDescent="0.25">
      <c r="A94" s="66" t="s">
        <v>87</v>
      </c>
      <c r="B94" s="79"/>
      <c r="C94" s="79">
        <f>SUM(C63:C93)</f>
        <v>1</v>
      </c>
      <c r="D94" s="25">
        <f>SUM(D63:D93)</f>
        <v>7706.3</v>
      </c>
      <c r="E94" s="26">
        <f>IFERROR(SUMPRODUCT(E63:E93,B63:B93)/SUM(B63:B93),0)</f>
        <v>4.87174</v>
      </c>
      <c r="F94" s="91" t="s">
        <v>88</v>
      </c>
      <c r="G94" s="37">
        <f>SUMPRODUCT(G63:G93,$D$63:$D$93)</f>
        <v>32366.460000000003</v>
      </c>
      <c r="H94" s="81" t="s">
        <v>86</v>
      </c>
      <c r="I94" s="37">
        <f>SUMPRODUCT(I63:I93,$D$63:$D$93)</f>
        <v>37992.059000000001</v>
      </c>
      <c r="J94" s="100" t="s">
        <v>86</v>
      </c>
      <c r="K94" s="544"/>
      <c r="L94" s="545"/>
      <c r="M94" s="545"/>
      <c r="N94" s="545"/>
      <c r="O94" s="545"/>
      <c r="P94" s="546"/>
      <c r="Q94" s="34">
        <f>SUMPRODUCT(Q63:Q93,$D$63:$D$93)</f>
        <v>0</v>
      </c>
      <c r="R94" s="547"/>
      <c r="S94" s="548"/>
      <c r="T94" s="548"/>
      <c r="U94" s="549"/>
      <c r="V94" s="35">
        <f>SUMPRODUCT(V63:V93,$D$63:$D$93)</f>
        <v>163065.30800000002</v>
      </c>
      <c r="W94" s="35">
        <f t="shared" ref="W94:X94" si="6">SUMPRODUCT(W63:W93,$D$63:$D$93)</f>
        <v>5394.41</v>
      </c>
      <c r="X94" s="101">
        <f t="shared" si="6"/>
        <v>0</v>
      </c>
      <c r="Y94" s="83">
        <f t="shared" ref="Y94:AF94" si="7">SUMPRODUCT(Y63:Y93,$D$63:$D$93)</f>
        <v>14762.034154000001</v>
      </c>
      <c r="Z94" s="24">
        <f t="shared" si="7"/>
        <v>22781.055808000001</v>
      </c>
      <c r="AA94" s="24">
        <f t="shared" si="7"/>
        <v>0</v>
      </c>
      <c r="AB94" s="79">
        <f t="shared" si="7"/>
        <v>0</v>
      </c>
      <c r="AC94" s="35">
        <f t="shared" si="7"/>
        <v>0</v>
      </c>
      <c r="AD94" s="35">
        <f t="shared" si="7"/>
        <v>0</v>
      </c>
      <c r="AE94" s="35">
        <f t="shared" si="7"/>
        <v>0</v>
      </c>
      <c r="AF94" s="79">
        <f t="shared" si="7"/>
        <v>37543.089961999998</v>
      </c>
      <c r="AG94" s="29">
        <f>SUM(AG63:AG93)</f>
        <v>75086.179923999996</v>
      </c>
      <c r="AH94" s="2"/>
    </row>
    <row r="95" spans="1:34" s="93" customFormat="1" ht="27" customHeight="1" x14ac:dyDescent="0.25">
      <c r="A95" s="57" t="s">
        <v>139</v>
      </c>
      <c r="B95" s="58"/>
      <c r="C95" s="58"/>
      <c r="D95" s="58"/>
      <c r="E95" s="58"/>
      <c r="F95" s="58"/>
      <c r="G95" s="58"/>
      <c r="H95" s="58"/>
      <c r="I95" s="58"/>
      <c r="J95" s="58"/>
      <c r="K95" s="58"/>
      <c r="L95" s="58"/>
      <c r="M95" s="58"/>
      <c r="N95" s="58"/>
      <c r="O95" s="58"/>
      <c r="P95" s="71"/>
      <c r="Q95" s="71"/>
      <c r="R95" s="58"/>
      <c r="S95" s="71"/>
      <c r="T95" s="71"/>
      <c r="U95" s="71"/>
      <c r="V95" s="71"/>
      <c r="W95" s="58"/>
      <c r="X95" s="58"/>
      <c r="Y95" s="58"/>
      <c r="Z95" s="58"/>
      <c r="AA95" s="58"/>
      <c r="AB95" s="58"/>
      <c r="AC95" s="57"/>
      <c r="AD95" s="57"/>
      <c r="AE95" s="57"/>
      <c r="AF95" s="58"/>
      <c r="AG95" s="224"/>
    </row>
    <row r="96" spans="1:34" ht="42" customHeight="1" x14ac:dyDescent="0.25">
      <c r="A96" s="477"/>
      <c r="B96" s="478"/>
      <c r="C96" s="478"/>
      <c r="D96" s="478" t="s">
        <v>102</v>
      </c>
      <c r="E96" s="510" t="s">
        <v>140</v>
      </c>
      <c r="F96" s="475" t="s">
        <v>88</v>
      </c>
      <c r="G96" s="483" t="s">
        <v>104</v>
      </c>
      <c r="H96" s="484"/>
      <c r="I96" s="484"/>
      <c r="J96" s="484"/>
      <c r="K96" s="484"/>
      <c r="L96" s="484"/>
      <c r="M96" s="484"/>
      <c r="N96" s="484"/>
      <c r="O96" s="484"/>
      <c r="P96" s="484"/>
      <c r="Q96" s="484"/>
      <c r="R96" s="484"/>
      <c r="S96" s="484"/>
      <c r="T96" s="484"/>
      <c r="U96" s="484"/>
      <c r="V96" s="484"/>
      <c r="W96" s="484"/>
      <c r="X96" s="540"/>
      <c r="Y96" s="102"/>
      <c r="Z96" s="85"/>
      <c r="AA96" s="85"/>
      <c r="AB96" s="85"/>
      <c r="AC96" s="206"/>
      <c r="AD96" s="206"/>
      <c r="AE96" s="206"/>
      <c r="AF96" s="85"/>
      <c r="AG96" s="197" t="s">
        <v>105</v>
      </c>
      <c r="AH96" s="2"/>
    </row>
    <row r="97" spans="1:34" ht="74.7" customHeight="1" thickBot="1" x14ac:dyDescent="0.3">
      <c r="A97" s="508"/>
      <c r="B97" s="509"/>
      <c r="C97" s="509"/>
      <c r="D97" s="509"/>
      <c r="E97" s="511"/>
      <c r="F97" s="476"/>
      <c r="G97" s="164" t="s">
        <v>106</v>
      </c>
      <c r="H97" s="59" t="s">
        <v>86</v>
      </c>
      <c r="I97" s="339" t="s">
        <v>107</v>
      </c>
      <c r="J97" s="59" t="s">
        <v>86</v>
      </c>
      <c r="K97" s="339" t="s">
        <v>110</v>
      </c>
      <c r="L97" s="59" t="s">
        <v>86</v>
      </c>
      <c r="M97" s="103" t="s">
        <v>141</v>
      </c>
      <c r="N97" s="59" t="s">
        <v>86</v>
      </c>
      <c r="O97" s="59" t="s">
        <v>86</v>
      </c>
      <c r="P97" s="59" t="s">
        <v>86</v>
      </c>
      <c r="Q97" s="339" t="s">
        <v>111</v>
      </c>
      <c r="R97" s="59" t="s">
        <v>86</v>
      </c>
      <c r="S97" s="59" t="s">
        <v>86</v>
      </c>
      <c r="T97" s="59" t="s">
        <v>86</v>
      </c>
      <c r="U97" s="59" t="s">
        <v>86</v>
      </c>
      <c r="V97" s="339" t="s">
        <v>114</v>
      </c>
      <c r="W97" s="339" t="s">
        <v>115</v>
      </c>
      <c r="X97" s="339" t="s">
        <v>116</v>
      </c>
      <c r="Y97" s="43"/>
      <c r="Z97" s="315"/>
      <c r="AA97" s="315"/>
      <c r="AB97" s="315"/>
      <c r="AC97" s="346"/>
      <c r="AD97" s="346"/>
      <c r="AE97" s="346"/>
      <c r="AF97" s="315"/>
      <c r="AG97" s="352" t="s">
        <v>70</v>
      </c>
      <c r="AH97" s="2"/>
    </row>
    <row r="98" spans="1:34" ht="23.25" customHeight="1" x14ac:dyDescent="0.25">
      <c r="A98" s="44" t="s">
        <v>87</v>
      </c>
      <c r="B98" s="196"/>
      <c r="C98" s="196"/>
      <c r="D98" s="313">
        <f>D94+D58</f>
        <v>7706.3</v>
      </c>
      <c r="E98" s="45">
        <f>IFERROR((SUMPRODUCT(E7:E57,D7:D57)+SUMPRODUCT(E63:E93,D63:D93))/D98,0)</f>
        <v>4.87174</v>
      </c>
      <c r="F98" s="46" t="s">
        <v>88</v>
      </c>
      <c r="G98" s="47">
        <f>G58+G94</f>
        <v>32366.460000000003</v>
      </c>
      <c r="H98" s="195"/>
      <c r="I98" s="47">
        <f>I58+I94</f>
        <v>37992.059000000001</v>
      </c>
      <c r="J98" s="195"/>
      <c r="K98" s="47">
        <f>K58+K94</f>
        <v>0</v>
      </c>
      <c r="L98" s="195"/>
      <c r="M98" s="47">
        <f>M58+M94</f>
        <v>0</v>
      </c>
      <c r="N98" s="195"/>
      <c r="O98" s="195"/>
      <c r="P98" s="195"/>
      <c r="Q98" s="47">
        <f>Q58+Q94</f>
        <v>0</v>
      </c>
      <c r="R98" s="195"/>
      <c r="S98" s="195"/>
      <c r="T98" s="195"/>
      <c r="U98" s="195"/>
      <c r="V98" s="47">
        <f>V58+V94</f>
        <v>163065.30800000002</v>
      </c>
      <c r="W98" s="47">
        <f t="shared" ref="W98:X98" si="8">W58+W94</f>
        <v>5394.41</v>
      </c>
      <c r="X98" s="47">
        <f t="shared" si="8"/>
        <v>0</v>
      </c>
      <c r="Y98" s="50"/>
      <c r="Z98" s="48"/>
      <c r="AA98" s="48"/>
      <c r="AB98" s="48"/>
      <c r="AC98" s="120"/>
      <c r="AD98" s="120"/>
      <c r="AE98" s="120"/>
      <c r="AF98" s="48"/>
      <c r="AG98" s="121">
        <f>AG58+AG94</f>
        <v>75086.179923999996</v>
      </c>
      <c r="AH98" s="2"/>
    </row>
    <row r="99" spans="1:34" x14ac:dyDescent="0.3">
      <c r="A99" s="51"/>
      <c r="B99" s="52"/>
      <c r="AA99" s="104"/>
      <c r="AB99" s="104"/>
      <c r="AC99" s="104"/>
      <c r="AD99" s="104"/>
      <c r="AE99" s="104"/>
      <c r="AF99" s="104"/>
      <c r="AG99" s="104"/>
      <c r="AH99" s="104"/>
    </row>
    <row r="100" spans="1:34" x14ac:dyDescent="0.3">
      <c r="A100" s="51"/>
      <c r="B100" s="52"/>
      <c r="Z100" s="53"/>
      <c r="AA100" s="104"/>
      <c r="AB100" s="104"/>
      <c r="AC100" s="104"/>
      <c r="AD100" s="104"/>
      <c r="AE100" s="104"/>
      <c r="AF100" s="104"/>
      <c r="AG100" s="104"/>
      <c r="AH100" s="104"/>
    </row>
    <row r="101" spans="1:34" x14ac:dyDescent="0.3">
      <c r="A101" s="51"/>
      <c r="B101" s="52"/>
      <c r="AA101" s="104"/>
      <c r="AB101" s="104"/>
      <c r="AC101" s="104"/>
      <c r="AD101" s="104"/>
      <c r="AE101" s="104"/>
      <c r="AF101" s="104"/>
      <c r="AG101" s="104"/>
      <c r="AH101" s="104"/>
    </row>
    <row r="102" spans="1:34" x14ac:dyDescent="0.3">
      <c r="A102" s="51"/>
      <c r="B102" s="52"/>
      <c r="AA102" s="104"/>
      <c r="AB102" s="104"/>
      <c r="AC102" s="104"/>
      <c r="AD102" s="104"/>
      <c r="AE102" s="104"/>
      <c r="AF102" s="104"/>
      <c r="AG102" s="104"/>
      <c r="AH102" s="104"/>
    </row>
    <row r="103" spans="1:34" x14ac:dyDescent="0.3">
      <c r="A103" s="51"/>
      <c r="B103" s="52"/>
      <c r="AA103" s="104"/>
      <c r="AB103" s="104"/>
      <c r="AC103" s="104"/>
      <c r="AD103" s="104"/>
      <c r="AE103" s="104"/>
      <c r="AF103" s="104"/>
      <c r="AG103" s="104"/>
      <c r="AH103" s="104"/>
    </row>
    <row r="104" spans="1:34" x14ac:dyDescent="0.3">
      <c r="A104" s="51"/>
      <c r="B104" s="52"/>
      <c r="AA104" s="104"/>
      <c r="AB104" s="104"/>
      <c r="AC104" s="104"/>
      <c r="AD104" s="104"/>
      <c r="AE104" s="104"/>
      <c r="AF104" s="104"/>
      <c r="AG104" s="104"/>
      <c r="AH104" s="104"/>
    </row>
    <row r="105" spans="1:34" x14ac:dyDescent="0.3">
      <c r="A105" s="51"/>
      <c r="B105" s="52"/>
      <c r="AA105" s="104"/>
      <c r="AB105" s="104"/>
      <c r="AC105" s="104"/>
      <c r="AD105" s="104"/>
      <c r="AE105" s="104"/>
      <c r="AF105" s="104"/>
      <c r="AG105" s="104"/>
      <c r="AH105" s="104"/>
    </row>
    <row r="106" spans="1:34" x14ac:dyDescent="0.3">
      <c r="A106" s="51"/>
      <c r="B106" s="52"/>
      <c r="AA106" s="104"/>
      <c r="AB106" s="104"/>
      <c r="AC106" s="104"/>
      <c r="AD106" s="104"/>
      <c r="AE106" s="104"/>
      <c r="AF106" s="104"/>
      <c r="AG106" s="104"/>
      <c r="AH106" s="104"/>
    </row>
    <row r="107" spans="1:34" x14ac:dyDescent="0.3">
      <c r="A107" s="51"/>
      <c r="B107" s="52"/>
      <c r="AA107" s="104"/>
      <c r="AB107" s="104"/>
      <c r="AC107" s="104"/>
      <c r="AD107" s="104"/>
      <c r="AE107" s="104"/>
      <c r="AF107" s="104"/>
      <c r="AG107" s="104"/>
      <c r="AH107" s="104"/>
    </row>
    <row r="108" spans="1:34" x14ac:dyDescent="0.3">
      <c r="A108" s="51"/>
      <c r="B108" s="52"/>
      <c r="AA108" s="104"/>
      <c r="AB108" s="104"/>
      <c r="AC108" s="104"/>
      <c r="AD108" s="104"/>
      <c r="AE108" s="104"/>
      <c r="AF108" s="104"/>
      <c r="AG108" s="104"/>
      <c r="AH108" s="104"/>
    </row>
    <row r="109" spans="1:34" x14ac:dyDescent="0.3">
      <c r="A109" s="51"/>
      <c r="B109" s="52"/>
      <c r="AA109" s="104"/>
      <c r="AB109" s="104"/>
      <c r="AC109" s="104"/>
      <c r="AD109" s="104"/>
      <c r="AE109" s="104"/>
      <c r="AF109" s="104"/>
      <c r="AG109" s="104"/>
      <c r="AH109" s="104"/>
    </row>
    <row r="110" spans="1:34" x14ac:dyDescent="0.3">
      <c r="A110" s="51"/>
      <c r="B110" s="52"/>
      <c r="AA110" s="104"/>
      <c r="AB110" s="104"/>
      <c r="AC110" s="104"/>
      <c r="AD110" s="104"/>
      <c r="AE110" s="104"/>
      <c r="AF110" s="104"/>
      <c r="AG110" s="104"/>
      <c r="AH110" s="104"/>
    </row>
    <row r="111" spans="1:34" x14ac:dyDescent="0.3">
      <c r="A111" s="51"/>
      <c r="B111" s="52"/>
      <c r="AA111" s="104"/>
      <c r="AB111" s="104"/>
      <c r="AC111" s="104"/>
      <c r="AD111" s="104"/>
      <c r="AE111" s="104"/>
      <c r="AF111" s="104"/>
      <c r="AG111" s="104"/>
      <c r="AH111" s="104"/>
    </row>
    <row r="112" spans="1:34" x14ac:dyDescent="0.3">
      <c r="A112" s="51"/>
      <c r="B112" s="52"/>
      <c r="AA112" s="104"/>
      <c r="AB112" s="104"/>
      <c r="AC112" s="104"/>
      <c r="AD112" s="104"/>
      <c r="AE112" s="104"/>
      <c r="AF112" s="104"/>
      <c r="AG112" s="104"/>
      <c r="AH112" s="104"/>
    </row>
    <row r="113" spans="1:34" x14ac:dyDescent="0.3">
      <c r="A113" s="51"/>
      <c r="B113" s="52"/>
      <c r="AA113" s="104"/>
      <c r="AB113" s="104"/>
      <c r="AC113" s="104"/>
      <c r="AD113" s="104"/>
      <c r="AE113" s="104"/>
      <c r="AF113" s="104"/>
      <c r="AG113" s="104"/>
      <c r="AH113" s="104"/>
    </row>
    <row r="114" spans="1:34" x14ac:dyDescent="0.3">
      <c r="A114" s="51"/>
      <c r="B114" s="52"/>
      <c r="AA114" s="104"/>
      <c r="AB114" s="104"/>
      <c r="AC114" s="104"/>
      <c r="AD114" s="104"/>
      <c r="AE114" s="104"/>
      <c r="AF114" s="104"/>
      <c r="AG114" s="104"/>
      <c r="AH114" s="104"/>
    </row>
    <row r="115" spans="1:34" x14ac:dyDescent="0.3">
      <c r="A115" s="51"/>
      <c r="B115" s="52"/>
      <c r="AA115" s="104"/>
      <c r="AB115" s="104"/>
      <c r="AC115" s="104"/>
      <c r="AD115" s="104"/>
      <c r="AE115" s="104"/>
      <c r="AF115" s="104"/>
      <c r="AG115" s="104"/>
      <c r="AH115" s="104"/>
    </row>
    <row r="116" spans="1:34" x14ac:dyDescent="0.3">
      <c r="A116" s="51"/>
      <c r="B116" s="52"/>
      <c r="AA116" s="104"/>
      <c r="AB116" s="104"/>
      <c r="AC116" s="104"/>
      <c r="AD116" s="104"/>
      <c r="AE116" s="104"/>
      <c r="AF116" s="104"/>
      <c r="AG116" s="104"/>
      <c r="AH116" s="104"/>
    </row>
    <row r="117" spans="1:34" x14ac:dyDescent="0.3">
      <c r="A117" s="51"/>
      <c r="B117" s="52"/>
      <c r="AA117" s="104"/>
      <c r="AB117" s="104"/>
      <c r="AC117" s="104"/>
      <c r="AD117" s="104"/>
      <c r="AE117" s="104"/>
      <c r="AF117" s="104"/>
      <c r="AG117" s="104"/>
      <c r="AH117" s="104"/>
    </row>
    <row r="118" spans="1:34" x14ac:dyDescent="0.3">
      <c r="A118" s="51"/>
      <c r="B118" s="52"/>
      <c r="AA118" s="104"/>
      <c r="AB118" s="104"/>
      <c r="AC118" s="104"/>
      <c r="AD118" s="104"/>
      <c r="AE118" s="104"/>
      <c r="AF118" s="104"/>
      <c r="AG118" s="104"/>
      <c r="AH118" s="104"/>
    </row>
    <row r="119" spans="1:34" x14ac:dyDescent="0.3">
      <c r="A119" s="51"/>
      <c r="B119" s="52"/>
      <c r="AA119" s="104"/>
      <c r="AB119" s="104"/>
      <c r="AC119" s="104"/>
      <c r="AD119" s="104"/>
      <c r="AE119" s="104"/>
      <c r="AF119" s="104"/>
      <c r="AG119" s="104"/>
      <c r="AH119" s="104"/>
    </row>
    <row r="120" spans="1:34" x14ac:dyDescent="0.3">
      <c r="A120" s="51"/>
      <c r="B120" s="52"/>
      <c r="AA120" s="104"/>
      <c r="AB120" s="104"/>
      <c r="AC120" s="104"/>
      <c r="AD120" s="104"/>
      <c r="AE120" s="104"/>
      <c r="AF120" s="104"/>
      <c r="AG120" s="104"/>
      <c r="AH120" s="104"/>
    </row>
    <row r="121" spans="1:34" x14ac:dyDescent="0.3">
      <c r="A121" s="51"/>
      <c r="B121" s="52"/>
      <c r="AA121" s="104"/>
      <c r="AB121" s="104"/>
      <c r="AC121" s="104"/>
      <c r="AD121" s="104"/>
      <c r="AE121" s="104"/>
      <c r="AF121" s="104"/>
      <c r="AG121" s="104"/>
      <c r="AH121" s="104"/>
    </row>
    <row r="122" spans="1:34" x14ac:dyDescent="0.3">
      <c r="A122" s="51"/>
      <c r="B122" s="52"/>
      <c r="AA122" s="104"/>
      <c r="AB122" s="104"/>
      <c r="AC122" s="104"/>
      <c r="AD122" s="104"/>
      <c r="AE122" s="104"/>
      <c r="AF122" s="104"/>
      <c r="AG122" s="104"/>
      <c r="AH122" s="104"/>
    </row>
    <row r="123" spans="1:34" x14ac:dyDescent="0.3">
      <c r="A123" s="51"/>
      <c r="B123" s="52"/>
      <c r="AA123" s="104"/>
      <c r="AB123" s="104"/>
      <c r="AC123" s="104"/>
      <c r="AD123" s="104"/>
      <c r="AE123" s="104"/>
      <c r="AF123" s="104"/>
      <c r="AG123" s="104"/>
      <c r="AH123" s="104"/>
    </row>
    <row r="124" spans="1:34" x14ac:dyDescent="0.3">
      <c r="A124" s="51"/>
      <c r="B124" s="52"/>
      <c r="AA124" s="104"/>
      <c r="AB124" s="104"/>
      <c r="AC124" s="104"/>
      <c r="AD124" s="104"/>
      <c r="AE124" s="104"/>
      <c r="AF124" s="104"/>
      <c r="AG124" s="104"/>
      <c r="AH124" s="104"/>
    </row>
    <row r="125" spans="1:34" x14ac:dyDescent="0.3">
      <c r="A125" s="51"/>
      <c r="B125" s="52"/>
      <c r="AA125" s="104"/>
      <c r="AB125" s="104"/>
      <c r="AC125" s="104"/>
      <c r="AD125" s="104"/>
      <c r="AE125" s="104"/>
      <c r="AF125" s="104"/>
      <c r="AG125" s="104"/>
      <c r="AH125" s="104"/>
    </row>
    <row r="126" spans="1:34" x14ac:dyDescent="0.3">
      <c r="A126" s="51"/>
      <c r="B126" s="52"/>
      <c r="AA126" s="104"/>
      <c r="AB126" s="104"/>
      <c r="AC126" s="104"/>
      <c r="AD126" s="104"/>
      <c r="AE126" s="104"/>
      <c r="AF126" s="104"/>
      <c r="AG126" s="104"/>
      <c r="AH126" s="104"/>
    </row>
    <row r="127" spans="1:34" x14ac:dyDescent="0.3">
      <c r="A127" s="51"/>
      <c r="AA127" s="104"/>
      <c r="AB127" s="104"/>
      <c r="AC127" s="104"/>
      <c r="AD127" s="104"/>
      <c r="AE127" s="104"/>
      <c r="AF127" s="104"/>
      <c r="AG127" s="104"/>
      <c r="AH127" s="104"/>
    </row>
    <row r="128" spans="1:34" x14ac:dyDescent="0.3">
      <c r="A128" s="51"/>
      <c r="B128" s="52"/>
      <c r="AA128" s="104"/>
      <c r="AB128" s="104"/>
      <c r="AC128" s="104"/>
      <c r="AD128" s="104"/>
      <c r="AE128" s="104"/>
      <c r="AF128" s="104"/>
      <c r="AG128" s="104"/>
      <c r="AH128" s="104"/>
    </row>
    <row r="131" spans="1:34" x14ac:dyDescent="0.3">
      <c r="A131" s="54"/>
      <c r="B131" s="55"/>
      <c r="C131" s="55"/>
      <c r="D131" s="55"/>
      <c r="E131" s="55"/>
      <c r="F131" s="55"/>
      <c r="G131" s="55"/>
      <c r="H131" s="55"/>
      <c r="I131" s="55"/>
      <c r="J131" s="55"/>
      <c r="K131" s="55"/>
      <c r="L131" s="55"/>
      <c r="M131" s="55"/>
      <c r="N131" s="55"/>
      <c r="O131" s="55"/>
      <c r="P131" s="55"/>
      <c r="Q131" s="55"/>
      <c r="S131" s="55"/>
      <c r="T131" s="55"/>
      <c r="U131" s="55"/>
      <c r="V131" s="55"/>
      <c r="W131" s="55"/>
      <c r="X131" s="55"/>
      <c r="Y131" s="55"/>
      <c r="Z131" s="55"/>
      <c r="AA131" s="55"/>
      <c r="AB131" s="55"/>
      <c r="AC131" s="55"/>
      <c r="AD131" s="55"/>
      <c r="AE131" s="55"/>
      <c r="AF131" s="55"/>
      <c r="AG131" s="55"/>
      <c r="AH131" s="55"/>
    </row>
    <row r="132" spans="1:34" x14ac:dyDescent="0.3">
      <c r="A132" s="54"/>
      <c r="B132" s="55"/>
      <c r="C132" s="55"/>
      <c r="D132" s="55"/>
      <c r="E132" s="55"/>
      <c r="F132" s="55"/>
      <c r="G132" s="55"/>
      <c r="H132" s="55"/>
      <c r="I132" s="55"/>
      <c r="J132" s="55"/>
      <c r="K132" s="55"/>
      <c r="L132" s="55"/>
      <c r="M132" s="55"/>
      <c r="N132" s="55"/>
      <c r="O132" s="55"/>
      <c r="P132" s="55"/>
      <c r="Q132" s="55"/>
      <c r="S132" s="55"/>
      <c r="T132" s="55"/>
      <c r="U132" s="55"/>
      <c r="V132" s="55"/>
      <c r="W132" s="55"/>
      <c r="X132" s="55"/>
      <c r="Y132" s="55"/>
      <c r="Z132" s="55"/>
      <c r="AA132" s="55"/>
      <c r="AB132" s="55"/>
      <c r="AC132" s="55"/>
      <c r="AD132" s="55"/>
      <c r="AE132" s="55"/>
      <c r="AF132" s="55"/>
      <c r="AG132" s="55"/>
      <c r="AH132" s="55"/>
    </row>
  </sheetData>
  <sheetProtection algorithmName="SHA-512" hashValue="TjD/MNpNgM+2QIUce0xiOB7s72iU1LySy6pTo076CYELcy63xj37zWDBm6JSOUH4CpU/QIL9uEyCIdFM09jOcg==" saltValue="ECjAyrTeiPKKYOiqD3OI6Q==" spinCount="100000" sheet="1" objects="1" scenarios="1"/>
  <mergeCells count="18">
    <mergeCell ref="F96:F97"/>
    <mergeCell ref="G60:X60"/>
    <mergeCell ref="R61:U94"/>
    <mergeCell ref="G96:X96"/>
    <mergeCell ref="K61:P94"/>
    <mergeCell ref="A96:A97"/>
    <mergeCell ref="B96:B97"/>
    <mergeCell ref="C96:C97"/>
    <mergeCell ref="D96:D97"/>
    <mergeCell ref="E96:E97"/>
    <mergeCell ref="A59:AG59"/>
    <mergeCell ref="Y60:AG60"/>
    <mergeCell ref="Y3:AG3"/>
    <mergeCell ref="G3:X3"/>
    <mergeCell ref="A3:A5"/>
    <mergeCell ref="B3:B5"/>
    <mergeCell ref="C3:C5"/>
    <mergeCell ref="D3:D5"/>
  </mergeCells>
  <dataValidations count="5">
    <dataValidation type="decimal" allowBlank="1" showInputMessage="1" showErrorMessage="1" errorTitle="CHP generation" error="figure entered must be a negative value" promptTitle="CHP generation value" prompt="enter as negative value (-)" sqref="Q7:Q57 Q63:Q93" xr:uid="{2FF32C5A-360B-4ED1-A57F-CB8B5D43BBBD}">
      <formula1>-100000000000000000</formula1>
      <formula2>0</formula2>
    </dataValidation>
    <dataValidation allowBlank="1" showInputMessage="1" showErrorMessage="1" promptTitle="Row number" sqref="G6 K6" xr:uid="{97E9A1E9-EE24-4C74-B2BA-B42C83A26F55}"/>
    <dataValidation type="list" allowBlank="1" showInputMessage="1" showErrorMessage="1" sqref="J63:J93 H63:H93 J7:J57 P7:P57 H7:H57 N7:N57 L7:L57 T7:T57 R7:R57" xr:uid="{1C9F1C65-5DC1-4C5D-AA99-3BB4D4678972}">
      <formula1>Fuel_Type</formula1>
    </dataValidation>
    <dataValidation allowBlank="1" showInputMessage="1" showErrorMessage="1" promptTitle="Row number" prompt="Note row reference letters may change depending on number of systems present" sqref="S7:S57 I7:I57 M7:M57 G7:G57 K7:K57" xr:uid="{44A09BE6-A8E7-4F22-A9F4-50FB7D0C479C}"/>
    <dataValidation allowBlank="1" showInputMessage="1" showErrorMessage="1" promptTitle="Notional Building PV, if present" prompt="Note PV savings matched to Notional Building for purposes of estimating savings from 'Be Clean' measures only _x000a__x000a_" sqref="AF7:AF57" xr:uid="{7CB72986-CE98-4485-83D0-43356375937A}"/>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A8D5-F15A-4B1C-82FA-D49212FF8273}">
  <sheetPr codeName="Sheet6"/>
  <dimension ref="A1:AG98"/>
  <sheetViews>
    <sheetView topLeftCell="L49" zoomScale="70" zoomScaleNormal="70" workbookViewId="0">
      <selection activeCell="W62" sqref="W62"/>
    </sheetView>
  </sheetViews>
  <sheetFormatPr defaultRowHeight="14.4" x14ac:dyDescent="0.3"/>
  <cols>
    <col min="1" max="6" width="15.44140625" customWidth="1"/>
    <col min="7" max="7" width="17" customWidth="1"/>
    <col min="8" max="8" width="15.44140625" customWidth="1"/>
    <col min="9" max="9" width="17" customWidth="1"/>
    <col min="10" max="10" width="15.44140625" customWidth="1"/>
    <col min="11" max="11" width="17" customWidth="1"/>
    <col min="12" max="12" width="15.44140625" customWidth="1"/>
    <col min="13" max="13" width="17" customWidth="1"/>
    <col min="14" max="24" width="15.44140625" customWidth="1"/>
    <col min="25" max="33" width="15.5546875" customWidth="1"/>
  </cols>
  <sheetData>
    <row r="1" spans="1:33" s="269" customFormat="1" ht="27" customHeight="1" x14ac:dyDescent="0.4">
      <c r="A1" s="518" t="s">
        <v>152</v>
      </c>
      <c r="B1" s="518"/>
      <c r="C1" s="518"/>
      <c r="D1" s="518"/>
      <c r="E1" s="518"/>
      <c r="F1" s="518"/>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9"/>
    </row>
    <row r="2" spans="1:33" s="14" customFormat="1" ht="27" customHeight="1" x14ac:dyDescent="0.25">
      <c r="A2" s="57" t="s">
        <v>35</v>
      </c>
      <c r="B2" s="58"/>
      <c r="C2" s="58"/>
      <c r="D2" s="58"/>
      <c r="E2" s="58"/>
      <c r="F2" s="58"/>
      <c r="G2" s="58"/>
      <c r="H2" s="58"/>
      <c r="I2" s="58"/>
      <c r="J2" s="58"/>
      <c r="K2" s="58"/>
      <c r="L2" s="58"/>
      <c r="M2" s="58"/>
      <c r="N2" s="58"/>
      <c r="O2" s="58"/>
      <c r="P2" s="58"/>
      <c r="Q2" s="58"/>
      <c r="R2" s="105"/>
      <c r="S2" s="58"/>
      <c r="T2" s="58"/>
      <c r="U2" s="58"/>
      <c r="V2" s="58"/>
      <c r="W2" s="13"/>
      <c r="X2" s="13"/>
      <c r="Y2" s="13"/>
      <c r="Z2" s="13"/>
      <c r="AA2" s="13"/>
      <c r="AB2" s="13"/>
      <c r="AC2" s="13"/>
      <c r="AD2" s="13"/>
      <c r="AE2" s="13"/>
      <c r="AF2" s="13"/>
      <c r="AG2" s="340"/>
    </row>
    <row r="3" spans="1:33" ht="27" customHeight="1" x14ac:dyDescent="0.3">
      <c r="A3" s="469" t="str">
        <f>Baseline!A3</f>
        <v>Unit identifier (e.g. plot number, dwelling type etc.)</v>
      </c>
      <c r="B3" s="469" t="str">
        <f>Baseline!B3</f>
        <v>Model total floor area (m²)</v>
      </c>
      <c r="C3" s="469" t="str">
        <f>Baseline!C3</f>
        <v>Number of units</v>
      </c>
      <c r="D3" s="472" t="str">
        <f>Baseline!D3</f>
        <v>Total area represented by model  (m²)</v>
      </c>
      <c r="E3" s="213" t="s">
        <v>40</v>
      </c>
      <c r="F3" s="213"/>
      <c r="G3" s="539" t="s">
        <v>143</v>
      </c>
      <c r="H3" s="484"/>
      <c r="I3" s="484"/>
      <c r="J3" s="484"/>
      <c r="K3" s="484"/>
      <c r="L3" s="484"/>
      <c r="M3" s="484"/>
      <c r="N3" s="484"/>
      <c r="O3" s="484"/>
      <c r="P3" s="484"/>
      <c r="Q3" s="484"/>
      <c r="R3" s="484"/>
      <c r="S3" s="484"/>
      <c r="T3" s="484"/>
      <c r="U3" s="484"/>
      <c r="V3" s="484"/>
      <c r="W3" s="484"/>
      <c r="X3" s="485"/>
      <c r="Y3" s="539" t="s">
        <v>42</v>
      </c>
      <c r="Z3" s="484"/>
      <c r="AA3" s="484"/>
      <c r="AB3" s="484"/>
      <c r="AC3" s="484"/>
      <c r="AD3" s="484"/>
      <c r="AE3" s="484"/>
      <c r="AF3" s="484"/>
      <c r="AG3" s="540"/>
    </row>
    <row r="4" spans="1:33" ht="79.2" x14ac:dyDescent="0.3">
      <c r="A4" s="470"/>
      <c r="B4" s="470"/>
      <c r="C4" s="470"/>
      <c r="D4" s="473"/>
      <c r="E4" s="174" t="s">
        <v>153</v>
      </c>
      <c r="F4" s="185" t="s">
        <v>154</v>
      </c>
      <c r="G4" s="174" t="s">
        <v>46</v>
      </c>
      <c r="H4" s="106" t="s">
        <v>47</v>
      </c>
      <c r="I4" s="106" t="s">
        <v>48</v>
      </c>
      <c r="J4" s="106" t="s">
        <v>49</v>
      </c>
      <c r="K4" s="165" t="s">
        <v>50</v>
      </c>
      <c r="L4" s="106" t="s">
        <v>47</v>
      </c>
      <c r="M4" s="333" t="s">
        <v>51</v>
      </c>
      <c r="N4" s="106" t="s">
        <v>49</v>
      </c>
      <c r="O4" s="333" t="s">
        <v>52</v>
      </c>
      <c r="P4" s="333" t="s">
        <v>53</v>
      </c>
      <c r="Q4" s="333" t="s">
        <v>54</v>
      </c>
      <c r="R4" s="333" t="s">
        <v>55</v>
      </c>
      <c r="S4" s="106" t="s">
        <v>56</v>
      </c>
      <c r="T4" s="106" t="s">
        <v>57</v>
      </c>
      <c r="U4" s="333" t="s">
        <v>58</v>
      </c>
      <c r="V4" s="106" t="s">
        <v>59</v>
      </c>
      <c r="W4" s="106" t="s">
        <v>60</v>
      </c>
      <c r="X4" s="183" t="s">
        <v>61</v>
      </c>
      <c r="Y4" s="174" t="s">
        <v>62</v>
      </c>
      <c r="Z4" s="106" t="s">
        <v>63</v>
      </c>
      <c r="AA4" s="333" t="s">
        <v>64</v>
      </c>
      <c r="AB4" s="333" t="s">
        <v>65</v>
      </c>
      <c r="AC4" s="106" t="s">
        <v>66</v>
      </c>
      <c r="AD4" s="106" t="s">
        <v>67</v>
      </c>
      <c r="AE4" s="106" t="s">
        <v>68</v>
      </c>
      <c r="AF4" s="333" t="s">
        <v>155</v>
      </c>
      <c r="AG4" s="198" t="s">
        <v>70</v>
      </c>
    </row>
    <row r="5" spans="1:33" x14ac:dyDescent="0.3">
      <c r="A5" s="471"/>
      <c r="B5" s="471"/>
      <c r="C5" s="471"/>
      <c r="D5" s="474"/>
      <c r="E5" s="175"/>
      <c r="F5" s="186"/>
      <c r="G5" s="175"/>
      <c r="H5" s="169"/>
      <c r="I5" s="169"/>
      <c r="J5" s="332"/>
      <c r="K5" s="335" t="s">
        <v>72</v>
      </c>
      <c r="L5" s="169"/>
      <c r="M5" s="335" t="s">
        <v>72</v>
      </c>
      <c r="N5" s="169"/>
      <c r="O5" s="335" t="s">
        <v>72</v>
      </c>
      <c r="P5" s="335" t="s">
        <v>72</v>
      </c>
      <c r="Q5" s="335" t="s">
        <v>72</v>
      </c>
      <c r="R5" s="335" t="s">
        <v>72</v>
      </c>
      <c r="S5" s="169"/>
      <c r="T5" s="169"/>
      <c r="U5" s="335" t="s">
        <v>72</v>
      </c>
      <c r="V5" s="169"/>
      <c r="W5" s="169"/>
      <c r="X5" s="184"/>
      <c r="Y5" s="175"/>
      <c r="Z5" s="169"/>
      <c r="AA5" s="335" t="s">
        <v>72</v>
      </c>
      <c r="AB5" s="335" t="s">
        <v>72</v>
      </c>
      <c r="AC5" s="169"/>
      <c r="AD5" s="169"/>
      <c r="AE5" s="169"/>
      <c r="AF5" s="335" t="s">
        <v>72</v>
      </c>
      <c r="AG5" s="199"/>
    </row>
    <row r="6" spans="1:33" ht="66" x14ac:dyDescent="0.3">
      <c r="A6" s="61"/>
      <c r="B6" s="17"/>
      <c r="C6" s="62"/>
      <c r="D6" s="167"/>
      <c r="E6" s="62"/>
      <c r="F6" s="19" t="s">
        <v>123</v>
      </c>
      <c r="G6" s="20" t="s">
        <v>144</v>
      </c>
      <c r="H6" s="17" t="s">
        <v>76</v>
      </c>
      <c r="I6" s="165" t="s">
        <v>145</v>
      </c>
      <c r="J6" s="17" t="s">
        <v>76</v>
      </c>
      <c r="K6" s="17" t="s">
        <v>126</v>
      </c>
      <c r="L6" s="17" t="s">
        <v>76</v>
      </c>
      <c r="M6" s="17" t="s">
        <v>127</v>
      </c>
      <c r="N6" s="17" t="s">
        <v>76</v>
      </c>
      <c r="O6" s="17" t="s">
        <v>128</v>
      </c>
      <c r="P6" s="17" t="s">
        <v>76</v>
      </c>
      <c r="Q6" s="17" t="s">
        <v>129</v>
      </c>
      <c r="R6" s="17" t="s">
        <v>76</v>
      </c>
      <c r="S6" s="17" t="s">
        <v>130</v>
      </c>
      <c r="T6" s="17" t="s">
        <v>76</v>
      </c>
      <c r="U6" s="17" t="s">
        <v>156</v>
      </c>
      <c r="V6" s="17" t="s">
        <v>146</v>
      </c>
      <c r="W6" s="64" t="s">
        <v>147</v>
      </c>
      <c r="X6" s="64" t="s">
        <v>133</v>
      </c>
      <c r="Y6" s="63"/>
      <c r="Z6" s="62"/>
      <c r="AA6" s="62"/>
      <c r="AB6" s="62"/>
      <c r="AC6" s="62"/>
      <c r="AD6" s="62"/>
      <c r="AE6" s="62"/>
      <c r="AF6" s="62"/>
      <c r="AG6" s="65"/>
    </row>
    <row r="7" spans="1:33" x14ac:dyDescent="0.3">
      <c r="A7" s="66" t="str">
        <f>IF(Baseline!A7="","",Baseline!A7)</f>
        <v/>
      </c>
      <c r="B7" s="341" t="str">
        <f>IF(Baseline!B7="","",Baseline!B7)</f>
        <v/>
      </c>
      <c r="C7" s="96" t="str">
        <f>IF(Baseline!C7="","",Baseline!C7)</f>
        <v/>
      </c>
      <c r="D7" s="67" t="str">
        <f>IF(Baseline!D7="","",Baseline!D7)</f>
        <v/>
      </c>
      <c r="E7" s="342" t="str">
        <f>IFERROR(SUM(Y7:AF7)/$B7,"")</f>
        <v/>
      </c>
      <c r="F7" s="258"/>
      <c r="G7" s="285"/>
      <c r="H7" s="286"/>
      <c r="I7" s="287"/>
      <c r="J7" s="286"/>
      <c r="K7" s="287"/>
      <c r="L7" s="286"/>
      <c r="M7" s="287"/>
      <c r="N7" s="286"/>
      <c r="O7" s="287"/>
      <c r="P7" s="286"/>
      <c r="Q7" s="287"/>
      <c r="R7" s="286"/>
      <c r="S7" s="287"/>
      <c r="T7" s="286"/>
      <c r="U7" s="287"/>
      <c r="V7" s="287"/>
      <c r="W7" s="287"/>
      <c r="X7" s="292"/>
      <c r="Y7" s="89" t="str">
        <f>IFERROR($G7*INDEX('Development Information'!$B$9:$B$15,MATCH($H7,Fuel_Type,0),1)+$K7*IFERROR(INDEX('Development Information'!$B$9:$B$15,MATCH($L7,Fuel_Type,0),1),0)+$S7*IFERROR(INDEX('Development Information'!$B$9:$B$15,MATCH($T7,Fuel_Type,0),1),0),"")</f>
        <v/>
      </c>
      <c r="Z7" s="68" t="str">
        <f>IFERROR($M7*IFERROR(INDEX('Development Information'!$B$9:$B$15,MATCH($N7,Fuel_Type,0),1),0)+$I7*(INDEX('Development Information'!$B$9:$B$15,MATCH($J7,Fuel_Type,0),1)),"")</f>
        <v/>
      </c>
      <c r="AA7" s="68" t="str">
        <f>IFERROR($O7*INDEX('Development Information'!$B$9:$B$15,MATCH($P7,Fuel_Type,0),1),"")</f>
        <v/>
      </c>
      <c r="AB7" s="68" t="str">
        <f>IFERROR($Q7*INDEX('Development Information'!$B$9:$B$15,MATCH($R7,Fuel_Type,0),1),"")</f>
        <v/>
      </c>
      <c r="AC7" s="68" t="str">
        <f>IF($V7="","",$V7*'Development Information'!$B$10)</f>
        <v/>
      </c>
      <c r="AD7" s="68" t="str">
        <f>IF($W7="","",$W7*'Development Information'!$B$10)</f>
        <v/>
      </c>
      <c r="AE7" s="68" t="str">
        <f>IF($X7="","",$X7*'Development Information'!$B$10)</f>
        <v/>
      </c>
      <c r="AF7" s="68" t="str">
        <f>IF($U7="","",$U7*'Development Information'!$B$10)</f>
        <v/>
      </c>
      <c r="AG7" s="69" t="str">
        <f>IF(SUM(Y7:AF7)=0,"",(SUM(Y7:AF7)*D7/B7))</f>
        <v/>
      </c>
    </row>
    <row r="8" spans="1:33" x14ac:dyDescent="0.3">
      <c r="A8" s="66" t="str">
        <f>IF(Baseline!A8="","",Baseline!A8)</f>
        <v/>
      </c>
      <c r="B8" s="341" t="str">
        <f>IF(Baseline!B8="","",Baseline!B8)</f>
        <v/>
      </c>
      <c r="C8" s="341" t="str">
        <f>IF(Baseline!C8="","",Baseline!C8)</f>
        <v/>
      </c>
      <c r="D8" s="67" t="str">
        <f>IF(Baseline!D8="","",Baseline!D8)</f>
        <v/>
      </c>
      <c r="E8" s="342" t="str">
        <f t="shared" ref="E8:E57" si="0">IFERROR(SUM(Y8:AF8)/$B8,"")</f>
        <v/>
      </c>
      <c r="F8" s="258"/>
      <c r="G8" s="288"/>
      <c r="H8" s="343"/>
      <c r="I8" s="344"/>
      <c r="J8" s="343"/>
      <c r="K8" s="344"/>
      <c r="L8" s="343"/>
      <c r="M8" s="344"/>
      <c r="N8" s="343"/>
      <c r="O8" s="344"/>
      <c r="P8" s="343"/>
      <c r="Q8" s="344"/>
      <c r="R8" s="344"/>
      <c r="S8" s="344"/>
      <c r="T8" s="343"/>
      <c r="U8" s="344"/>
      <c r="V8" s="344"/>
      <c r="W8" s="344"/>
      <c r="X8" s="284"/>
      <c r="Y8" s="89" t="str">
        <f>IFERROR($G8*INDEX('Development Information'!$B$9:$B$15,MATCH($H8,Fuel_Type,0),1)+$K8*IFERROR(INDEX('Development Information'!$B$9:$B$15,MATCH($L8,Fuel_Type,0),1),0)+$S8*IFERROR(INDEX('Development Information'!$B$9:$B$15,MATCH($T8,Fuel_Type,0),1),0),"")</f>
        <v/>
      </c>
      <c r="Z8" s="68" t="str">
        <f>IFERROR($M8*IFERROR(INDEX('Development Information'!$B$9:$B$15,MATCH($N8,Fuel_Type,0),1),0)+$I8*(INDEX('Development Information'!$B$9:$B$15,MATCH($J8,Fuel_Type,0),1)),"")</f>
        <v/>
      </c>
      <c r="AA8" s="68" t="str">
        <f>IFERROR($O8*INDEX('Development Information'!$B$9:$B$15,MATCH($P8,Fuel_Type,0),1),"")</f>
        <v/>
      </c>
      <c r="AB8" s="68" t="str">
        <f>IFERROR($Q8*INDEX('Development Information'!$B$9:$B$15,MATCH($R8,Fuel_Type,0),1),"")</f>
        <v/>
      </c>
      <c r="AC8" s="68" t="str">
        <f>IF($V8="","",$V8*'Development Information'!$B$10)</f>
        <v/>
      </c>
      <c r="AD8" s="68" t="str">
        <f>IF($W8="","",$W8*'Development Information'!$B$10)</f>
        <v/>
      </c>
      <c r="AE8" s="68" t="str">
        <f>IF($X8="","",$X8*'Development Information'!$B$10)</f>
        <v/>
      </c>
      <c r="AF8" s="68" t="str">
        <f>IF($U8="","",$U8*'Development Information'!$B$10)</f>
        <v/>
      </c>
      <c r="AG8" s="69" t="str">
        <f t="shared" ref="AG8:AG57" si="1">IF(SUM(Y8:AF8)=0,"",(SUM(Y8:AF8)*D8/B8))</f>
        <v/>
      </c>
    </row>
    <row r="9" spans="1:33" x14ac:dyDescent="0.3">
      <c r="A9" s="66" t="str">
        <f>IF(Baseline!A9="","",Baseline!A9)</f>
        <v/>
      </c>
      <c r="B9" s="341" t="str">
        <f>IF(Baseline!B9="","",Baseline!B9)</f>
        <v/>
      </c>
      <c r="C9" s="341" t="str">
        <f>IF(Baseline!C9="","",Baseline!C9)</f>
        <v/>
      </c>
      <c r="D9" s="67" t="str">
        <f>IF(Baseline!D9="","",Baseline!D9)</f>
        <v/>
      </c>
      <c r="E9" s="342" t="str">
        <f t="shared" si="0"/>
        <v/>
      </c>
      <c r="F9" s="258"/>
      <c r="G9" s="288"/>
      <c r="H9" s="343"/>
      <c r="I9" s="344"/>
      <c r="J9" s="343"/>
      <c r="K9" s="344"/>
      <c r="L9" s="343"/>
      <c r="M9" s="344"/>
      <c r="N9" s="343"/>
      <c r="O9" s="344"/>
      <c r="P9" s="343"/>
      <c r="Q9" s="344"/>
      <c r="R9" s="344"/>
      <c r="S9" s="344"/>
      <c r="T9" s="343"/>
      <c r="U9" s="344"/>
      <c r="V9" s="344"/>
      <c r="W9" s="344"/>
      <c r="X9" s="284"/>
      <c r="Y9" s="89" t="str">
        <f>IFERROR($G9*INDEX('Development Information'!$B$9:$B$15,MATCH($H9,Fuel_Type,0),1)+$K9*IFERROR(INDEX('Development Information'!$B$9:$B$15,MATCH($L9,Fuel_Type,0),1),0)+$S9*IFERROR(INDEX('Development Information'!$B$9:$B$15,MATCH($T9,Fuel_Type,0),1),0),"")</f>
        <v/>
      </c>
      <c r="Z9" s="68" t="str">
        <f>IFERROR($M9*IFERROR(INDEX('Development Information'!$B$9:$B$15,MATCH($N9,Fuel_Type,0),1),0)+$I9*(INDEX('Development Information'!$B$9:$B$15,MATCH($J9,Fuel_Type,0),1)),"")</f>
        <v/>
      </c>
      <c r="AA9" s="68" t="str">
        <f>IFERROR($O9*INDEX('Development Information'!$B$9:$B$15,MATCH($P9,Fuel_Type,0),1),"")</f>
        <v/>
      </c>
      <c r="AB9" s="68" t="str">
        <f>IFERROR($Q9*INDEX('Development Information'!$B$9:$B$15,MATCH($R9,Fuel_Type,0),1),"")</f>
        <v/>
      </c>
      <c r="AC9" s="68" t="str">
        <f>IF($V9="","",$V9*'Development Information'!$B$10)</f>
        <v/>
      </c>
      <c r="AD9" s="68" t="str">
        <f>IF($W9="","",$W9*'Development Information'!$B$10)</f>
        <v/>
      </c>
      <c r="AE9" s="68" t="str">
        <f>IF($X9="","",$X9*'Development Information'!$B$10)</f>
        <v/>
      </c>
      <c r="AF9" s="68" t="str">
        <f>IF($U9="","",$U9*'Development Information'!$B$10)</f>
        <v/>
      </c>
      <c r="AG9" s="69" t="str">
        <f t="shared" si="1"/>
        <v/>
      </c>
    </row>
    <row r="10" spans="1:33" x14ac:dyDescent="0.3">
      <c r="A10" s="66" t="str">
        <f>IF(Baseline!A10="","",Baseline!A10)</f>
        <v/>
      </c>
      <c r="B10" s="341" t="str">
        <f>IF(Baseline!B10="","",Baseline!B10)</f>
        <v/>
      </c>
      <c r="C10" s="341" t="str">
        <f>IF(Baseline!C10="","",Baseline!C10)</f>
        <v/>
      </c>
      <c r="D10" s="67" t="str">
        <f>IF(Baseline!D10="","",Baseline!D10)</f>
        <v/>
      </c>
      <c r="E10" s="342" t="str">
        <f t="shared" si="0"/>
        <v/>
      </c>
      <c r="F10" s="258"/>
      <c r="G10" s="288"/>
      <c r="H10" s="343"/>
      <c r="I10" s="344"/>
      <c r="J10" s="343"/>
      <c r="K10" s="344"/>
      <c r="L10" s="343"/>
      <c r="M10" s="344"/>
      <c r="N10" s="343"/>
      <c r="O10" s="344"/>
      <c r="P10" s="343"/>
      <c r="Q10" s="344"/>
      <c r="R10" s="344"/>
      <c r="S10" s="344"/>
      <c r="T10" s="343"/>
      <c r="U10" s="344"/>
      <c r="V10" s="344"/>
      <c r="W10" s="344"/>
      <c r="X10" s="284"/>
      <c r="Y10" s="89" t="str">
        <f>IFERROR($G10*INDEX('Development Information'!$B$9:$B$15,MATCH($H10,Fuel_Type,0),1)+$K10*IFERROR(INDEX('Development Information'!$B$9:$B$15,MATCH($L10,Fuel_Type,0),1),0)+$S10*IFERROR(INDEX('Development Information'!$B$9:$B$15,MATCH($T10,Fuel_Type,0),1),0),"")</f>
        <v/>
      </c>
      <c r="Z10" s="68" t="str">
        <f>IFERROR($M10*IFERROR(INDEX('Development Information'!$B$9:$B$15,MATCH($N10,Fuel_Type,0),1),0)+$I10*(INDEX('Development Information'!$B$9:$B$15,MATCH($J10,Fuel_Type,0),1)),"")</f>
        <v/>
      </c>
      <c r="AA10" s="68" t="str">
        <f>IFERROR($O10*INDEX('Development Information'!$B$9:$B$15,MATCH($P10,Fuel_Type,0),1),"")</f>
        <v/>
      </c>
      <c r="AB10" s="68" t="str">
        <f>IFERROR($Q10*INDEX('Development Information'!$B$9:$B$15,MATCH($R10,Fuel_Type,0),1),"")</f>
        <v/>
      </c>
      <c r="AC10" s="68" t="str">
        <f>IF($V10="","",$V10*'Development Information'!$B$10)</f>
        <v/>
      </c>
      <c r="AD10" s="68" t="str">
        <f>IF($W10="","",$W10*'Development Information'!$B$10)</f>
        <v/>
      </c>
      <c r="AE10" s="68" t="str">
        <f>IF($X10="","",$X10*'Development Information'!$B$10)</f>
        <v/>
      </c>
      <c r="AF10" s="68" t="str">
        <f>IF($U10="","",$U10*'Development Information'!$B$10)</f>
        <v/>
      </c>
      <c r="AG10" s="69" t="str">
        <f t="shared" si="1"/>
        <v/>
      </c>
    </row>
    <row r="11" spans="1:33" x14ac:dyDescent="0.3">
      <c r="A11" s="66" t="str">
        <f>IF(Baseline!A11="","",Baseline!A11)</f>
        <v/>
      </c>
      <c r="B11" s="341" t="str">
        <f>IF(Baseline!B11="","",Baseline!B11)</f>
        <v/>
      </c>
      <c r="C11" s="341" t="str">
        <f>IF(Baseline!C11="","",Baseline!C11)</f>
        <v/>
      </c>
      <c r="D11" s="67" t="str">
        <f>IF(Baseline!D11="","",Baseline!D11)</f>
        <v/>
      </c>
      <c r="E11" s="342" t="str">
        <f t="shared" si="0"/>
        <v/>
      </c>
      <c r="F11" s="258"/>
      <c r="G11" s="288"/>
      <c r="H11" s="343"/>
      <c r="I11" s="344"/>
      <c r="J11" s="343"/>
      <c r="K11" s="344"/>
      <c r="L11" s="343"/>
      <c r="M11" s="344"/>
      <c r="N11" s="343"/>
      <c r="O11" s="344"/>
      <c r="P11" s="343"/>
      <c r="Q11" s="344"/>
      <c r="R11" s="344"/>
      <c r="S11" s="344"/>
      <c r="T11" s="343"/>
      <c r="U11" s="344"/>
      <c r="V11" s="344"/>
      <c r="W11" s="344"/>
      <c r="X11" s="284"/>
      <c r="Y11" s="89" t="str">
        <f>IFERROR($G11*INDEX('Development Information'!$B$9:$B$15,MATCH($H11,Fuel_Type,0),1)+$K11*IFERROR(INDEX('Development Information'!$B$9:$B$15,MATCH($L11,Fuel_Type,0),1),0)+$S11*IFERROR(INDEX('Development Information'!$B$9:$B$15,MATCH($T11,Fuel_Type,0),1),0),"")</f>
        <v/>
      </c>
      <c r="Z11" s="68" t="str">
        <f>IFERROR($M11*IFERROR(INDEX('Development Information'!$B$9:$B$15,MATCH($N11,Fuel_Type,0),1),0)+$I11*(INDEX('Development Information'!$B$9:$B$15,MATCH($J11,Fuel_Type,0),1)),"")</f>
        <v/>
      </c>
      <c r="AA11" s="68" t="str">
        <f>IFERROR($O11*INDEX('Development Information'!$B$9:$B$15,MATCH($P11,Fuel_Type,0),1),"")</f>
        <v/>
      </c>
      <c r="AB11" s="68" t="str">
        <f>IFERROR($Q11*INDEX('Development Information'!$B$9:$B$15,MATCH($R11,Fuel_Type,0),1),"")</f>
        <v/>
      </c>
      <c r="AC11" s="68" t="str">
        <f>IF($V11="","",$V11*'Development Information'!$B$10)</f>
        <v/>
      </c>
      <c r="AD11" s="68" t="str">
        <f>IF($W11="","",$W11*'Development Information'!$B$10)</f>
        <v/>
      </c>
      <c r="AE11" s="68" t="str">
        <f>IF($X11="","",$X11*'Development Information'!$B$10)</f>
        <v/>
      </c>
      <c r="AF11" s="68" t="str">
        <f>IF($U11="","",$U11*'Development Information'!$B$10)</f>
        <v/>
      </c>
      <c r="AG11" s="69" t="str">
        <f t="shared" si="1"/>
        <v/>
      </c>
    </row>
    <row r="12" spans="1:33" x14ac:dyDescent="0.3">
      <c r="A12" s="66" t="str">
        <f>IF(Baseline!A12="","",Baseline!A12)</f>
        <v/>
      </c>
      <c r="B12" s="341" t="str">
        <f>IF(Baseline!B12="","",Baseline!B12)</f>
        <v/>
      </c>
      <c r="C12" s="341" t="str">
        <f>IF(Baseline!C12="","",Baseline!C12)</f>
        <v/>
      </c>
      <c r="D12" s="67" t="str">
        <f>IF(Baseline!D12="","",Baseline!D12)</f>
        <v/>
      </c>
      <c r="E12" s="342" t="str">
        <f t="shared" si="0"/>
        <v/>
      </c>
      <c r="F12" s="258"/>
      <c r="G12" s="288"/>
      <c r="H12" s="343"/>
      <c r="I12" s="344"/>
      <c r="J12" s="343"/>
      <c r="K12" s="344"/>
      <c r="L12" s="343"/>
      <c r="M12" s="344"/>
      <c r="N12" s="343"/>
      <c r="O12" s="344"/>
      <c r="P12" s="343"/>
      <c r="Q12" s="344"/>
      <c r="R12" s="344"/>
      <c r="S12" s="344"/>
      <c r="T12" s="343"/>
      <c r="U12" s="344"/>
      <c r="V12" s="344"/>
      <c r="W12" s="344"/>
      <c r="X12" s="284"/>
      <c r="Y12" s="89" t="str">
        <f>IFERROR($G12*INDEX('Development Information'!$B$9:$B$15,MATCH($H12,Fuel_Type,0),1)+$K12*IFERROR(INDEX('Development Information'!$B$9:$B$15,MATCH($L12,Fuel_Type,0),1),0)+$S12*IFERROR(INDEX('Development Information'!$B$9:$B$15,MATCH($T12,Fuel_Type,0),1),0),"")</f>
        <v/>
      </c>
      <c r="Z12" s="68" t="str">
        <f>IFERROR($M12*IFERROR(INDEX('Development Information'!$B$9:$B$15,MATCH($N12,Fuel_Type,0),1),0)+$I12*(INDEX('Development Information'!$B$9:$B$15,MATCH($J12,Fuel_Type,0),1)),"")</f>
        <v/>
      </c>
      <c r="AA12" s="68" t="str">
        <f>IFERROR($O12*INDEX('Development Information'!$B$9:$B$15,MATCH($P12,Fuel_Type,0),1),"")</f>
        <v/>
      </c>
      <c r="AB12" s="68" t="str">
        <f>IFERROR($Q12*INDEX('Development Information'!$B$9:$B$15,MATCH($R12,Fuel_Type,0),1),"")</f>
        <v/>
      </c>
      <c r="AC12" s="68" t="str">
        <f>IF($V12="","",$V12*'Development Information'!$B$10)</f>
        <v/>
      </c>
      <c r="AD12" s="68" t="str">
        <f>IF($W12="","",$W12*'Development Information'!$B$10)</f>
        <v/>
      </c>
      <c r="AE12" s="68" t="str">
        <f>IF($X12="","",$X12*'Development Information'!$B$10)</f>
        <v/>
      </c>
      <c r="AF12" s="68" t="str">
        <f>IF($U12="","",$U12*'Development Information'!$B$10)</f>
        <v/>
      </c>
      <c r="AG12" s="69" t="str">
        <f t="shared" si="1"/>
        <v/>
      </c>
    </row>
    <row r="13" spans="1:33" x14ac:dyDescent="0.3">
      <c r="A13" s="66" t="str">
        <f>IF(Baseline!A13="","",Baseline!A13)</f>
        <v/>
      </c>
      <c r="B13" s="341" t="str">
        <f>IF(Baseline!B13="","",Baseline!B13)</f>
        <v/>
      </c>
      <c r="C13" s="341" t="str">
        <f>IF(Baseline!C13="","",Baseline!C13)</f>
        <v/>
      </c>
      <c r="D13" s="67" t="str">
        <f>IF(Baseline!D13="","",Baseline!D13)</f>
        <v/>
      </c>
      <c r="E13" s="342" t="str">
        <f t="shared" si="0"/>
        <v/>
      </c>
      <c r="F13" s="258"/>
      <c r="G13" s="288"/>
      <c r="H13" s="343"/>
      <c r="I13" s="344"/>
      <c r="J13" s="343"/>
      <c r="K13" s="344"/>
      <c r="L13" s="343"/>
      <c r="M13" s="344"/>
      <c r="N13" s="343"/>
      <c r="O13" s="344"/>
      <c r="P13" s="343"/>
      <c r="Q13" s="344"/>
      <c r="R13" s="344"/>
      <c r="S13" s="344"/>
      <c r="T13" s="343"/>
      <c r="U13" s="344"/>
      <c r="V13" s="344"/>
      <c r="W13" s="344"/>
      <c r="X13" s="284"/>
      <c r="Y13" s="89" t="str">
        <f>IFERROR($G13*INDEX('Development Information'!$B$9:$B$15,MATCH($H13,Fuel_Type,0),1)+$K13*IFERROR(INDEX('Development Information'!$B$9:$B$15,MATCH($L13,Fuel_Type,0),1),0)+$S13*IFERROR(INDEX('Development Information'!$B$9:$B$15,MATCH($T13,Fuel_Type,0),1),0),"")</f>
        <v/>
      </c>
      <c r="Z13" s="68" t="str">
        <f>IFERROR($M13*IFERROR(INDEX('Development Information'!$B$9:$B$15,MATCH($N13,Fuel_Type,0),1),0)+$I13*(INDEX('Development Information'!$B$9:$B$15,MATCH($J13,Fuel_Type,0),1)),"")</f>
        <v/>
      </c>
      <c r="AA13" s="68" t="str">
        <f>IFERROR($O13*INDEX('Development Information'!$B$9:$B$15,MATCH($P13,Fuel_Type,0),1),"")</f>
        <v/>
      </c>
      <c r="AB13" s="68" t="str">
        <f>IFERROR($Q13*INDEX('Development Information'!$B$9:$B$15,MATCH($R13,Fuel_Type,0),1),"")</f>
        <v/>
      </c>
      <c r="AC13" s="68" t="str">
        <f>IF($V13="","",$V13*'Development Information'!$B$10)</f>
        <v/>
      </c>
      <c r="AD13" s="68" t="str">
        <f>IF($W13="","",$W13*'Development Information'!$B$10)</f>
        <v/>
      </c>
      <c r="AE13" s="68" t="str">
        <f>IF($X13="","",$X13*'Development Information'!$B$10)</f>
        <v/>
      </c>
      <c r="AF13" s="68" t="str">
        <f>IF($U13="","",$U13*'Development Information'!$B$10)</f>
        <v/>
      </c>
      <c r="AG13" s="69" t="str">
        <f t="shared" si="1"/>
        <v/>
      </c>
    </row>
    <row r="14" spans="1:33" x14ac:dyDescent="0.3">
      <c r="A14" s="66" t="str">
        <f>IF(Baseline!A14="","",Baseline!A14)</f>
        <v/>
      </c>
      <c r="B14" s="341" t="str">
        <f>IF(Baseline!B14="","",Baseline!B14)</f>
        <v/>
      </c>
      <c r="C14" s="341" t="str">
        <f>IF(Baseline!C14="","",Baseline!C14)</f>
        <v/>
      </c>
      <c r="D14" s="67" t="str">
        <f>IF(Baseline!D14="","",Baseline!D14)</f>
        <v/>
      </c>
      <c r="E14" s="342" t="str">
        <f t="shared" si="0"/>
        <v/>
      </c>
      <c r="F14" s="258"/>
      <c r="G14" s="288"/>
      <c r="H14" s="343"/>
      <c r="I14" s="344"/>
      <c r="J14" s="343"/>
      <c r="K14" s="344"/>
      <c r="L14" s="343"/>
      <c r="M14" s="344"/>
      <c r="N14" s="343"/>
      <c r="O14" s="344"/>
      <c r="P14" s="343"/>
      <c r="Q14" s="344"/>
      <c r="R14" s="344"/>
      <c r="S14" s="344"/>
      <c r="T14" s="343"/>
      <c r="U14" s="344"/>
      <c r="V14" s="344"/>
      <c r="W14" s="344"/>
      <c r="X14" s="284"/>
      <c r="Y14" s="89" t="str">
        <f>IFERROR($G14*INDEX('Development Information'!$B$9:$B$15,MATCH($H14,Fuel_Type,0),1)+$K14*IFERROR(INDEX('Development Information'!$B$9:$B$15,MATCH($L14,Fuel_Type,0),1),0)+$S14*IFERROR(INDEX('Development Information'!$B$9:$B$15,MATCH($T14,Fuel_Type,0),1),0),"")</f>
        <v/>
      </c>
      <c r="Z14" s="68" t="str">
        <f>IFERROR($M14*IFERROR(INDEX('Development Information'!$B$9:$B$15,MATCH($N14,Fuel_Type,0),1),0)+$I14*(INDEX('Development Information'!$B$9:$B$15,MATCH($J14,Fuel_Type,0),1)),"")</f>
        <v/>
      </c>
      <c r="AA14" s="68" t="str">
        <f>IFERROR($O14*INDEX('Development Information'!$B$9:$B$15,MATCH($P14,Fuel_Type,0),1),"")</f>
        <v/>
      </c>
      <c r="AB14" s="68" t="str">
        <f>IFERROR($Q14*INDEX('Development Information'!$B$9:$B$15,MATCH($R14,Fuel_Type,0),1),"")</f>
        <v/>
      </c>
      <c r="AC14" s="68" t="str">
        <f>IF($V14="","",$V14*'Development Information'!$B$10)</f>
        <v/>
      </c>
      <c r="AD14" s="68" t="str">
        <f>IF($W14="","",$W14*'Development Information'!$B$10)</f>
        <v/>
      </c>
      <c r="AE14" s="68" t="str">
        <f>IF($X14="","",$X14*'Development Information'!$B$10)</f>
        <v/>
      </c>
      <c r="AF14" s="68" t="str">
        <f>IF($U14="","",$U14*'Development Information'!$B$10)</f>
        <v/>
      </c>
      <c r="AG14" s="69" t="str">
        <f t="shared" si="1"/>
        <v/>
      </c>
    </row>
    <row r="15" spans="1:33" x14ac:dyDescent="0.3">
      <c r="A15" s="66" t="str">
        <f>IF(Baseline!A15="","",Baseline!A15)</f>
        <v/>
      </c>
      <c r="B15" s="341" t="str">
        <f>IF(Baseline!B15="","",Baseline!B15)</f>
        <v/>
      </c>
      <c r="C15" s="341" t="str">
        <f>IF(Baseline!C15="","",Baseline!C15)</f>
        <v/>
      </c>
      <c r="D15" s="67" t="str">
        <f>IF(Baseline!D15="","",Baseline!D15)</f>
        <v/>
      </c>
      <c r="E15" s="342" t="str">
        <f t="shared" si="0"/>
        <v/>
      </c>
      <c r="F15" s="258"/>
      <c r="G15" s="288"/>
      <c r="H15" s="343"/>
      <c r="I15" s="344"/>
      <c r="J15" s="343"/>
      <c r="K15" s="344"/>
      <c r="L15" s="343"/>
      <c r="M15" s="344"/>
      <c r="N15" s="343"/>
      <c r="O15" s="344"/>
      <c r="P15" s="343"/>
      <c r="Q15" s="344"/>
      <c r="R15" s="344"/>
      <c r="S15" s="344"/>
      <c r="T15" s="343"/>
      <c r="U15" s="344"/>
      <c r="V15" s="344"/>
      <c r="W15" s="344"/>
      <c r="X15" s="284"/>
      <c r="Y15" s="89" t="str">
        <f>IFERROR($G15*INDEX('Development Information'!$B$9:$B$15,MATCH($H15,Fuel_Type,0),1)+$K15*IFERROR(INDEX('Development Information'!$B$9:$B$15,MATCH($L15,Fuel_Type,0),1),0)+$S15*IFERROR(INDEX('Development Information'!$B$9:$B$15,MATCH($T15,Fuel_Type,0),1),0),"")</f>
        <v/>
      </c>
      <c r="Z15" s="68" t="str">
        <f>IFERROR($M15*IFERROR(INDEX('Development Information'!$B$9:$B$15,MATCH($N15,Fuel_Type,0),1),0)+$I15*(INDEX('Development Information'!$B$9:$B$15,MATCH($J15,Fuel_Type,0),1)),"")</f>
        <v/>
      </c>
      <c r="AA15" s="68" t="str">
        <f>IFERROR($O15*INDEX('Development Information'!$B$9:$B$15,MATCH($P15,Fuel_Type,0),1),"")</f>
        <v/>
      </c>
      <c r="AB15" s="68" t="str">
        <f>IFERROR($Q15*INDEX('Development Information'!$B$9:$B$15,MATCH($R15,Fuel_Type,0),1),"")</f>
        <v/>
      </c>
      <c r="AC15" s="68" t="str">
        <f>IF($V15="","",$V15*'Development Information'!$B$10)</f>
        <v/>
      </c>
      <c r="AD15" s="68" t="str">
        <f>IF($W15="","",$W15*'Development Information'!$B$10)</f>
        <v/>
      </c>
      <c r="AE15" s="68" t="str">
        <f>IF($X15="","",$X15*'Development Information'!$B$10)</f>
        <v/>
      </c>
      <c r="AF15" s="68" t="str">
        <f>IF($U15="","",$U15*'Development Information'!$B$10)</f>
        <v/>
      </c>
      <c r="AG15" s="69" t="str">
        <f t="shared" si="1"/>
        <v/>
      </c>
    </row>
    <row r="16" spans="1:33" x14ac:dyDescent="0.3">
      <c r="A16" s="66" t="str">
        <f>IF(Baseline!A16="","",Baseline!A16)</f>
        <v/>
      </c>
      <c r="B16" s="341" t="str">
        <f>IF(Baseline!B16="","",Baseline!B16)</f>
        <v/>
      </c>
      <c r="C16" s="341" t="str">
        <f>IF(Baseline!C16="","",Baseline!C16)</f>
        <v/>
      </c>
      <c r="D16" s="67" t="str">
        <f>IF(Baseline!D16="","",Baseline!D16)</f>
        <v/>
      </c>
      <c r="E16" s="342" t="str">
        <f t="shared" si="0"/>
        <v/>
      </c>
      <c r="F16" s="258"/>
      <c r="G16" s="288"/>
      <c r="H16" s="343"/>
      <c r="I16" s="344"/>
      <c r="J16" s="343"/>
      <c r="K16" s="344"/>
      <c r="L16" s="343"/>
      <c r="M16" s="344"/>
      <c r="N16" s="343"/>
      <c r="O16" s="344"/>
      <c r="P16" s="343"/>
      <c r="Q16" s="344"/>
      <c r="R16" s="344"/>
      <c r="S16" s="344"/>
      <c r="T16" s="343"/>
      <c r="U16" s="344"/>
      <c r="V16" s="344"/>
      <c r="W16" s="344"/>
      <c r="X16" s="284"/>
      <c r="Y16" s="89" t="str">
        <f>IFERROR($G16*INDEX('Development Information'!$B$9:$B$15,MATCH($H16,Fuel_Type,0),1)+$K16*IFERROR(INDEX('Development Information'!$B$9:$B$15,MATCH($L16,Fuel_Type,0),1),0)+$S16*IFERROR(INDEX('Development Information'!$B$9:$B$15,MATCH($T16,Fuel_Type,0),1),0),"")</f>
        <v/>
      </c>
      <c r="Z16" s="68" t="str">
        <f>IFERROR($M16*IFERROR(INDEX('Development Information'!$B$9:$B$15,MATCH($N16,Fuel_Type,0),1),0)+$I16*(INDEX('Development Information'!$B$9:$B$15,MATCH($J16,Fuel_Type,0),1)),"")</f>
        <v/>
      </c>
      <c r="AA16" s="68" t="str">
        <f>IFERROR($O16*INDEX('Development Information'!$B$9:$B$15,MATCH($P16,Fuel_Type,0),1),"")</f>
        <v/>
      </c>
      <c r="AB16" s="68" t="str">
        <f>IFERROR($Q16*INDEX('Development Information'!$B$9:$B$15,MATCH($R16,Fuel_Type,0),1),"")</f>
        <v/>
      </c>
      <c r="AC16" s="68" t="str">
        <f>IF($V16="","",$V16*'Development Information'!$B$10)</f>
        <v/>
      </c>
      <c r="AD16" s="68" t="str">
        <f>IF($W16="","",$W16*'Development Information'!$B$10)</f>
        <v/>
      </c>
      <c r="AE16" s="68" t="str">
        <f>IF($X16="","",$X16*'Development Information'!$B$10)</f>
        <v/>
      </c>
      <c r="AF16" s="68" t="str">
        <f>IF($U16="","",$U16*'Development Information'!$B$10)</f>
        <v/>
      </c>
      <c r="AG16" s="69" t="str">
        <f t="shared" si="1"/>
        <v/>
      </c>
    </row>
    <row r="17" spans="1:33" x14ac:dyDescent="0.3">
      <c r="A17" s="66" t="str">
        <f>IF(Baseline!A17="","",Baseline!A17)</f>
        <v/>
      </c>
      <c r="B17" s="341" t="str">
        <f>IF(Baseline!B17="","",Baseline!B17)</f>
        <v/>
      </c>
      <c r="C17" s="341" t="str">
        <f>IF(Baseline!C17="","",Baseline!C17)</f>
        <v/>
      </c>
      <c r="D17" s="67" t="str">
        <f>IF(Baseline!D17="","",Baseline!D17)</f>
        <v/>
      </c>
      <c r="E17" s="342" t="str">
        <f t="shared" si="0"/>
        <v/>
      </c>
      <c r="F17" s="258"/>
      <c r="G17" s="288"/>
      <c r="H17" s="343"/>
      <c r="I17" s="344"/>
      <c r="J17" s="343"/>
      <c r="K17" s="344"/>
      <c r="L17" s="343"/>
      <c r="M17" s="344"/>
      <c r="N17" s="343"/>
      <c r="O17" s="344"/>
      <c r="P17" s="343"/>
      <c r="Q17" s="344"/>
      <c r="R17" s="344"/>
      <c r="S17" s="344"/>
      <c r="T17" s="343"/>
      <c r="U17" s="344"/>
      <c r="V17" s="344"/>
      <c r="W17" s="344"/>
      <c r="X17" s="284"/>
      <c r="Y17" s="89" t="str">
        <f>IFERROR($G17*INDEX('Development Information'!$B$9:$B$15,MATCH($H17,Fuel_Type,0),1)+$K17*IFERROR(INDEX('Development Information'!$B$9:$B$15,MATCH($L17,Fuel_Type,0),1),0)+$S17*IFERROR(INDEX('Development Information'!$B$9:$B$15,MATCH($T17,Fuel_Type,0),1),0),"")</f>
        <v/>
      </c>
      <c r="Z17" s="68" t="str">
        <f>IFERROR($M17*IFERROR(INDEX('Development Information'!$B$9:$B$15,MATCH($N17,Fuel_Type,0),1),0)+$I17*(INDEX('Development Information'!$B$9:$B$15,MATCH($J17,Fuel_Type,0),1)),"")</f>
        <v/>
      </c>
      <c r="AA17" s="68" t="str">
        <f>IFERROR($O17*INDEX('Development Information'!$B$9:$B$15,MATCH($P17,Fuel_Type,0),1),"")</f>
        <v/>
      </c>
      <c r="AB17" s="68" t="str">
        <f>IFERROR($Q17*INDEX('Development Information'!$B$9:$B$15,MATCH($R17,Fuel_Type,0),1),"")</f>
        <v/>
      </c>
      <c r="AC17" s="68" t="str">
        <f>IF($V17="","",$V17*'Development Information'!$B$10)</f>
        <v/>
      </c>
      <c r="AD17" s="68" t="str">
        <f>IF($W17="","",$W17*'Development Information'!$B$10)</f>
        <v/>
      </c>
      <c r="AE17" s="68" t="str">
        <f>IF($X17="","",$X17*'Development Information'!$B$10)</f>
        <v/>
      </c>
      <c r="AF17" s="68" t="str">
        <f>IF($U17="","",$U17*'Development Information'!$B$10)</f>
        <v/>
      </c>
      <c r="AG17" s="69" t="str">
        <f t="shared" si="1"/>
        <v/>
      </c>
    </row>
    <row r="18" spans="1:33" x14ac:dyDescent="0.3">
      <c r="A18" s="66" t="str">
        <f>IF(Baseline!A18="","",Baseline!A18)</f>
        <v/>
      </c>
      <c r="B18" s="341" t="str">
        <f>IF(Baseline!B18="","",Baseline!B18)</f>
        <v/>
      </c>
      <c r="C18" s="341" t="str">
        <f>IF(Baseline!C18="","",Baseline!C18)</f>
        <v/>
      </c>
      <c r="D18" s="67" t="str">
        <f>IF(Baseline!D18="","",Baseline!D18)</f>
        <v/>
      </c>
      <c r="E18" s="342" t="str">
        <f t="shared" si="0"/>
        <v/>
      </c>
      <c r="F18" s="258"/>
      <c r="G18" s="288"/>
      <c r="H18" s="343"/>
      <c r="I18" s="344"/>
      <c r="J18" s="343"/>
      <c r="K18" s="344"/>
      <c r="L18" s="343"/>
      <c r="M18" s="344"/>
      <c r="N18" s="343"/>
      <c r="O18" s="344"/>
      <c r="P18" s="343"/>
      <c r="Q18" s="344"/>
      <c r="R18" s="344"/>
      <c r="S18" s="344"/>
      <c r="T18" s="343"/>
      <c r="U18" s="344"/>
      <c r="V18" s="344"/>
      <c r="W18" s="344"/>
      <c r="X18" s="284"/>
      <c r="Y18" s="89" t="str">
        <f>IFERROR($G18*INDEX('Development Information'!$B$9:$B$15,MATCH($H18,Fuel_Type,0),1)+$K18*IFERROR(INDEX('Development Information'!$B$9:$B$15,MATCH($L18,Fuel_Type,0),1),0)+$S18*IFERROR(INDEX('Development Information'!$B$9:$B$15,MATCH($T18,Fuel_Type,0),1),0),"")</f>
        <v/>
      </c>
      <c r="Z18" s="68" t="str">
        <f>IFERROR($M18*IFERROR(INDEX('Development Information'!$B$9:$B$15,MATCH($N18,Fuel_Type,0),1),0)+$I18*(INDEX('Development Information'!$B$9:$B$15,MATCH($J18,Fuel_Type,0),1)),"")</f>
        <v/>
      </c>
      <c r="AA18" s="68" t="str">
        <f>IFERROR($O18*INDEX('Development Information'!$B$9:$B$15,MATCH($P18,Fuel_Type,0),1),"")</f>
        <v/>
      </c>
      <c r="AB18" s="68" t="str">
        <f>IFERROR($Q18*INDEX('Development Information'!$B$9:$B$15,MATCH($R18,Fuel_Type,0),1),"")</f>
        <v/>
      </c>
      <c r="AC18" s="68" t="str">
        <f>IF($V18="","",$V18*'Development Information'!$B$10)</f>
        <v/>
      </c>
      <c r="AD18" s="68" t="str">
        <f>IF($W18="","",$W18*'Development Information'!$B$10)</f>
        <v/>
      </c>
      <c r="AE18" s="68" t="str">
        <f>IF($X18="","",$X18*'Development Information'!$B$10)</f>
        <v/>
      </c>
      <c r="AF18" s="68" t="str">
        <f>IF($U18="","",$U18*'Development Information'!$B$10)</f>
        <v/>
      </c>
      <c r="AG18" s="69" t="str">
        <f t="shared" si="1"/>
        <v/>
      </c>
    </row>
    <row r="19" spans="1:33" x14ac:dyDescent="0.3">
      <c r="A19" s="66" t="str">
        <f>IF(Baseline!A19="","",Baseline!A19)</f>
        <v/>
      </c>
      <c r="B19" s="341" t="str">
        <f>IF(Baseline!B19="","",Baseline!B19)</f>
        <v/>
      </c>
      <c r="C19" s="341" t="str">
        <f>IF(Baseline!C19="","",Baseline!C19)</f>
        <v/>
      </c>
      <c r="D19" s="67" t="str">
        <f>IF(Baseline!D19="","",Baseline!D19)</f>
        <v/>
      </c>
      <c r="E19" s="342" t="str">
        <f t="shared" si="0"/>
        <v/>
      </c>
      <c r="F19" s="258"/>
      <c r="G19" s="288"/>
      <c r="H19" s="343"/>
      <c r="I19" s="344"/>
      <c r="J19" s="343"/>
      <c r="K19" s="344"/>
      <c r="L19" s="343"/>
      <c r="M19" s="344"/>
      <c r="N19" s="343"/>
      <c r="O19" s="344"/>
      <c r="P19" s="343"/>
      <c r="Q19" s="344"/>
      <c r="R19" s="344"/>
      <c r="S19" s="344"/>
      <c r="T19" s="343"/>
      <c r="U19" s="344"/>
      <c r="V19" s="344"/>
      <c r="W19" s="344"/>
      <c r="X19" s="284"/>
      <c r="Y19" s="89" t="str">
        <f>IFERROR($G19*INDEX('Development Information'!$B$9:$B$15,MATCH($H19,Fuel_Type,0),1)+$K19*IFERROR(INDEX('Development Information'!$B$9:$B$15,MATCH($L19,Fuel_Type,0),1),0)+$S19*IFERROR(INDEX('Development Information'!$B$9:$B$15,MATCH($T19,Fuel_Type,0),1),0),"")</f>
        <v/>
      </c>
      <c r="Z19" s="68" t="str">
        <f>IFERROR($M19*IFERROR(INDEX('Development Information'!$B$9:$B$15,MATCH($N19,Fuel_Type,0),1),0)+$I19*(INDEX('Development Information'!$B$9:$B$15,MATCH($J19,Fuel_Type,0),1)),"")</f>
        <v/>
      </c>
      <c r="AA19" s="68" t="str">
        <f>IFERROR($O19*INDEX('Development Information'!$B$9:$B$15,MATCH($P19,Fuel_Type,0),1),"")</f>
        <v/>
      </c>
      <c r="AB19" s="68" t="str">
        <f>IFERROR($Q19*INDEX('Development Information'!$B$9:$B$15,MATCH($R19,Fuel_Type,0),1),"")</f>
        <v/>
      </c>
      <c r="AC19" s="68" t="str">
        <f>IF($V19="","",$V19*'Development Information'!$B$10)</f>
        <v/>
      </c>
      <c r="AD19" s="68" t="str">
        <f>IF($W19="","",$W19*'Development Information'!$B$10)</f>
        <v/>
      </c>
      <c r="AE19" s="68" t="str">
        <f>IF($X19="","",$X19*'Development Information'!$B$10)</f>
        <v/>
      </c>
      <c r="AF19" s="68" t="str">
        <f>IF($U19="","",$U19*'Development Information'!$B$10)</f>
        <v/>
      </c>
      <c r="AG19" s="69" t="str">
        <f t="shared" si="1"/>
        <v/>
      </c>
    </row>
    <row r="20" spans="1:33" x14ac:dyDescent="0.3">
      <c r="A20" s="66" t="str">
        <f>IF(Baseline!A20="","",Baseline!A20)</f>
        <v/>
      </c>
      <c r="B20" s="341" t="str">
        <f>IF(Baseline!B20="","",Baseline!B20)</f>
        <v/>
      </c>
      <c r="C20" s="341" t="str">
        <f>IF(Baseline!C20="","",Baseline!C20)</f>
        <v/>
      </c>
      <c r="D20" s="67" t="str">
        <f>IF(Baseline!D20="","",Baseline!D20)</f>
        <v/>
      </c>
      <c r="E20" s="342" t="str">
        <f t="shared" si="0"/>
        <v/>
      </c>
      <c r="F20" s="258"/>
      <c r="G20" s="288"/>
      <c r="H20" s="343"/>
      <c r="I20" s="344"/>
      <c r="J20" s="343"/>
      <c r="K20" s="344"/>
      <c r="L20" s="343"/>
      <c r="M20" s="344"/>
      <c r="N20" s="343"/>
      <c r="O20" s="344"/>
      <c r="P20" s="343"/>
      <c r="Q20" s="344"/>
      <c r="R20" s="344"/>
      <c r="S20" s="344"/>
      <c r="T20" s="343"/>
      <c r="U20" s="344"/>
      <c r="V20" s="344"/>
      <c r="W20" s="344"/>
      <c r="X20" s="284"/>
      <c r="Y20" s="89" t="str">
        <f>IFERROR($G20*INDEX('Development Information'!$B$9:$B$15,MATCH($H20,Fuel_Type,0),1)+$K20*IFERROR(INDEX('Development Information'!$B$9:$B$15,MATCH($L20,Fuel_Type,0),1),0)+$S20*IFERROR(INDEX('Development Information'!$B$9:$B$15,MATCH($T20,Fuel_Type,0),1),0),"")</f>
        <v/>
      </c>
      <c r="Z20" s="68" t="str">
        <f>IFERROR($M20*IFERROR(INDEX('Development Information'!$B$9:$B$15,MATCH($N20,Fuel_Type,0),1),0)+$I20*(INDEX('Development Information'!$B$9:$B$15,MATCH($J20,Fuel_Type,0),1)),"")</f>
        <v/>
      </c>
      <c r="AA20" s="68" t="str">
        <f>IFERROR($O20*INDEX('Development Information'!$B$9:$B$15,MATCH($P20,Fuel_Type,0),1),"")</f>
        <v/>
      </c>
      <c r="AB20" s="68" t="str">
        <f>IFERROR($Q20*INDEX('Development Information'!$B$9:$B$15,MATCH($R20,Fuel_Type,0),1),"")</f>
        <v/>
      </c>
      <c r="AC20" s="68" t="str">
        <f>IF($V20="","",$V20*'Development Information'!$B$10)</f>
        <v/>
      </c>
      <c r="AD20" s="68" t="str">
        <f>IF($W20="","",$W20*'Development Information'!$B$10)</f>
        <v/>
      </c>
      <c r="AE20" s="68" t="str">
        <f>IF($X20="","",$X20*'Development Information'!$B$10)</f>
        <v/>
      </c>
      <c r="AF20" s="68" t="str">
        <f>IF($U20="","",$U20*'Development Information'!$B$10)</f>
        <v/>
      </c>
      <c r="AG20" s="69" t="str">
        <f t="shared" si="1"/>
        <v/>
      </c>
    </row>
    <row r="21" spans="1:33" x14ac:dyDescent="0.3">
      <c r="A21" s="66" t="str">
        <f>IF(Baseline!A21="","",Baseline!A21)</f>
        <v/>
      </c>
      <c r="B21" s="341" t="str">
        <f>IF(Baseline!B21="","",Baseline!B21)</f>
        <v/>
      </c>
      <c r="C21" s="341" t="str">
        <f>IF(Baseline!C21="","",Baseline!C21)</f>
        <v/>
      </c>
      <c r="D21" s="67" t="str">
        <f>IF(Baseline!D21="","",Baseline!D21)</f>
        <v/>
      </c>
      <c r="E21" s="342" t="str">
        <f t="shared" si="0"/>
        <v/>
      </c>
      <c r="F21" s="258"/>
      <c r="G21" s="288"/>
      <c r="H21" s="343"/>
      <c r="I21" s="344"/>
      <c r="J21" s="343"/>
      <c r="K21" s="344"/>
      <c r="L21" s="343"/>
      <c r="M21" s="344"/>
      <c r="N21" s="343"/>
      <c r="O21" s="344"/>
      <c r="P21" s="343"/>
      <c r="Q21" s="344"/>
      <c r="R21" s="344"/>
      <c r="S21" s="344"/>
      <c r="T21" s="343"/>
      <c r="U21" s="344"/>
      <c r="V21" s="344"/>
      <c r="W21" s="344"/>
      <c r="X21" s="284"/>
      <c r="Y21" s="89" t="str">
        <f>IFERROR($G21*INDEX('Development Information'!$B$9:$B$15,MATCH($H21,Fuel_Type,0),1)+$K21*IFERROR(INDEX('Development Information'!$B$9:$B$15,MATCH($L21,Fuel_Type,0),1),0)+$S21*IFERROR(INDEX('Development Information'!$B$9:$B$15,MATCH($T21,Fuel_Type,0),1),0),"")</f>
        <v/>
      </c>
      <c r="Z21" s="68" t="str">
        <f>IFERROR($M21*IFERROR(INDEX('Development Information'!$B$9:$B$15,MATCH($N21,Fuel_Type,0),1),0)+$I21*(INDEX('Development Information'!$B$9:$B$15,MATCH($J21,Fuel_Type,0),1)),"")</f>
        <v/>
      </c>
      <c r="AA21" s="68" t="str">
        <f>IFERROR($O21*INDEX('Development Information'!$B$9:$B$15,MATCH($P21,Fuel_Type,0),1),"")</f>
        <v/>
      </c>
      <c r="AB21" s="68" t="str">
        <f>IFERROR($Q21*INDEX('Development Information'!$B$9:$B$15,MATCH($R21,Fuel_Type,0),1),"")</f>
        <v/>
      </c>
      <c r="AC21" s="68" t="str">
        <f>IF($V21="","",$V21*'Development Information'!$B$10)</f>
        <v/>
      </c>
      <c r="AD21" s="68" t="str">
        <f>IF($W21="","",$W21*'Development Information'!$B$10)</f>
        <v/>
      </c>
      <c r="AE21" s="68" t="str">
        <f>IF($X21="","",$X21*'Development Information'!$B$10)</f>
        <v/>
      </c>
      <c r="AF21" s="68" t="str">
        <f>IF($U21="","",$U21*'Development Information'!$B$10)</f>
        <v/>
      </c>
      <c r="AG21" s="69" t="str">
        <f t="shared" si="1"/>
        <v/>
      </c>
    </row>
    <row r="22" spans="1:33" x14ac:dyDescent="0.3">
      <c r="A22" s="66" t="str">
        <f>IF(Baseline!A22="","",Baseline!A22)</f>
        <v/>
      </c>
      <c r="B22" s="341" t="str">
        <f>IF(Baseline!B22="","",Baseline!B22)</f>
        <v/>
      </c>
      <c r="C22" s="341" t="str">
        <f>IF(Baseline!C22="","",Baseline!C22)</f>
        <v/>
      </c>
      <c r="D22" s="67" t="str">
        <f>IF(Baseline!D22="","",Baseline!D22)</f>
        <v/>
      </c>
      <c r="E22" s="342" t="str">
        <f t="shared" si="0"/>
        <v/>
      </c>
      <c r="F22" s="258"/>
      <c r="G22" s="288"/>
      <c r="H22" s="343"/>
      <c r="I22" s="344"/>
      <c r="J22" s="343"/>
      <c r="K22" s="344"/>
      <c r="L22" s="343"/>
      <c r="M22" s="344"/>
      <c r="N22" s="343"/>
      <c r="O22" s="344"/>
      <c r="P22" s="343"/>
      <c r="Q22" s="344"/>
      <c r="R22" s="344"/>
      <c r="S22" s="344"/>
      <c r="T22" s="343"/>
      <c r="U22" s="344"/>
      <c r="V22" s="344"/>
      <c r="W22" s="344"/>
      <c r="X22" s="284"/>
      <c r="Y22" s="89" t="str">
        <f>IFERROR($G22*INDEX('Development Information'!$B$9:$B$15,MATCH($H22,Fuel_Type,0),1)+$K22*IFERROR(INDEX('Development Information'!$B$9:$B$15,MATCH($L22,Fuel_Type,0),1),0)+$S22*IFERROR(INDEX('Development Information'!$B$9:$B$15,MATCH($T22,Fuel_Type,0),1),0),"")</f>
        <v/>
      </c>
      <c r="Z22" s="68" t="str">
        <f>IFERROR($M22*IFERROR(INDEX('Development Information'!$B$9:$B$15,MATCH($N22,Fuel_Type,0),1),0)+$I22*(INDEX('Development Information'!$B$9:$B$15,MATCH($J22,Fuel_Type,0),1)),"")</f>
        <v/>
      </c>
      <c r="AA22" s="68" t="str">
        <f>IFERROR($O22*INDEX('Development Information'!$B$9:$B$15,MATCH($P22,Fuel_Type,0),1),"")</f>
        <v/>
      </c>
      <c r="AB22" s="68" t="str">
        <f>IFERROR($Q22*INDEX('Development Information'!$B$9:$B$15,MATCH($R22,Fuel_Type,0),1),"")</f>
        <v/>
      </c>
      <c r="AC22" s="68" t="str">
        <f>IF($V22="","",$V22*'Development Information'!$B$10)</f>
        <v/>
      </c>
      <c r="AD22" s="68" t="str">
        <f>IF($W22="","",$W22*'Development Information'!$B$10)</f>
        <v/>
      </c>
      <c r="AE22" s="68" t="str">
        <f>IF($X22="","",$X22*'Development Information'!$B$10)</f>
        <v/>
      </c>
      <c r="AF22" s="68" t="str">
        <f>IF($U22="","",$U22*'Development Information'!$B$10)</f>
        <v/>
      </c>
      <c r="AG22" s="69" t="str">
        <f t="shared" si="1"/>
        <v/>
      </c>
    </row>
    <row r="23" spans="1:33" x14ac:dyDescent="0.3">
      <c r="A23" s="66" t="str">
        <f>IF(Baseline!A23="","",Baseline!A23)</f>
        <v/>
      </c>
      <c r="B23" s="341" t="str">
        <f>IF(Baseline!B23="","",Baseline!B23)</f>
        <v/>
      </c>
      <c r="C23" s="341" t="str">
        <f>IF(Baseline!C23="","",Baseline!C23)</f>
        <v/>
      </c>
      <c r="D23" s="67" t="str">
        <f>IF(Baseline!D23="","",Baseline!D23)</f>
        <v/>
      </c>
      <c r="E23" s="342" t="str">
        <f t="shared" si="0"/>
        <v/>
      </c>
      <c r="F23" s="258"/>
      <c r="G23" s="288"/>
      <c r="H23" s="343"/>
      <c r="I23" s="344"/>
      <c r="J23" s="343"/>
      <c r="K23" s="344"/>
      <c r="L23" s="343"/>
      <c r="M23" s="344"/>
      <c r="N23" s="343"/>
      <c r="O23" s="344"/>
      <c r="P23" s="343"/>
      <c r="Q23" s="344"/>
      <c r="R23" s="344"/>
      <c r="S23" s="344"/>
      <c r="T23" s="343"/>
      <c r="U23" s="344"/>
      <c r="V23" s="344"/>
      <c r="W23" s="344"/>
      <c r="X23" s="284"/>
      <c r="Y23" s="89" t="str">
        <f>IFERROR($G23*INDEX('Development Information'!$B$9:$B$15,MATCH($H23,Fuel_Type,0),1)+$K23*IFERROR(INDEX('Development Information'!$B$9:$B$15,MATCH($L23,Fuel_Type,0),1),0)+$S23*IFERROR(INDEX('Development Information'!$B$9:$B$15,MATCH($T23,Fuel_Type,0),1),0),"")</f>
        <v/>
      </c>
      <c r="Z23" s="68" t="str">
        <f>IFERROR($M23*IFERROR(INDEX('Development Information'!$B$9:$B$15,MATCH($N23,Fuel_Type,0),1),0)+$I23*(INDEX('Development Information'!$B$9:$B$15,MATCH($J23,Fuel_Type,0),1)),"")</f>
        <v/>
      </c>
      <c r="AA23" s="68" t="str">
        <f>IFERROR($O23*INDEX('Development Information'!$B$9:$B$15,MATCH($P23,Fuel_Type,0),1),"")</f>
        <v/>
      </c>
      <c r="AB23" s="68" t="str">
        <f>IFERROR($Q23*INDEX('Development Information'!$B$9:$B$15,MATCH($R23,Fuel_Type,0),1),"")</f>
        <v/>
      </c>
      <c r="AC23" s="68" t="str">
        <f>IF($V23="","",$V23*'Development Information'!$B$10)</f>
        <v/>
      </c>
      <c r="AD23" s="68" t="str">
        <f>IF($W23="","",$W23*'Development Information'!$B$10)</f>
        <v/>
      </c>
      <c r="AE23" s="68" t="str">
        <f>IF($X23="","",$X23*'Development Information'!$B$10)</f>
        <v/>
      </c>
      <c r="AF23" s="68" t="str">
        <f>IF($U23="","",$U23*'Development Information'!$B$10)</f>
        <v/>
      </c>
      <c r="AG23" s="69" t="str">
        <f t="shared" si="1"/>
        <v/>
      </c>
    </row>
    <row r="24" spans="1:33" x14ac:dyDescent="0.3">
      <c r="A24" s="66" t="str">
        <f>IF(Baseline!A24="","",Baseline!A24)</f>
        <v/>
      </c>
      <c r="B24" s="341" t="str">
        <f>IF(Baseline!B24="","",Baseline!B24)</f>
        <v/>
      </c>
      <c r="C24" s="341" t="str">
        <f>IF(Baseline!C24="","",Baseline!C24)</f>
        <v/>
      </c>
      <c r="D24" s="67" t="str">
        <f>IF(Baseline!D24="","",Baseline!D24)</f>
        <v/>
      </c>
      <c r="E24" s="342" t="str">
        <f t="shared" si="0"/>
        <v/>
      </c>
      <c r="F24" s="258"/>
      <c r="G24" s="288"/>
      <c r="H24" s="343"/>
      <c r="I24" s="344"/>
      <c r="J24" s="343"/>
      <c r="K24" s="344"/>
      <c r="L24" s="343"/>
      <c r="M24" s="344"/>
      <c r="N24" s="343"/>
      <c r="O24" s="344"/>
      <c r="P24" s="343"/>
      <c r="Q24" s="344"/>
      <c r="R24" s="344"/>
      <c r="S24" s="344"/>
      <c r="T24" s="343"/>
      <c r="U24" s="344"/>
      <c r="V24" s="344"/>
      <c r="W24" s="344"/>
      <c r="X24" s="284"/>
      <c r="Y24" s="89" t="str">
        <f>IFERROR($G24*INDEX('Development Information'!$B$9:$B$15,MATCH($H24,Fuel_Type,0),1)+$K24*IFERROR(INDEX('Development Information'!$B$9:$B$15,MATCH($L24,Fuel_Type,0),1),0)+$S24*IFERROR(INDEX('Development Information'!$B$9:$B$15,MATCH($T24,Fuel_Type,0),1),0),"")</f>
        <v/>
      </c>
      <c r="Z24" s="68" t="str">
        <f>IFERROR($M24*IFERROR(INDEX('Development Information'!$B$9:$B$15,MATCH($N24,Fuel_Type,0),1),0)+$I24*(INDEX('Development Information'!$B$9:$B$15,MATCH($J24,Fuel_Type,0),1)),"")</f>
        <v/>
      </c>
      <c r="AA24" s="68" t="str">
        <f>IFERROR($O24*INDEX('Development Information'!$B$9:$B$15,MATCH($P24,Fuel_Type,0),1),"")</f>
        <v/>
      </c>
      <c r="AB24" s="68" t="str">
        <f>IFERROR($Q24*INDEX('Development Information'!$B$9:$B$15,MATCH($R24,Fuel_Type,0),1),"")</f>
        <v/>
      </c>
      <c r="AC24" s="68" t="str">
        <f>IF($V24="","",$V24*'Development Information'!$B$10)</f>
        <v/>
      </c>
      <c r="AD24" s="68" t="str">
        <f>IF($W24="","",$W24*'Development Information'!$B$10)</f>
        <v/>
      </c>
      <c r="AE24" s="68" t="str">
        <f>IF($X24="","",$X24*'Development Information'!$B$10)</f>
        <v/>
      </c>
      <c r="AF24" s="68" t="str">
        <f>IF($U24="","",$U24*'Development Information'!$B$10)</f>
        <v/>
      </c>
      <c r="AG24" s="69" t="str">
        <f t="shared" si="1"/>
        <v/>
      </c>
    </row>
    <row r="25" spans="1:33" x14ac:dyDescent="0.3">
      <c r="A25" s="66" t="str">
        <f>IF(Baseline!A25="","",Baseline!A25)</f>
        <v/>
      </c>
      <c r="B25" s="341" t="str">
        <f>IF(Baseline!B25="","",Baseline!B25)</f>
        <v/>
      </c>
      <c r="C25" s="341" t="str">
        <f>IF(Baseline!C25="","",Baseline!C25)</f>
        <v/>
      </c>
      <c r="D25" s="67" t="str">
        <f>IF(Baseline!D25="","",Baseline!D25)</f>
        <v/>
      </c>
      <c r="E25" s="342" t="str">
        <f t="shared" si="0"/>
        <v/>
      </c>
      <c r="F25" s="258"/>
      <c r="G25" s="288"/>
      <c r="H25" s="343"/>
      <c r="I25" s="344"/>
      <c r="J25" s="343"/>
      <c r="K25" s="344"/>
      <c r="L25" s="343"/>
      <c r="M25" s="344"/>
      <c r="N25" s="343"/>
      <c r="O25" s="344"/>
      <c r="P25" s="343"/>
      <c r="Q25" s="344"/>
      <c r="R25" s="344"/>
      <c r="S25" s="344"/>
      <c r="T25" s="343"/>
      <c r="U25" s="344"/>
      <c r="V25" s="344"/>
      <c r="W25" s="344"/>
      <c r="X25" s="284"/>
      <c r="Y25" s="89" t="str">
        <f>IFERROR($G25*INDEX('Development Information'!$B$9:$B$15,MATCH($H25,Fuel_Type,0),1)+$K25*IFERROR(INDEX('Development Information'!$B$9:$B$15,MATCH($L25,Fuel_Type,0),1),0)+$S25*IFERROR(INDEX('Development Information'!$B$9:$B$15,MATCH($T25,Fuel_Type,0),1),0),"")</f>
        <v/>
      </c>
      <c r="Z25" s="68" t="str">
        <f>IFERROR($M25*IFERROR(INDEX('Development Information'!$B$9:$B$15,MATCH($N25,Fuel_Type,0),1),0)+$I25*(INDEX('Development Information'!$B$9:$B$15,MATCH($J25,Fuel_Type,0),1)),"")</f>
        <v/>
      </c>
      <c r="AA25" s="68" t="str">
        <f>IFERROR($O25*INDEX('Development Information'!$B$9:$B$15,MATCH($P25,Fuel_Type,0),1),"")</f>
        <v/>
      </c>
      <c r="AB25" s="68" t="str">
        <f>IFERROR($Q25*INDEX('Development Information'!$B$9:$B$15,MATCH($R25,Fuel_Type,0),1),"")</f>
        <v/>
      </c>
      <c r="AC25" s="68" t="str">
        <f>IF($V25="","",$V25*'Development Information'!$B$10)</f>
        <v/>
      </c>
      <c r="AD25" s="68" t="str">
        <f>IF($W25="","",$W25*'Development Information'!$B$10)</f>
        <v/>
      </c>
      <c r="AE25" s="68" t="str">
        <f>IF($X25="","",$X25*'Development Information'!$B$10)</f>
        <v/>
      </c>
      <c r="AF25" s="68" t="str">
        <f>IF($U25="","",$U25*'Development Information'!$B$10)</f>
        <v/>
      </c>
      <c r="AG25" s="69" t="str">
        <f t="shared" si="1"/>
        <v/>
      </c>
    </row>
    <row r="26" spans="1:33" x14ac:dyDescent="0.3">
      <c r="A26" s="66" t="str">
        <f>IF(Baseline!A26="","",Baseline!A26)</f>
        <v/>
      </c>
      <c r="B26" s="341" t="str">
        <f>IF(Baseline!B26="","",Baseline!B26)</f>
        <v/>
      </c>
      <c r="C26" s="341" t="str">
        <f>IF(Baseline!C26="","",Baseline!C26)</f>
        <v/>
      </c>
      <c r="D26" s="67" t="str">
        <f>IF(Baseline!D26="","",Baseline!D26)</f>
        <v/>
      </c>
      <c r="E26" s="342" t="str">
        <f t="shared" si="0"/>
        <v/>
      </c>
      <c r="F26" s="258"/>
      <c r="G26" s="288"/>
      <c r="H26" s="343"/>
      <c r="I26" s="344"/>
      <c r="J26" s="343"/>
      <c r="K26" s="344"/>
      <c r="L26" s="343"/>
      <c r="M26" s="344"/>
      <c r="N26" s="343"/>
      <c r="O26" s="344"/>
      <c r="P26" s="343"/>
      <c r="Q26" s="344"/>
      <c r="R26" s="344"/>
      <c r="S26" s="344"/>
      <c r="T26" s="343"/>
      <c r="U26" s="344"/>
      <c r="V26" s="344"/>
      <c r="W26" s="344"/>
      <c r="X26" s="284"/>
      <c r="Y26" s="89" t="str">
        <f>IFERROR($G26*INDEX('Development Information'!$B$9:$B$15,MATCH($H26,Fuel_Type,0),1)+$K26*IFERROR(INDEX('Development Information'!$B$9:$B$15,MATCH($L26,Fuel_Type,0),1),0)+$S26*IFERROR(INDEX('Development Information'!$B$9:$B$15,MATCH($T26,Fuel_Type,0),1),0),"")</f>
        <v/>
      </c>
      <c r="Z26" s="68" t="str">
        <f>IFERROR($M26*IFERROR(INDEX('Development Information'!$B$9:$B$15,MATCH($N26,Fuel_Type,0),1),0)+$I26*(INDEX('Development Information'!$B$9:$B$15,MATCH($J26,Fuel_Type,0),1)),"")</f>
        <v/>
      </c>
      <c r="AA26" s="68" t="str">
        <f>IFERROR($O26*INDEX('Development Information'!$B$9:$B$15,MATCH($P26,Fuel_Type,0),1),"")</f>
        <v/>
      </c>
      <c r="AB26" s="68" t="str">
        <f>IFERROR($Q26*INDEX('Development Information'!$B$9:$B$15,MATCH($R26,Fuel_Type,0),1),"")</f>
        <v/>
      </c>
      <c r="AC26" s="68" t="str">
        <f>IF($V26="","",$V26*'Development Information'!$B$10)</f>
        <v/>
      </c>
      <c r="AD26" s="68" t="str">
        <f>IF($W26="","",$W26*'Development Information'!$B$10)</f>
        <v/>
      </c>
      <c r="AE26" s="68" t="str">
        <f>IF($X26="","",$X26*'Development Information'!$B$10)</f>
        <v/>
      </c>
      <c r="AF26" s="68" t="str">
        <f>IF($U26="","",$U26*'Development Information'!$B$10)</f>
        <v/>
      </c>
      <c r="AG26" s="69" t="str">
        <f t="shared" si="1"/>
        <v/>
      </c>
    </row>
    <row r="27" spans="1:33" x14ac:dyDescent="0.3">
      <c r="A27" s="66" t="str">
        <f>IF(Baseline!A27="","",Baseline!A27)</f>
        <v/>
      </c>
      <c r="B27" s="341" t="str">
        <f>IF(Baseline!B27="","",Baseline!B27)</f>
        <v/>
      </c>
      <c r="C27" s="341" t="str">
        <f>IF(Baseline!C27="","",Baseline!C27)</f>
        <v/>
      </c>
      <c r="D27" s="67" t="str">
        <f>IF(Baseline!D27="","",Baseline!D27)</f>
        <v/>
      </c>
      <c r="E27" s="342" t="str">
        <f t="shared" si="0"/>
        <v/>
      </c>
      <c r="F27" s="258"/>
      <c r="G27" s="288"/>
      <c r="H27" s="343"/>
      <c r="I27" s="344"/>
      <c r="J27" s="343"/>
      <c r="K27" s="344"/>
      <c r="L27" s="343"/>
      <c r="M27" s="344"/>
      <c r="N27" s="343"/>
      <c r="O27" s="344"/>
      <c r="P27" s="343"/>
      <c r="Q27" s="344"/>
      <c r="R27" s="344"/>
      <c r="S27" s="344"/>
      <c r="T27" s="343"/>
      <c r="U27" s="344"/>
      <c r="V27" s="344"/>
      <c r="W27" s="344"/>
      <c r="X27" s="284"/>
      <c r="Y27" s="89" t="str">
        <f>IFERROR($G27*INDEX('Development Information'!$B$9:$B$15,MATCH($H27,Fuel_Type,0),1)+$K27*IFERROR(INDEX('Development Information'!$B$9:$B$15,MATCH($L27,Fuel_Type,0),1),0)+$S27*IFERROR(INDEX('Development Information'!$B$9:$B$15,MATCH($T27,Fuel_Type,0),1),0),"")</f>
        <v/>
      </c>
      <c r="Z27" s="68" t="str">
        <f>IFERROR($M27*IFERROR(INDEX('Development Information'!$B$9:$B$15,MATCH($N27,Fuel_Type,0),1),0)+$I27*(INDEX('Development Information'!$B$9:$B$15,MATCH($J27,Fuel_Type,0),1)),"")</f>
        <v/>
      </c>
      <c r="AA27" s="68" t="str">
        <f>IFERROR($O27*INDEX('Development Information'!$B$9:$B$15,MATCH($P27,Fuel_Type,0),1),"")</f>
        <v/>
      </c>
      <c r="AB27" s="68" t="str">
        <f>IFERROR($Q27*INDEX('Development Information'!$B$9:$B$15,MATCH($R27,Fuel_Type,0),1),"")</f>
        <v/>
      </c>
      <c r="AC27" s="68" t="str">
        <f>IF($V27="","",$V27*'Development Information'!$B$10)</f>
        <v/>
      </c>
      <c r="AD27" s="68" t="str">
        <f>IF($W27="","",$W27*'Development Information'!$B$10)</f>
        <v/>
      </c>
      <c r="AE27" s="68" t="str">
        <f>IF($X27="","",$X27*'Development Information'!$B$10)</f>
        <v/>
      </c>
      <c r="AF27" s="68" t="str">
        <f>IF($U27="","",$U27*'Development Information'!$B$10)</f>
        <v/>
      </c>
      <c r="AG27" s="69" t="str">
        <f t="shared" si="1"/>
        <v/>
      </c>
    </row>
    <row r="28" spans="1:33" x14ac:dyDescent="0.3">
      <c r="A28" s="66" t="str">
        <f>IF(Baseline!A28="","",Baseline!A28)</f>
        <v/>
      </c>
      <c r="B28" s="341" t="str">
        <f>IF(Baseline!B28="","",Baseline!B28)</f>
        <v/>
      </c>
      <c r="C28" s="341" t="str">
        <f>IF(Baseline!C28="","",Baseline!C28)</f>
        <v/>
      </c>
      <c r="D28" s="67" t="str">
        <f>IF(Baseline!D28="","",Baseline!D28)</f>
        <v/>
      </c>
      <c r="E28" s="342" t="str">
        <f t="shared" si="0"/>
        <v/>
      </c>
      <c r="F28" s="258"/>
      <c r="G28" s="288"/>
      <c r="H28" s="343"/>
      <c r="I28" s="344"/>
      <c r="J28" s="343"/>
      <c r="K28" s="344"/>
      <c r="L28" s="343"/>
      <c r="M28" s="344"/>
      <c r="N28" s="343"/>
      <c r="O28" s="344"/>
      <c r="P28" s="343"/>
      <c r="Q28" s="344"/>
      <c r="R28" s="344"/>
      <c r="S28" s="344"/>
      <c r="T28" s="343"/>
      <c r="U28" s="344"/>
      <c r="V28" s="344"/>
      <c r="W28" s="344"/>
      <c r="X28" s="284"/>
      <c r="Y28" s="89" t="str">
        <f>IFERROR($G28*INDEX('Development Information'!$B$9:$B$15,MATCH($H28,Fuel_Type,0),1)+$K28*IFERROR(INDEX('Development Information'!$B$9:$B$15,MATCH($L28,Fuel_Type,0),1),0)+$S28*IFERROR(INDEX('Development Information'!$B$9:$B$15,MATCH($T28,Fuel_Type,0),1),0),"")</f>
        <v/>
      </c>
      <c r="Z28" s="68" t="str">
        <f>IFERROR($M28*IFERROR(INDEX('Development Information'!$B$9:$B$15,MATCH($N28,Fuel_Type,0),1),0)+$I28*(INDEX('Development Information'!$B$9:$B$15,MATCH($J28,Fuel_Type,0),1)),"")</f>
        <v/>
      </c>
      <c r="AA28" s="68" t="str">
        <f>IFERROR($O28*INDEX('Development Information'!$B$9:$B$15,MATCH($P28,Fuel_Type,0),1),"")</f>
        <v/>
      </c>
      <c r="AB28" s="68" t="str">
        <f>IFERROR($Q28*INDEX('Development Information'!$B$9:$B$15,MATCH($R28,Fuel_Type,0),1),"")</f>
        <v/>
      </c>
      <c r="AC28" s="68" t="str">
        <f>IF($V28="","",$V28*'Development Information'!$B$10)</f>
        <v/>
      </c>
      <c r="AD28" s="68" t="str">
        <f>IF($W28="","",$W28*'Development Information'!$B$10)</f>
        <v/>
      </c>
      <c r="AE28" s="68" t="str">
        <f>IF($X28="","",$X28*'Development Information'!$B$10)</f>
        <v/>
      </c>
      <c r="AF28" s="68" t="str">
        <f>IF($U28="","",$U28*'Development Information'!$B$10)</f>
        <v/>
      </c>
      <c r="AG28" s="69" t="str">
        <f t="shared" si="1"/>
        <v/>
      </c>
    </row>
    <row r="29" spans="1:33" x14ac:dyDescent="0.3">
      <c r="A29" s="66" t="str">
        <f>IF(Baseline!A29="","",Baseline!A29)</f>
        <v/>
      </c>
      <c r="B29" s="341" t="str">
        <f>IF(Baseline!B29="","",Baseline!B29)</f>
        <v/>
      </c>
      <c r="C29" s="341" t="str">
        <f>IF(Baseline!C29="","",Baseline!C29)</f>
        <v/>
      </c>
      <c r="D29" s="67" t="str">
        <f>IF(Baseline!D29="","",Baseline!D29)</f>
        <v/>
      </c>
      <c r="E29" s="342" t="str">
        <f t="shared" si="0"/>
        <v/>
      </c>
      <c r="F29" s="258"/>
      <c r="G29" s="288"/>
      <c r="H29" s="343"/>
      <c r="I29" s="344"/>
      <c r="J29" s="343"/>
      <c r="K29" s="344"/>
      <c r="L29" s="343"/>
      <c r="M29" s="344"/>
      <c r="N29" s="343"/>
      <c r="O29" s="344"/>
      <c r="P29" s="343"/>
      <c r="Q29" s="344"/>
      <c r="R29" s="344"/>
      <c r="S29" s="344"/>
      <c r="T29" s="343"/>
      <c r="U29" s="344"/>
      <c r="V29" s="344"/>
      <c r="W29" s="344"/>
      <c r="X29" s="284"/>
      <c r="Y29" s="89" t="str">
        <f>IFERROR($G29*INDEX('Development Information'!$B$9:$B$15,MATCH($H29,Fuel_Type,0),1)+$K29*IFERROR(INDEX('Development Information'!$B$9:$B$15,MATCH($L29,Fuel_Type,0),1),0)+$S29*IFERROR(INDEX('Development Information'!$B$9:$B$15,MATCH($T29,Fuel_Type,0),1),0),"")</f>
        <v/>
      </c>
      <c r="Z29" s="68" t="str">
        <f>IFERROR($M29*IFERROR(INDEX('Development Information'!$B$9:$B$15,MATCH($N29,Fuel_Type,0),1),0)+$I29*(INDEX('Development Information'!$B$9:$B$15,MATCH($J29,Fuel_Type,0),1)),"")</f>
        <v/>
      </c>
      <c r="AA29" s="68" t="str">
        <f>IFERROR($O29*INDEX('Development Information'!$B$9:$B$15,MATCH($P29,Fuel_Type,0),1),"")</f>
        <v/>
      </c>
      <c r="AB29" s="68" t="str">
        <f>IFERROR($Q29*INDEX('Development Information'!$B$9:$B$15,MATCH($R29,Fuel_Type,0),1),"")</f>
        <v/>
      </c>
      <c r="AC29" s="68" t="str">
        <f>IF($V29="","",$V29*'Development Information'!$B$10)</f>
        <v/>
      </c>
      <c r="AD29" s="68" t="str">
        <f>IF($W29="","",$W29*'Development Information'!$B$10)</f>
        <v/>
      </c>
      <c r="AE29" s="68" t="str">
        <f>IF($X29="","",$X29*'Development Information'!$B$10)</f>
        <v/>
      </c>
      <c r="AF29" s="68" t="str">
        <f>IF($U29="","",$U29*'Development Information'!$B$10)</f>
        <v/>
      </c>
      <c r="AG29" s="69" t="str">
        <f t="shared" si="1"/>
        <v/>
      </c>
    </row>
    <row r="30" spans="1:33" x14ac:dyDescent="0.3">
      <c r="A30" s="66" t="str">
        <f>IF(Baseline!A30="","",Baseline!A30)</f>
        <v/>
      </c>
      <c r="B30" s="341" t="str">
        <f>IF(Baseline!B30="","",Baseline!B30)</f>
        <v/>
      </c>
      <c r="C30" s="341" t="str">
        <f>IF(Baseline!C30="","",Baseline!C30)</f>
        <v/>
      </c>
      <c r="D30" s="67" t="str">
        <f>IF(Baseline!D30="","",Baseline!D30)</f>
        <v/>
      </c>
      <c r="E30" s="342" t="str">
        <f t="shared" si="0"/>
        <v/>
      </c>
      <c r="F30" s="258"/>
      <c r="G30" s="288"/>
      <c r="H30" s="343"/>
      <c r="I30" s="344"/>
      <c r="J30" s="343"/>
      <c r="K30" s="344"/>
      <c r="L30" s="343"/>
      <c r="M30" s="344"/>
      <c r="N30" s="343"/>
      <c r="O30" s="344"/>
      <c r="P30" s="343"/>
      <c r="Q30" s="344"/>
      <c r="R30" s="344"/>
      <c r="S30" s="344"/>
      <c r="T30" s="343"/>
      <c r="U30" s="344"/>
      <c r="V30" s="344"/>
      <c r="W30" s="344"/>
      <c r="X30" s="284"/>
      <c r="Y30" s="89" t="str">
        <f>IFERROR($G30*INDEX('Development Information'!$B$9:$B$15,MATCH($H30,Fuel_Type,0),1)+$K30*IFERROR(INDEX('Development Information'!$B$9:$B$15,MATCH($L30,Fuel_Type,0),1),0)+$S30*IFERROR(INDEX('Development Information'!$B$9:$B$15,MATCH($T30,Fuel_Type,0),1),0),"")</f>
        <v/>
      </c>
      <c r="Z30" s="68" t="str">
        <f>IFERROR($M30*IFERROR(INDEX('Development Information'!$B$9:$B$15,MATCH($N30,Fuel_Type,0),1),0)+$I30*(INDEX('Development Information'!$B$9:$B$15,MATCH($J30,Fuel_Type,0),1)),"")</f>
        <v/>
      </c>
      <c r="AA30" s="68" t="str">
        <f>IFERROR($O30*INDEX('Development Information'!$B$9:$B$15,MATCH($P30,Fuel_Type,0),1),"")</f>
        <v/>
      </c>
      <c r="AB30" s="68" t="str">
        <f>IFERROR($Q30*INDEX('Development Information'!$B$9:$B$15,MATCH($R30,Fuel_Type,0),1),"")</f>
        <v/>
      </c>
      <c r="AC30" s="68" t="str">
        <f>IF($V30="","",$V30*'Development Information'!$B$10)</f>
        <v/>
      </c>
      <c r="AD30" s="68" t="str">
        <f>IF($W30="","",$W30*'Development Information'!$B$10)</f>
        <v/>
      </c>
      <c r="AE30" s="68" t="str">
        <f>IF($X30="","",$X30*'Development Information'!$B$10)</f>
        <v/>
      </c>
      <c r="AF30" s="68" t="str">
        <f>IF($U30="","",$U30*'Development Information'!$B$10)</f>
        <v/>
      </c>
      <c r="AG30" s="69" t="str">
        <f t="shared" si="1"/>
        <v/>
      </c>
    </row>
    <row r="31" spans="1:33" x14ac:dyDescent="0.3">
      <c r="A31" s="66" t="str">
        <f>IF(Baseline!A31="","",Baseline!A31)</f>
        <v/>
      </c>
      <c r="B31" s="341" t="str">
        <f>IF(Baseline!B31="","",Baseline!B31)</f>
        <v/>
      </c>
      <c r="C31" s="341" t="str">
        <f>IF(Baseline!C31="","",Baseline!C31)</f>
        <v/>
      </c>
      <c r="D31" s="67" t="str">
        <f>IF(Baseline!D31="","",Baseline!D31)</f>
        <v/>
      </c>
      <c r="E31" s="342" t="str">
        <f t="shared" si="0"/>
        <v/>
      </c>
      <c r="F31" s="258"/>
      <c r="G31" s="288"/>
      <c r="H31" s="343"/>
      <c r="I31" s="344"/>
      <c r="J31" s="343"/>
      <c r="K31" s="344"/>
      <c r="L31" s="343"/>
      <c r="M31" s="344"/>
      <c r="N31" s="343"/>
      <c r="O31" s="344"/>
      <c r="P31" s="343"/>
      <c r="Q31" s="344"/>
      <c r="R31" s="344"/>
      <c r="S31" s="344"/>
      <c r="T31" s="343"/>
      <c r="U31" s="344"/>
      <c r="V31" s="344"/>
      <c r="W31" s="344"/>
      <c r="X31" s="284"/>
      <c r="Y31" s="89" t="str">
        <f>IFERROR($G31*INDEX('Development Information'!$B$9:$B$15,MATCH($H31,Fuel_Type,0),1)+$K31*IFERROR(INDEX('Development Information'!$B$9:$B$15,MATCH($L31,Fuel_Type,0),1),0)+$S31*IFERROR(INDEX('Development Information'!$B$9:$B$15,MATCH($T31,Fuel_Type,0),1),0),"")</f>
        <v/>
      </c>
      <c r="Z31" s="68" t="str">
        <f>IFERROR($M31*IFERROR(INDEX('Development Information'!$B$9:$B$15,MATCH($N31,Fuel_Type,0),1),0)+$I31*(INDEX('Development Information'!$B$9:$B$15,MATCH($J31,Fuel_Type,0),1)),"")</f>
        <v/>
      </c>
      <c r="AA31" s="68" t="str">
        <f>IFERROR($O31*INDEX('Development Information'!$B$9:$B$15,MATCH($P31,Fuel_Type,0),1),"")</f>
        <v/>
      </c>
      <c r="AB31" s="68" t="str">
        <f>IFERROR($Q31*INDEX('Development Information'!$B$9:$B$15,MATCH($R31,Fuel_Type,0),1),"")</f>
        <v/>
      </c>
      <c r="AC31" s="68" t="str">
        <f>IF($V31="","",$V31*'Development Information'!$B$10)</f>
        <v/>
      </c>
      <c r="AD31" s="68" t="str">
        <f>IF($W31="","",$W31*'Development Information'!$B$10)</f>
        <v/>
      </c>
      <c r="AE31" s="68" t="str">
        <f>IF($X31="","",$X31*'Development Information'!$B$10)</f>
        <v/>
      </c>
      <c r="AF31" s="68" t="str">
        <f>IF($U31="","",$U31*'Development Information'!$B$10)</f>
        <v/>
      </c>
      <c r="AG31" s="69" t="str">
        <f t="shared" si="1"/>
        <v/>
      </c>
    </row>
    <row r="32" spans="1:33" x14ac:dyDescent="0.3">
      <c r="A32" s="66" t="str">
        <f>IF(Baseline!A32="","",Baseline!A32)</f>
        <v/>
      </c>
      <c r="B32" s="341" t="str">
        <f>IF(Baseline!B32="","",Baseline!B32)</f>
        <v/>
      </c>
      <c r="C32" s="341" t="str">
        <f>IF(Baseline!C32="","",Baseline!C32)</f>
        <v/>
      </c>
      <c r="D32" s="67" t="str">
        <f>IF(Baseline!D32="","",Baseline!D32)</f>
        <v/>
      </c>
      <c r="E32" s="342" t="str">
        <f t="shared" si="0"/>
        <v/>
      </c>
      <c r="F32" s="258"/>
      <c r="G32" s="288"/>
      <c r="H32" s="343"/>
      <c r="I32" s="344"/>
      <c r="J32" s="343"/>
      <c r="K32" s="344"/>
      <c r="L32" s="343"/>
      <c r="M32" s="344"/>
      <c r="N32" s="343"/>
      <c r="O32" s="344"/>
      <c r="P32" s="343"/>
      <c r="Q32" s="344"/>
      <c r="R32" s="344"/>
      <c r="S32" s="344"/>
      <c r="T32" s="343"/>
      <c r="U32" s="344"/>
      <c r="V32" s="344"/>
      <c r="W32" s="344"/>
      <c r="X32" s="284"/>
      <c r="Y32" s="89" t="str">
        <f>IFERROR($G32*INDEX('Development Information'!$B$9:$B$15,MATCH($H32,Fuel_Type,0),1)+$K32*IFERROR(INDEX('Development Information'!$B$9:$B$15,MATCH($L32,Fuel_Type,0),1),0)+$S32*IFERROR(INDEX('Development Information'!$B$9:$B$15,MATCH($T32,Fuel_Type,0),1),0),"")</f>
        <v/>
      </c>
      <c r="Z32" s="68" t="str">
        <f>IFERROR($M32*IFERROR(INDEX('Development Information'!$B$9:$B$15,MATCH($N32,Fuel_Type,0),1),0)+$I32*(INDEX('Development Information'!$B$9:$B$15,MATCH($J32,Fuel_Type,0),1)),"")</f>
        <v/>
      </c>
      <c r="AA32" s="68" t="str">
        <f>IFERROR($O32*INDEX('Development Information'!$B$9:$B$15,MATCH($P32,Fuel_Type,0),1),"")</f>
        <v/>
      </c>
      <c r="AB32" s="68" t="str">
        <f>IFERROR($Q32*INDEX('Development Information'!$B$9:$B$15,MATCH($R32,Fuel_Type,0),1),"")</f>
        <v/>
      </c>
      <c r="AC32" s="68" t="str">
        <f>IF($V32="","",$V32*'Development Information'!$B$10)</f>
        <v/>
      </c>
      <c r="AD32" s="68" t="str">
        <f>IF($W32="","",$W32*'Development Information'!$B$10)</f>
        <v/>
      </c>
      <c r="AE32" s="68" t="str">
        <f>IF($X32="","",$X32*'Development Information'!$B$10)</f>
        <v/>
      </c>
      <c r="AF32" s="68" t="str">
        <f>IF($U32="","",$U32*'Development Information'!$B$10)</f>
        <v/>
      </c>
      <c r="AG32" s="69" t="str">
        <f t="shared" si="1"/>
        <v/>
      </c>
    </row>
    <row r="33" spans="1:33" x14ac:dyDescent="0.3">
      <c r="A33" s="66" t="str">
        <f>IF(Baseline!A33="","",Baseline!A33)</f>
        <v/>
      </c>
      <c r="B33" s="341" t="str">
        <f>IF(Baseline!B33="","",Baseline!B33)</f>
        <v/>
      </c>
      <c r="C33" s="341" t="str">
        <f>IF(Baseline!C33="","",Baseline!C33)</f>
        <v/>
      </c>
      <c r="D33" s="67" t="str">
        <f>IF(Baseline!D33="","",Baseline!D33)</f>
        <v/>
      </c>
      <c r="E33" s="342" t="str">
        <f t="shared" si="0"/>
        <v/>
      </c>
      <c r="F33" s="258"/>
      <c r="G33" s="288"/>
      <c r="H33" s="343"/>
      <c r="I33" s="344"/>
      <c r="J33" s="343"/>
      <c r="K33" s="344"/>
      <c r="L33" s="343"/>
      <c r="M33" s="344"/>
      <c r="N33" s="343"/>
      <c r="O33" s="344"/>
      <c r="P33" s="343"/>
      <c r="Q33" s="344"/>
      <c r="R33" s="344"/>
      <c r="S33" s="344"/>
      <c r="T33" s="343"/>
      <c r="U33" s="344"/>
      <c r="V33" s="344"/>
      <c r="W33" s="344"/>
      <c r="X33" s="284"/>
      <c r="Y33" s="89" t="str">
        <f>IFERROR($G33*INDEX('Development Information'!$B$9:$B$15,MATCH($H33,Fuel_Type,0),1)+$K33*IFERROR(INDEX('Development Information'!$B$9:$B$15,MATCH($L33,Fuel_Type,0),1),0)+$S33*IFERROR(INDEX('Development Information'!$B$9:$B$15,MATCH($T33,Fuel_Type,0),1),0),"")</f>
        <v/>
      </c>
      <c r="Z33" s="68" t="str">
        <f>IFERROR($M33*IFERROR(INDEX('Development Information'!$B$9:$B$15,MATCH($N33,Fuel_Type,0),1),0)+$I33*(INDEX('Development Information'!$B$9:$B$15,MATCH($J33,Fuel_Type,0),1)),"")</f>
        <v/>
      </c>
      <c r="AA33" s="68" t="str">
        <f>IFERROR($O33*INDEX('Development Information'!$B$9:$B$15,MATCH($P33,Fuel_Type,0),1),"")</f>
        <v/>
      </c>
      <c r="AB33" s="68" t="str">
        <f>IFERROR($Q33*INDEX('Development Information'!$B$9:$B$15,MATCH($R33,Fuel_Type,0),1),"")</f>
        <v/>
      </c>
      <c r="AC33" s="68" t="str">
        <f>IF($V33="","",$V33*'Development Information'!$B$10)</f>
        <v/>
      </c>
      <c r="AD33" s="68" t="str">
        <f>IF($W33="","",$W33*'Development Information'!$B$10)</f>
        <v/>
      </c>
      <c r="AE33" s="68" t="str">
        <f>IF($X33="","",$X33*'Development Information'!$B$10)</f>
        <v/>
      </c>
      <c r="AF33" s="68" t="str">
        <f>IF($U33="","",$U33*'Development Information'!$B$10)</f>
        <v/>
      </c>
      <c r="AG33" s="69" t="str">
        <f t="shared" si="1"/>
        <v/>
      </c>
    </row>
    <row r="34" spans="1:33" x14ac:dyDescent="0.3">
      <c r="A34" s="66" t="str">
        <f>IF(Baseline!A34="","",Baseline!A34)</f>
        <v/>
      </c>
      <c r="B34" s="341" t="str">
        <f>IF(Baseline!B34="","",Baseline!B34)</f>
        <v/>
      </c>
      <c r="C34" s="341" t="str">
        <f>IF(Baseline!C34="","",Baseline!C34)</f>
        <v/>
      </c>
      <c r="D34" s="67" t="str">
        <f>IF(Baseline!D34="","",Baseline!D34)</f>
        <v/>
      </c>
      <c r="E34" s="342" t="str">
        <f t="shared" si="0"/>
        <v/>
      </c>
      <c r="F34" s="258"/>
      <c r="G34" s="288"/>
      <c r="H34" s="343"/>
      <c r="I34" s="344"/>
      <c r="J34" s="343"/>
      <c r="K34" s="344"/>
      <c r="L34" s="343"/>
      <c r="M34" s="344"/>
      <c r="N34" s="343"/>
      <c r="O34" s="344"/>
      <c r="P34" s="343"/>
      <c r="Q34" s="344"/>
      <c r="R34" s="344"/>
      <c r="S34" s="344"/>
      <c r="T34" s="343"/>
      <c r="U34" s="344"/>
      <c r="V34" s="344"/>
      <c r="W34" s="344"/>
      <c r="X34" s="284"/>
      <c r="Y34" s="89" t="str">
        <f>IFERROR($G34*INDEX('Development Information'!$B$9:$B$15,MATCH($H34,Fuel_Type,0),1)+$K34*IFERROR(INDEX('Development Information'!$B$9:$B$15,MATCH($L34,Fuel_Type,0),1),0)+$S34*IFERROR(INDEX('Development Information'!$B$9:$B$15,MATCH($T34,Fuel_Type,0),1),0),"")</f>
        <v/>
      </c>
      <c r="Z34" s="68" t="str">
        <f>IFERROR($M34*IFERROR(INDEX('Development Information'!$B$9:$B$15,MATCH($N34,Fuel_Type,0),1),0)+$I34*(INDEX('Development Information'!$B$9:$B$15,MATCH($J34,Fuel_Type,0),1)),"")</f>
        <v/>
      </c>
      <c r="AA34" s="68" t="str">
        <f>IFERROR($O34*INDEX('Development Information'!$B$9:$B$15,MATCH($P34,Fuel_Type,0),1),"")</f>
        <v/>
      </c>
      <c r="AB34" s="68" t="str">
        <f>IFERROR($Q34*INDEX('Development Information'!$B$9:$B$15,MATCH($R34,Fuel_Type,0),1),"")</f>
        <v/>
      </c>
      <c r="AC34" s="68" t="str">
        <f>IF($V34="","",$V34*'Development Information'!$B$10)</f>
        <v/>
      </c>
      <c r="AD34" s="68" t="str">
        <f>IF($W34="","",$W34*'Development Information'!$B$10)</f>
        <v/>
      </c>
      <c r="AE34" s="68" t="str">
        <f>IF($X34="","",$X34*'Development Information'!$B$10)</f>
        <v/>
      </c>
      <c r="AF34" s="68" t="str">
        <f>IF($U34="","",$U34*'Development Information'!$B$10)</f>
        <v/>
      </c>
      <c r="AG34" s="69" t="str">
        <f t="shared" si="1"/>
        <v/>
      </c>
    </row>
    <row r="35" spans="1:33" x14ac:dyDescent="0.3">
      <c r="A35" s="66" t="str">
        <f>IF(Baseline!A35="","",Baseline!A35)</f>
        <v/>
      </c>
      <c r="B35" s="341" t="str">
        <f>IF(Baseline!B35="","",Baseline!B35)</f>
        <v/>
      </c>
      <c r="C35" s="341" t="str">
        <f>IF(Baseline!C35="","",Baseline!C35)</f>
        <v/>
      </c>
      <c r="D35" s="67" t="str">
        <f>IF(Baseline!D35="","",Baseline!D35)</f>
        <v/>
      </c>
      <c r="E35" s="342" t="str">
        <f t="shared" si="0"/>
        <v/>
      </c>
      <c r="F35" s="258"/>
      <c r="G35" s="288"/>
      <c r="H35" s="343"/>
      <c r="I35" s="344"/>
      <c r="J35" s="343"/>
      <c r="K35" s="344"/>
      <c r="L35" s="343"/>
      <c r="M35" s="344"/>
      <c r="N35" s="343"/>
      <c r="O35" s="344"/>
      <c r="P35" s="343"/>
      <c r="Q35" s="344"/>
      <c r="R35" s="344"/>
      <c r="S35" s="344"/>
      <c r="T35" s="343"/>
      <c r="U35" s="344"/>
      <c r="V35" s="344"/>
      <c r="W35" s="344"/>
      <c r="X35" s="284"/>
      <c r="Y35" s="89" t="str">
        <f>IFERROR($G35*INDEX('Development Information'!$B$9:$B$15,MATCH($H35,Fuel_Type,0),1)+$K35*IFERROR(INDEX('Development Information'!$B$9:$B$15,MATCH($L35,Fuel_Type,0),1),0)+$S35*IFERROR(INDEX('Development Information'!$B$9:$B$15,MATCH($T35,Fuel_Type,0),1),0),"")</f>
        <v/>
      </c>
      <c r="Z35" s="68" t="str">
        <f>IFERROR($M35*IFERROR(INDEX('Development Information'!$B$9:$B$15,MATCH($N35,Fuel_Type,0),1),0)+$I35*(INDEX('Development Information'!$B$9:$B$15,MATCH($J35,Fuel_Type,0),1)),"")</f>
        <v/>
      </c>
      <c r="AA35" s="68" t="str">
        <f>IFERROR($O35*INDEX('Development Information'!$B$9:$B$15,MATCH($P35,Fuel_Type,0),1),"")</f>
        <v/>
      </c>
      <c r="AB35" s="68" t="str">
        <f>IFERROR($Q35*INDEX('Development Information'!$B$9:$B$15,MATCH($R35,Fuel_Type,0),1),"")</f>
        <v/>
      </c>
      <c r="AC35" s="68" t="str">
        <f>IF($V35="","",$V35*'Development Information'!$B$10)</f>
        <v/>
      </c>
      <c r="AD35" s="68" t="str">
        <f>IF($W35="","",$W35*'Development Information'!$B$10)</f>
        <v/>
      </c>
      <c r="AE35" s="68" t="str">
        <f>IF($X35="","",$X35*'Development Information'!$B$10)</f>
        <v/>
      </c>
      <c r="AF35" s="68" t="str">
        <f>IF($U35="","",$U35*'Development Information'!$B$10)</f>
        <v/>
      </c>
      <c r="AG35" s="69" t="str">
        <f t="shared" si="1"/>
        <v/>
      </c>
    </row>
    <row r="36" spans="1:33" x14ac:dyDescent="0.3">
      <c r="A36" s="66" t="str">
        <f>IF(Baseline!A36="","",Baseline!A36)</f>
        <v/>
      </c>
      <c r="B36" s="341" t="str">
        <f>IF(Baseline!B36="","",Baseline!B36)</f>
        <v/>
      </c>
      <c r="C36" s="341" t="str">
        <f>IF(Baseline!C36="","",Baseline!C36)</f>
        <v/>
      </c>
      <c r="D36" s="67" t="str">
        <f>IF(Baseline!D36="","",Baseline!D36)</f>
        <v/>
      </c>
      <c r="E36" s="342" t="str">
        <f t="shared" si="0"/>
        <v/>
      </c>
      <c r="F36" s="258"/>
      <c r="G36" s="288"/>
      <c r="H36" s="343"/>
      <c r="I36" s="344"/>
      <c r="J36" s="343"/>
      <c r="K36" s="344"/>
      <c r="L36" s="343"/>
      <c r="M36" s="344"/>
      <c r="N36" s="343"/>
      <c r="O36" s="344"/>
      <c r="P36" s="343"/>
      <c r="Q36" s="344"/>
      <c r="R36" s="344"/>
      <c r="S36" s="344"/>
      <c r="T36" s="343"/>
      <c r="U36" s="344"/>
      <c r="V36" s="344"/>
      <c r="W36" s="344"/>
      <c r="X36" s="284"/>
      <c r="Y36" s="89" t="str">
        <f>IFERROR($G36*INDEX('Development Information'!$B$9:$B$15,MATCH($H36,Fuel_Type,0),1)+$K36*IFERROR(INDEX('Development Information'!$B$9:$B$15,MATCH($L36,Fuel_Type,0),1),0)+$S36*IFERROR(INDEX('Development Information'!$B$9:$B$15,MATCH($T36,Fuel_Type,0),1),0),"")</f>
        <v/>
      </c>
      <c r="Z36" s="68" t="str">
        <f>IFERROR($M36*IFERROR(INDEX('Development Information'!$B$9:$B$15,MATCH($N36,Fuel_Type,0),1),0)+$I36*(INDEX('Development Information'!$B$9:$B$15,MATCH($J36,Fuel_Type,0),1)),"")</f>
        <v/>
      </c>
      <c r="AA36" s="68" t="str">
        <f>IFERROR($O36*INDEX('Development Information'!$B$9:$B$15,MATCH($P36,Fuel_Type,0),1),"")</f>
        <v/>
      </c>
      <c r="AB36" s="68" t="str">
        <f>IFERROR($Q36*INDEX('Development Information'!$B$9:$B$15,MATCH($R36,Fuel_Type,0),1),"")</f>
        <v/>
      </c>
      <c r="AC36" s="68" t="str">
        <f>IF($V36="","",$V36*'Development Information'!$B$10)</f>
        <v/>
      </c>
      <c r="AD36" s="68" t="str">
        <f>IF($W36="","",$W36*'Development Information'!$B$10)</f>
        <v/>
      </c>
      <c r="AE36" s="68" t="str">
        <f>IF($X36="","",$X36*'Development Information'!$B$10)</f>
        <v/>
      </c>
      <c r="AF36" s="68" t="str">
        <f>IF($U36="","",$U36*'Development Information'!$B$10)</f>
        <v/>
      </c>
      <c r="AG36" s="69" t="str">
        <f t="shared" si="1"/>
        <v/>
      </c>
    </row>
    <row r="37" spans="1:33" x14ac:dyDescent="0.3">
      <c r="A37" s="66" t="str">
        <f>IF(Baseline!A37="","",Baseline!A37)</f>
        <v/>
      </c>
      <c r="B37" s="341" t="str">
        <f>IF(Baseline!B37="","",Baseline!B37)</f>
        <v/>
      </c>
      <c r="C37" s="341" t="str">
        <f>IF(Baseline!C37="","",Baseline!C37)</f>
        <v/>
      </c>
      <c r="D37" s="67" t="str">
        <f>IF(Baseline!D37="","",Baseline!D37)</f>
        <v/>
      </c>
      <c r="E37" s="342" t="str">
        <f t="shared" si="0"/>
        <v/>
      </c>
      <c r="F37" s="258"/>
      <c r="G37" s="288"/>
      <c r="H37" s="343"/>
      <c r="I37" s="344"/>
      <c r="J37" s="343"/>
      <c r="K37" s="344"/>
      <c r="L37" s="343"/>
      <c r="M37" s="344"/>
      <c r="N37" s="343"/>
      <c r="O37" s="344"/>
      <c r="P37" s="343"/>
      <c r="Q37" s="344"/>
      <c r="R37" s="344"/>
      <c r="S37" s="344"/>
      <c r="T37" s="343"/>
      <c r="U37" s="344"/>
      <c r="V37" s="344"/>
      <c r="W37" s="344"/>
      <c r="X37" s="284"/>
      <c r="Y37" s="89" t="str">
        <f>IFERROR($G37*INDEX('Development Information'!$B$9:$B$15,MATCH($H37,Fuel_Type,0),1)+$K37*IFERROR(INDEX('Development Information'!$B$9:$B$15,MATCH($L37,Fuel_Type,0),1),0)+$S37*IFERROR(INDEX('Development Information'!$B$9:$B$15,MATCH($T37,Fuel_Type,0),1),0),"")</f>
        <v/>
      </c>
      <c r="Z37" s="68" t="str">
        <f>IFERROR($M37*IFERROR(INDEX('Development Information'!$B$9:$B$15,MATCH($N37,Fuel_Type,0),1),0)+$I37*(INDEX('Development Information'!$B$9:$B$15,MATCH($J37,Fuel_Type,0),1)),"")</f>
        <v/>
      </c>
      <c r="AA37" s="68" t="str">
        <f>IFERROR($O37*INDEX('Development Information'!$B$9:$B$15,MATCH($P37,Fuel_Type,0),1),"")</f>
        <v/>
      </c>
      <c r="AB37" s="68" t="str">
        <f>IFERROR($Q37*INDEX('Development Information'!$B$9:$B$15,MATCH($R37,Fuel_Type,0),1),"")</f>
        <v/>
      </c>
      <c r="AC37" s="68" t="str">
        <f>IF($V37="","",$V37*'Development Information'!$B$10)</f>
        <v/>
      </c>
      <c r="AD37" s="68" t="str">
        <f>IF($W37="","",$W37*'Development Information'!$B$10)</f>
        <v/>
      </c>
      <c r="AE37" s="68" t="str">
        <f>IF($X37="","",$X37*'Development Information'!$B$10)</f>
        <v/>
      </c>
      <c r="AF37" s="68" t="str">
        <f>IF($U37="","",$U37*'Development Information'!$B$10)</f>
        <v/>
      </c>
      <c r="AG37" s="69" t="str">
        <f t="shared" si="1"/>
        <v/>
      </c>
    </row>
    <row r="38" spans="1:33" x14ac:dyDescent="0.3">
      <c r="A38" s="66" t="str">
        <f>IF(Baseline!A38="","",Baseline!A38)</f>
        <v/>
      </c>
      <c r="B38" s="341" t="str">
        <f>IF(Baseline!B38="","",Baseline!B38)</f>
        <v/>
      </c>
      <c r="C38" s="341" t="str">
        <f>IF(Baseline!C38="","",Baseline!C38)</f>
        <v/>
      </c>
      <c r="D38" s="67" t="str">
        <f>IF(Baseline!D38="","",Baseline!D38)</f>
        <v/>
      </c>
      <c r="E38" s="342" t="str">
        <f t="shared" si="0"/>
        <v/>
      </c>
      <c r="F38" s="258"/>
      <c r="G38" s="288"/>
      <c r="H38" s="343"/>
      <c r="I38" s="344"/>
      <c r="J38" s="343"/>
      <c r="K38" s="344"/>
      <c r="L38" s="343"/>
      <c r="M38" s="344"/>
      <c r="N38" s="343"/>
      <c r="O38" s="344"/>
      <c r="P38" s="343"/>
      <c r="Q38" s="344"/>
      <c r="R38" s="344"/>
      <c r="S38" s="344"/>
      <c r="T38" s="343"/>
      <c r="U38" s="344"/>
      <c r="V38" s="344"/>
      <c r="W38" s="344"/>
      <c r="X38" s="284"/>
      <c r="Y38" s="89" t="str">
        <f>IFERROR($G38*INDEX('Development Information'!$B$9:$B$15,MATCH($H38,Fuel_Type,0),1)+$K38*IFERROR(INDEX('Development Information'!$B$9:$B$15,MATCH($L38,Fuel_Type,0),1),0)+$S38*IFERROR(INDEX('Development Information'!$B$9:$B$15,MATCH($T38,Fuel_Type,0),1),0),"")</f>
        <v/>
      </c>
      <c r="Z38" s="68" t="str">
        <f>IFERROR($M38*IFERROR(INDEX('Development Information'!$B$9:$B$15,MATCH($N38,Fuel_Type,0),1),0)+$I38*(INDEX('Development Information'!$B$9:$B$15,MATCH($J38,Fuel_Type,0),1)),"")</f>
        <v/>
      </c>
      <c r="AA38" s="68" t="str">
        <f>IFERROR($O38*INDEX('Development Information'!$B$9:$B$15,MATCH($P38,Fuel_Type,0),1),"")</f>
        <v/>
      </c>
      <c r="AB38" s="68" t="str">
        <f>IFERROR($Q38*INDEX('Development Information'!$B$9:$B$15,MATCH($R38,Fuel_Type,0),1),"")</f>
        <v/>
      </c>
      <c r="AC38" s="68" t="str">
        <f>IF($V38="","",$V38*'Development Information'!$B$10)</f>
        <v/>
      </c>
      <c r="AD38" s="68" t="str">
        <f>IF($W38="","",$W38*'Development Information'!$B$10)</f>
        <v/>
      </c>
      <c r="AE38" s="68" t="str">
        <f>IF($X38="","",$X38*'Development Information'!$B$10)</f>
        <v/>
      </c>
      <c r="AF38" s="68" t="str">
        <f>IF($U38="","",$U38*'Development Information'!$B$10)</f>
        <v/>
      </c>
      <c r="AG38" s="69" t="str">
        <f t="shared" si="1"/>
        <v/>
      </c>
    </row>
    <row r="39" spans="1:33" x14ac:dyDescent="0.3">
      <c r="A39" s="66" t="str">
        <f>IF(Baseline!A39="","",Baseline!A39)</f>
        <v/>
      </c>
      <c r="B39" s="341" t="str">
        <f>IF(Baseline!B39="","",Baseline!B39)</f>
        <v/>
      </c>
      <c r="C39" s="341" t="str">
        <f>IF(Baseline!C39="","",Baseline!C39)</f>
        <v/>
      </c>
      <c r="D39" s="67" t="str">
        <f>IF(Baseline!D39="","",Baseline!D39)</f>
        <v/>
      </c>
      <c r="E39" s="342" t="str">
        <f t="shared" si="0"/>
        <v/>
      </c>
      <c r="F39" s="258"/>
      <c r="G39" s="288"/>
      <c r="H39" s="343"/>
      <c r="I39" s="344"/>
      <c r="J39" s="343"/>
      <c r="K39" s="344"/>
      <c r="L39" s="343"/>
      <c r="M39" s="344"/>
      <c r="N39" s="343"/>
      <c r="O39" s="344"/>
      <c r="P39" s="343"/>
      <c r="Q39" s="344"/>
      <c r="R39" s="344"/>
      <c r="S39" s="344"/>
      <c r="T39" s="343"/>
      <c r="U39" s="344"/>
      <c r="V39" s="344"/>
      <c r="W39" s="344"/>
      <c r="X39" s="284"/>
      <c r="Y39" s="89" t="str">
        <f>IFERROR($G39*INDEX('Development Information'!$B$9:$B$15,MATCH($H39,Fuel_Type,0),1)+$K39*IFERROR(INDEX('Development Information'!$B$9:$B$15,MATCH($L39,Fuel_Type,0),1),0)+$S39*IFERROR(INDEX('Development Information'!$B$9:$B$15,MATCH($T39,Fuel_Type,0),1),0),"")</f>
        <v/>
      </c>
      <c r="Z39" s="68" t="str">
        <f>IFERROR($M39*IFERROR(INDEX('Development Information'!$B$9:$B$15,MATCH($N39,Fuel_Type,0),1),0)+$I39*(INDEX('Development Information'!$B$9:$B$15,MATCH($J39,Fuel_Type,0),1)),"")</f>
        <v/>
      </c>
      <c r="AA39" s="68" t="str">
        <f>IFERROR($O39*INDEX('Development Information'!$B$9:$B$15,MATCH($P39,Fuel_Type,0),1),"")</f>
        <v/>
      </c>
      <c r="AB39" s="68" t="str">
        <f>IFERROR($Q39*INDEX('Development Information'!$B$9:$B$15,MATCH($R39,Fuel_Type,0),1),"")</f>
        <v/>
      </c>
      <c r="AC39" s="68" t="str">
        <f>IF($V39="","",$V39*'Development Information'!$B$10)</f>
        <v/>
      </c>
      <c r="AD39" s="68" t="str">
        <f>IF($W39="","",$W39*'Development Information'!$B$10)</f>
        <v/>
      </c>
      <c r="AE39" s="68" t="str">
        <f>IF($X39="","",$X39*'Development Information'!$B$10)</f>
        <v/>
      </c>
      <c r="AF39" s="68" t="str">
        <f>IF($U39="","",$U39*'Development Information'!$B$10)</f>
        <v/>
      </c>
      <c r="AG39" s="69" t="str">
        <f t="shared" si="1"/>
        <v/>
      </c>
    </row>
    <row r="40" spans="1:33" x14ac:dyDescent="0.3">
      <c r="A40" s="66" t="str">
        <f>IF(Baseline!A40="","",Baseline!A40)</f>
        <v/>
      </c>
      <c r="B40" s="341" t="str">
        <f>IF(Baseline!B40="","",Baseline!B40)</f>
        <v/>
      </c>
      <c r="C40" s="341" t="str">
        <f>IF(Baseline!C40="","",Baseline!C40)</f>
        <v/>
      </c>
      <c r="D40" s="67" t="str">
        <f>IF(Baseline!D40="","",Baseline!D40)</f>
        <v/>
      </c>
      <c r="E40" s="342" t="str">
        <f t="shared" si="0"/>
        <v/>
      </c>
      <c r="F40" s="258"/>
      <c r="G40" s="288"/>
      <c r="H40" s="343"/>
      <c r="I40" s="344"/>
      <c r="J40" s="343"/>
      <c r="K40" s="344"/>
      <c r="L40" s="343"/>
      <c r="M40" s="344"/>
      <c r="N40" s="343"/>
      <c r="O40" s="344"/>
      <c r="P40" s="343"/>
      <c r="Q40" s="344"/>
      <c r="R40" s="344"/>
      <c r="S40" s="344"/>
      <c r="T40" s="343"/>
      <c r="U40" s="344"/>
      <c r="V40" s="344"/>
      <c r="W40" s="344"/>
      <c r="X40" s="284"/>
      <c r="Y40" s="89" t="str">
        <f>IFERROR($G40*INDEX('Development Information'!$B$9:$B$15,MATCH($H40,Fuel_Type,0),1)+$K40*IFERROR(INDEX('Development Information'!$B$9:$B$15,MATCH($L40,Fuel_Type,0),1),0)+$S40*IFERROR(INDEX('Development Information'!$B$9:$B$15,MATCH($T40,Fuel_Type,0),1),0),"")</f>
        <v/>
      </c>
      <c r="Z40" s="68" t="str">
        <f>IFERROR($M40*IFERROR(INDEX('Development Information'!$B$9:$B$15,MATCH($N40,Fuel_Type,0),1),0)+$I40*(INDEX('Development Information'!$B$9:$B$15,MATCH($J40,Fuel_Type,0),1)),"")</f>
        <v/>
      </c>
      <c r="AA40" s="68" t="str">
        <f>IFERROR($O40*INDEX('Development Information'!$B$9:$B$15,MATCH($P40,Fuel_Type,0),1),"")</f>
        <v/>
      </c>
      <c r="AB40" s="68" t="str">
        <f>IFERROR($Q40*INDEX('Development Information'!$B$9:$B$15,MATCH($R40,Fuel_Type,0),1),"")</f>
        <v/>
      </c>
      <c r="AC40" s="68" t="str">
        <f>IF($V40="","",$V40*'Development Information'!$B$10)</f>
        <v/>
      </c>
      <c r="AD40" s="68" t="str">
        <f>IF($W40="","",$W40*'Development Information'!$B$10)</f>
        <v/>
      </c>
      <c r="AE40" s="68" t="str">
        <f>IF($X40="","",$X40*'Development Information'!$B$10)</f>
        <v/>
      </c>
      <c r="AF40" s="68" t="str">
        <f>IF($U40="","",$U40*'Development Information'!$B$10)</f>
        <v/>
      </c>
      <c r="AG40" s="69" t="str">
        <f t="shared" si="1"/>
        <v/>
      </c>
    </row>
    <row r="41" spans="1:33" x14ac:dyDescent="0.3">
      <c r="A41" s="66" t="str">
        <f>IF(Baseline!A41="","",Baseline!A41)</f>
        <v/>
      </c>
      <c r="B41" s="341" t="str">
        <f>IF(Baseline!B41="","",Baseline!B41)</f>
        <v/>
      </c>
      <c r="C41" s="341" t="str">
        <f>IF(Baseline!C41="","",Baseline!C41)</f>
        <v/>
      </c>
      <c r="D41" s="67" t="str">
        <f>IF(Baseline!D41="","",Baseline!D41)</f>
        <v/>
      </c>
      <c r="E41" s="342" t="str">
        <f t="shared" si="0"/>
        <v/>
      </c>
      <c r="F41" s="258"/>
      <c r="G41" s="288"/>
      <c r="H41" s="343"/>
      <c r="I41" s="344"/>
      <c r="J41" s="343"/>
      <c r="K41" s="344"/>
      <c r="L41" s="343"/>
      <c r="M41" s="344"/>
      <c r="N41" s="343"/>
      <c r="O41" s="344"/>
      <c r="P41" s="343"/>
      <c r="Q41" s="344"/>
      <c r="R41" s="344"/>
      <c r="S41" s="344"/>
      <c r="T41" s="343"/>
      <c r="U41" s="344"/>
      <c r="V41" s="344"/>
      <c r="W41" s="344"/>
      <c r="X41" s="284"/>
      <c r="Y41" s="89" t="str">
        <f>IFERROR($G41*INDEX('Development Information'!$B$9:$B$15,MATCH($H41,Fuel_Type,0),1)+$K41*IFERROR(INDEX('Development Information'!$B$9:$B$15,MATCH($L41,Fuel_Type,0),1),0)+$S41*IFERROR(INDEX('Development Information'!$B$9:$B$15,MATCH($T41,Fuel_Type,0),1),0),"")</f>
        <v/>
      </c>
      <c r="Z41" s="68" t="str">
        <f>IFERROR($M41*IFERROR(INDEX('Development Information'!$B$9:$B$15,MATCH($N41,Fuel_Type,0),1),0)+$I41*(INDEX('Development Information'!$B$9:$B$15,MATCH($J41,Fuel_Type,0),1)),"")</f>
        <v/>
      </c>
      <c r="AA41" s="68" t="str">
        <f>IFERROR($O41*INDEX('Development Information'!$B$9:$B$15,MATCH($P41,Fuel_Type,0),1),"")</f>
        <v/>
      </c>
      <c r="AB41" s="68" t="str">
        <f>IFERROR($Q41*INDEX('Development Information'!$B$9:$B$15,MATCH($R41,Fuel_Type,0),1),"")</f>
        <v/>
      </c>
      <c r="AC41" s="68" t="str">
        <f>IF($V41="","",$V41*'Development Information'!$B$10)</f>
        <v/>
      </c>
      <c r="AD41" s="68" t="str">
        <f>IF($W41="","",$W41*'Development Information'!$B$10)</f>
        <v/>
      </c>
      <c r="AE41" s="68" t="str">
        <f>IF($X41="","",$X41*'Development Information'!$B$10)</f>
        <v/>
      </c>
      <c r="AF41" s="68" t="str">
        <f>IF($U41="","",$U41*'Development Information'!$B$10)</f>
        <v/>
      </c>
      <c r="AG41" s="69" t="str">
        <f t="shared" si="1"/>
        <v/>
      </c>
    </row>
    <row r="42" spans="1:33" x14ac:dyDescent="0.3">
      <c r="A42" s="66" t="str">
        <f>IF(Baseline!A42="","",Baseline!A42)</f>
        <v/>
      </c>
      <c r="B42" s="341" t="str">
        <f>IF(Baseline!B42="","",Baseline!B42)</f>
        <v/>
      </c>
      <c r="C42" s="341" t="str">
        <f>IF(Baseline!C42="","",Baseline!C42)</f>
        <v/>
      </c>
      <c r="D42" s="67" t="str">
        <f>IF(Baseline!D42="","",Baseline!D42)</f>
        <v/>
      </c>
      <c r="E42" s="342" t="str">
        <f t="shared" si="0"/>
        <v/>
      </c>
      <c r="F42" s="258"/>
      <c r="G42" s="288"/>
      <c r="H42" s="343"/>
      <c r="I42" s="344"/>
      <c r="J42" s="343"/>
      <c r="K42" s="344"/>
      <c r="L42" s="343"/>
      <c r="M42" s="344"/>
      <c r="N42" s="343"/>
      <c r="O42" s="344"/>
      <c r="P42" s="343"/>
      <c r="Q42" s="344"/>
      <c r="R42" s="344"/>
      <c r="S42" s="344"/>
      <c r="T42" s="343"/>
      <c r="U42" s="344"/>
      <c r="V42" s="344"/>
      <c r="W42" s="344"/>
      <c r="X42" s="284"/>
      <c r="Y42" s="89" t="str">
        <f>IFERROR($G42*INDEX('Development Information'!$B$9:$B$15,MATCH($H42,Fuel_Type,0),1)+$K42*IFERROR(INDEX('Development Information'!$B$9:$B$15,MATCH($L42,Fuel_Type,0),1),0)+$S42*IFERROR(INDEX('Development Information'!$B$9:$B$15,MATCH($T42,Fuel_Type,0),1),0),"")</f>
        <v/>
      </c>
      <c r="Z42" s="68" t="str">
        <f>IFERROR($M42*IFERROR(INDEX('Development Information'!$B$9:$B$15,MATCH($N42,Fuel_Type,0),1),0)+$I42*(INDEX('Development Information'!$B$9:$B$15,MATCH($J42,Fuel_Type,0),1)),"")</f>
        <v/>
      </c>
      <c r="AA42" s="68" t="str">
        <f>IFERROR($O42*INDEX('Development Information'!$B$9:$B$15,MATCH($P42,Fuel_Type,0),1),"")</f>
        <v/>
      </c>
      <c r="AB42" s="68" t="str">
        <f>IFERROR($Q42*INDEX('Development Information'!$B$9:$B$15,MATCH($R42,Fuel_Type,0),1),"")</f>
        <v/>
      </c>
      <c r="AC42" s="68" t="str">
        <f>IF($V42="","",$V42*'Development Information'!$B$10)</f>
        <v/>
      </c>
      <c r="AD42" s="68" t="str">
        <f>IF($W42="","",$W42*'Development Information'!$B$10)</f>
        <v/>
      </c>
      <c r="AE42" s="68" t="str">
        <f>IF($X42="","",$X42*'Development Information'!$B$10)</f>
        <v/>
      </c>
      <c r="AF42" s="68" t="str">
        <f>IF($U42="","",$U42*'Development Information'!$B$10)</f>
        <v/>
      </c>
      <c r="AG42" s="69" t="str">
        <f t="shared" si="1"/>
        <v/>
      </c>
    </row>
    <row r="43" spans="1:33" x14ac:dyDescent="0.3">
      <c r="A43" s="66" t="str">
        <f>IF(Baseline!A43="","",Baseline!A43)</f>
        <v/>
      </c>
      <c r="B43" s="341" t="str">
        <f>IF(Baseline!B43="","",Baseline!B43)</f>
        <v/>
      </c>
      <c r="C43" s="341" t="str">
        <f>IF(Baseline!C43="","",Baseline!C43)</f>
        <v/>
      </c>
      <c r="D43" s="67" t="str">
        <f>IF(Baseline!D43="","",Baseline!D43)</f>
        <v/>
      </c>
      <c r="E43" s="342" t="str">
        <f t="shared" si="0"/>
        <v/>
      </c>
      <c r="F43" s="258"/>
      <c r="G43" s="288"/>
      <c r="H43" s="343"/>
      <c r="I43" s="344"/>
      <c r="J43" s="343"/>
      <c r="K43" s="344"/>
      <c r="L43" s="343"/>
      <c r="M43" s="344"/>
      <c r="N43" s="343"/>
      <c r="O43" s="344"/>
      <c r="P43" s="343"/>
      <c r="Q43" s="344"/>
      <c r="R43" s="344"/>
      <c r="S43" s="344"/>
      <c r="T43" s="343"/>
      <c r="U43" s="344"/>
      <c r="V43" s="344"/>
      <c r="W43" s="344"/>
      <c r="X43" s="284"/>
      <c r="Y43" s="89" t="str">
        <f>IFERROR($G43*INDEX('Development Information'!$B$9:$B$15,MATCH($H43,Fuel_Type,0),1)+$K43*IFERROR(INDEX('Development Information'!$B$9:$B$15,MATCH($L43,Fuel_Type,0),1),0)+$S43*IFERROR(INDEX('Development Information'!$B$9:$B$15,MATCH($T43,Fuel_Type,0),1),0),"")</f>
        <v/>
      </c>
      <c r="Z43" s="68" t="str">
        <f>IFERROR($M43*IFERROR(INDEX('Development Information'!$B$9:$B$15,MATCH($N43,Fuel_Type,0),1),0)+$I43*(INDEX('Development Information'!$B$9:$B$15,MATCH($J43,Fuel_Type,0),1)),"")</f>
        <v/>
      </c>
      <c r="AA43" s="68" t="str">
        <f>IFERROR($O43*INDEX('Development Information'!$B$9:$B$15,MATCH($P43,Fuel_Type,0),1),"")</f>
        <v/>
      </c>
      <c r="AB43" s="68" t="str">
        <f>IFERROR($Q43*INDEX('Development Information'!$B$9:$B$15,MATCH($R43,Fuel_Type,0),1),"")</f>
        <v/>
      </c>
      <c r="AC43" s="68" t="str">
        <f>IF($V43="","",$V43*'Development Information'!$B$10)</f>
        <v/>
      </c>
      <c r="AD43" s="68" t="str">
        <f>IF($W43="","",$W43*'Development Information'!$B$10)</f>
        <v/>
      </c>
      <c r="AE43" s="68" t="str">
        <f>IF($X43="","",$X43*'Development Information'!$B$10)</f>
        <v/>
      </c>
      <c r="AF43" s="68" t="str">
        <f>IF($U43="","",$U43*'Development Information'!$B$10)</f>
        <v/>
      </c>
      <c r="AG43" s="69" t="str">
        <f t="shared" si="1"/>
        <v/>
      </c>
    </row>
    <row r="44" spans="1:33" x14ac:dyDescent="0.3">
      <c r="A44" s="66" t="str">
        <f>IF(Baseline!A44="","",Baseline!A44)</f>
        <v/>
      </c>
      <c r="B44" s="341" t="str">
        <f>IF(Baseline!B44="","",Baseline!B44)</f>
        <v/>
      </c>
      <c r="C44" s="341" t="str">
        <f>IF(Baseline!C44="","",Baseline!C44)</f>
        <v/>
      </c>
      <c r="D44" s="67" t="str">
        <f>IF(Baseline!D44="","",Baseline!D44)</f>
        <v/>
      </c>
      <c r="E44" s="342" t="str">
        <f t="shared" si="0"/>
        <v/>
      </c>
      <c r="F44" s="258"/>
      <c r="G44" s="288"/>
      <c r="H44" s="343"/>
      <c r="I44" s="344"/>
      <c r="J44" s="343"/>
      <c r="K44" s="344"/>
      <c r="L44" s="343"/>
      <c r="M44" s="344"/>
      <c r="N44" s="343"/>
      <c r="O44" s="344"/>
      <c r="P44" s="343"/>
      <c r="Q44" s="344"/>
      <c r="R44" s="344"/>
      <c r="S44" s="344"/>
      <c r="T44" s="343"/>
      <c r="U44" s="344"/>
      <c r="V44" s="344"/>
      <c r="W44" s="344"/>
      <c r="X44" s="284"/>
      <c r="Y44" s="89" t="str">
        <f>IFERROR($G44*INDEX('Development Information'!$B$9:$B$15,MATCH($H44,Fuel_Type,0),1)+$K44*IFERROR(INDEX('Development Information'!$B$9:$B$15,MATCH($L44,Fuel_Type,0),1),0)+$S44*IFERROR(INDEX('Development Information'!$B$9:$B$15,MATCH($T44,Fuel_Type,0),1),0),"")</f>
        <v/>
      </c>
      <c r="Z44" s="68" t="str">
        <f>IFERROR($M44*IFERROR(INDEX('Development Information'!$B$9:$B$15,MATCH($N44,Fuel_Type,0),1),0)+$I44*(INDEX('Development Information'!$B$9:$B$15,MATCH($J44,Fuel_Type,0),1)),"")</f>
        <v/>
      </c>
      <c r="AA44" s="68" t="str">
        <f>IFERROR($O44*INDEX('Development Information'!$B$9:$B$15,MATCH($P44,Fuel_Type,0),1),"")</f>
        <v/>
      </c>
      <c r="AB44" s="68" t="str">
        <f>IFERROR($Q44*INDEX('Development Information'!$B$9:$B$15,MATCH($R44,Fuel_Type,0),1),"")</f>
        <v/>
      </c>
      <c r="AC44" s="68" t="str">
        <f>IF($V44="","",$V44*'Development Information'!$B$10)</f>
        <v/>
      </c>
      <c r="AD44" s="68" t="str">
        <f>IF($W44="","",$W44*'Development Information'!$B$10)</f>
        <v/>
      </c>
      <c r="AE44" s="68" t="str">
        <f>IF($X44="","",$X44*'Development Information'!$B$10)</f>
        <v/>
      </c>
      <c r="AF44" s="68" t="str">
        <f>IF($U44="","",$U44*'Development Information'!$B$10)</f>
        <v/>
      </c>
      <c r="AG44" s="69" t="str">
        <f t="shared" si="1"/>
        <v/>
      </c>
    </row>
    <row r="45" spans="1:33" x14ac:dyDescent="0.3">
      <c r="A45" s="66" t="str">
        <f>IF(Baseline!A45="","",Baseline!A45)</f>
        <v/>
      </c>
      <c r="B45" s="341" t="str">
        <f>IF(Baseline!B45="","",Baseline!B45)</f>
        <v/>
      </c>
      <c r="C45" s="341" t="str">
        <f>IF(Baseline!C45="","",Baseline!C45)</f>
        <v/>
      </c>
      <c r="D45" s="67" t="str">
        <f>IF(Baseline!D45="","",Baseline!D45)</f>
        <v/>
      </c>
      <c r="E45" s="342" t="str">
        <f t="shared" si="0"/>
        <v/>
      </c>
      <c r="F45" s="258"/>
      <c r="G45" s="288"/>
      <c r="H45" s="343"/>
      <c r="I45" s="344"/>
      <c r="J45" s="343"/>
      <c r="K45" s="344"/>
      <c r="L45" s="343"/>
      <c r="M45" s="344"/>
      <c r="N45" s="343"/>
      <c r="O45" s="344"/>
      <c r="P45" s="343"/>
      <c r="Q45" s="344"/>
      <c r="R45" s="344"/>
      <c r="S45" s="344"/>
      <c r="T45" s="343"/>
      <c r="U45" s="344"/>
      <c r="V45" s="344"/>
      <c r="W45" s="344"/>
      <c r="X45" s="284"/>
      <c r="Y45" s="89" t="str">
        <f>IFERROR($G45*INDEX('Development Information'!$B$9:$B$15,MATCH($H45,Fuel_Type,0),1)+$K45*IFERROR(INDEX('Development Information'!$B$9:$B$15,MATCH($L45,Fuel_Type,0),1),0)+$S45*IFERROR(INDEX('Development Information'!$B$9:$B$15,MATCH($T45,Fuel_Type,0),1),0),"")</f>
        <v/>
      </c>
      <c r="Z45" s="68" t="str">
        <f>IFERROR($M45*IFERROR(INDEX('Development Information'!$B$9:$B$15,MATCH($N45,Fuel_Type,0),1),0)+$I45*(INDEX('Development Information'!$B$9:$B$15,MATCH($J45,Fuel_Type,0),1)),"")</f>
        <v/>
      </c>
      <c r="AA45" s="68" t="str">
        <f>IFERROR($O45*INDEX('Development Information'!$B$9:$B$15,MATCH($P45,Fuel_Type,0),1),"")</f>
        <v/>
      </c>
      <c r="AB45" s="68" t="str">
        <f>IFERROR($Q45*INDEX('Development Information'!$B$9:$B$15,MATCH($R45,Fuel_Type,0),1),"")</f>
        <v/>
      </c>
      <c r="AC45" s="68" t="str">
        <f>IF($V45="","",$V45*'Development Information'!$B$10)</f>
        <v/>
      </c>
      <c r="AD45" s="68" t="str">
        <f>IF($W45="","",$W45*'Development Information'!$B$10)</f>
        <v/>
      </c>
      <c r="AE45" s="68" t="str">
        <f>IF($X45="","",$X45*'Development Information'!$B$10)</f>
        <v/>
      </c>
      <c r="AF45" s="68" t="str">
        <f>IF($U45="","",$U45*'Development Information'!$B$10)</f>
        <v/>
      </c>
      <c r="AG45" s="69" t="str">
        <f t="shared" si="1"/>
        <v/>
      </c>
    </row>
    <row r="46" spans="1:33" x14ac:dyDescent="0.3">
      <c r="A46" s="66" t="str">
        <f>IF(Baseline!A46="","",Baseline!A46)</f>
        <v/>
      </c>
      <c r="B46" s="341" t="str">
        <f>IF(Baseline!B46="","",Baseline!B46)</f>
        <v/>
      </c>
      <c r="C46" s="341" t="str">
        <f>IF(Baseline!C46="","",Baseline!C46)</f>
        <v/>
      </c>
      <c r="D46" s="67" t="str">
        <f>IF(Baseline!D46="","",Baseline!D46)</f>
        <v/>
      </c>
      <c r="E46" s="342" t="str">
        <f t="shared" si="0"/>
        <v/>
      </c>
      <c r="F46" s="258"/>
      <c r="G46" s="288"/>
      <c r="H46" s="343"/>
      <c r="I46" s="344"/>
      <c r="J46" s="343"/>
      <c r="K46" s="344"/>
      <c r="L46" s="343"/>
      <c r="M46" s="344"/>
      <c r="N46" s="343"/>
      <c r="O46" s="344"/>
      <c r="P46" s="343"/>
      <c r="Q46" s="344"/>
      <c r="R46" s="344"/>
      <c r="S46" s="344"/>
      <c r="T46" s="343"/>
      <c r="U46" s="344"/>
      <c r="V46" s="344"/>
      <c r="W46" s="344"/>
      <c r="X46" s="284"/>
      <c r="Y46" s="89" t="str">
        <f>IFERROR($G46*INDEX('Development Information'!$B$9:$B$15,MATCH($H46,Fuel_Type,0),1)+$K46*IFERROR(INDEX('Development Information'!$B$9:$B$15,MATCH($L46,Fuel_Type,0),1),0)+$S46*IFERROR(INDEX('Development Information'!$B$9:$B$15,MATCH($T46,Fuel_Type,0),1),0),"")</f>
        <v/>
      </c>
      <c r="Z46" s="68" t="str">
        <f>IFERROR($M46*IFERROR(INDEX('Development Information'!$B$9:$B$15,MATCH($N46,Fuel_Type,0),1),0)+$I46*(INDEX('Development Information'!$B$9:$B$15,MATCH($J46,Fuel_Type,0),1)),"")</f>
        <v/>
      </c>
      <c r="AA46" s="68" t="str">
        <f>IFERROR($O46*INDEX('Development Information'!$B$9:$B$15,MATCH($P46,Fuel_Type,0),1),"")</f>
        <v/>
      </c>
      <c r="AB46" s="68" t="str">
        <f>IFERROR($Q46*INDEX('Development Information'!$B$9:$B$15,MATCH($R46,Fuel_Type,0),1),"")</f>
        <v/>
      </c>
      <c r="AC46" s="68" t="str">
        <f>IF($V46="","",$V46*'Development Information'!$B$10)</f>
        <v/>
      </c>
      <c r="AD46" s="68" t="str">
        <f>IF($W46="","",$W46*'Development Information'!$B$10)</f>
        <v/>
      </c>
      <c r="AE46" s="68" t="str">
        <f>IF($X46="","",$X46*'Development Information'!$B$10)</f>
        <v/>
      </c>
      <c r="AF46" s="68" t="str">
        <f>IF($U46="","",$U46*'Development Information'!$B$10)</f>
        <v/>
      </c>
      <c r="AG46" s="69" t="str">
        <f t="shared" si="1"/>
        <v/>
      </c>
    </row>
    <row r="47" spans="1:33" x14ac:dyDescent="0.3">
      <c r="A47" s="66" t="str">
        <f>IF(Baseline!A47="","",Baseline!A47)</f>
        <v/>
      </c>
      <c r="B47" s="341" t="str">
        <f>IF(Baseline!B47="","",Baseline!B47)</f>
        <v/>
      </c>
      <c r="C47" s="341" t="str">
        <f>IF(Baseline!C47="","",Baseline!C47)</f>
        <v/>
      </c>
      <c r="D47" s="67" t="str">
        <f>IF(Baseline!D47="","",Baseline!D47)</f>
        <v/>
      </c>
      <c r="E47" s="342" t="str">
        <f t="shared" si="0"/>
        <v/>
      </c>
      <c r="F47" s="258"/>
      <c r="G47" s="288"/>
      <c r="H47" s="343"/>
      <c r="I47" s="344"/>
      <c r="J47" s="343"/>
      <c r="K47" s="344"/>
      <c r="L47" s="343"/>
      <c r="M47" s="344"/>
      <c r="N47" s="343"/>
      <c r="O47" s="344"/>
      <c r="P47" s="343"/>
      <c r="Q47" s="344"/>
      <c r="R47" s="344"/>
      <c r="S47" s="344"/>
      <c r="T47" s="343"/>
      <c r="U47" s="344"/>
      <c r="V47" s="344"/>
      <c r="W47" s="344"/>
      <c r="X47" s="284"/>
      <c r="Y47" s="89" t="str">
        <f>IFERROR($G47*INDEX('Development Information'!$B$9:$B$15,MATCH($H47,Fuel_Type,0),1)+$K47*IFERROR(INDEX('Development Information'!$B$9:$B$15,MATCH($L47,Fuel_Type,0),1),0)+$S47*IFERROR(INDEX('Development Information'!$B$9:$B$15,MATCH($T47,Fuel_Type,0),1),0),"")</f>
        <v/>
      </c>
      <c r="Z47" s="68" t="str">
        <f>IFERROR($M47*IFERROR(INDEX('Development Information'!$B$9:$B$15,MATCH($N47,Fuel_Type,0),1),0)+$I47*(INDEX('Development Information'!$B$9:$B$15,MATCH($J47,Fuel_Type,0),1)),"")</f>
        <v/>
      </c>
      <c r="AA47" s="68" t="str">
        <f>IFERROR($O47*INDEX('Development Information'!$B$9:$B$15,MATCH($P47,Fuel_Type,0),1),"")</f>
        <v/>
      </c>
      <c r="AB47" s="68" t="str">
        <f>IFERROR($Q47*INDEX('Development Information'!$B$9:$B$15,MATCH($R47,Fuel_Type,0),1),"")</f>
        <v/>
      </c>
      <c r="AC47" s="68" t="str">
        <f>IF($V47="","",$V47*'Development Information'!$B$10)</f>
        <v/>
      </c>
      <c r="AD47" s="68" t="str">
        <f>IF($W47="","",$W47*'Development Information'!$B$10)</f>
        <v/>
      </c>
      <c r="AE47" s="68" t="str">
        <f>IF($X47="","",$X47*'Development Information'!$B$10)</f>
        <v/>
      </c>
      <c r="AF47" s="68" t="str">
        <f>IF($U47="","",$U47*'Development Information'!$B$10)</f>
        <v/>
      </c>
      <c r="AG47" s="69" t="str">
        <f t="shared" si="1"/>
        <v/>
      </c>
    </row>
    <row r="48" spans="1:33" x14ac:dyDescent="0.3">
      <c r="A48" s="66" t="str">
        <f>IF(Baseline!A48="","",Baseline!A48)</f>
        <v/>
      </c>
      <c r="B48" s="341" t="str">
        <f>IF(Baseline!B48="","",Baseline!B48)</f>
        <v/>
      </c>
      <c r="C48" s="341" t="str">
        <f>IF(Baseline!C48="","",Baseline!C48)</f>
        <v/>
      </c>
      <c r="D48" s="67" t="str">
        <f>IF(Baseline!D48="","",Baseline!D48)</f>
        <v/>
      </c>
      <c r="E48" s="342" t="str">
        <f t="shared" si="0"/>
        <v/>
      </c>
      <c r="F48" s="258"/>
      <c r="G48" s="288"/>
      <c r="H48" s="343"/>
      <c r="I48" s="344"/>
      <c r="J48" s="343"/>
      <c r="K48" s="344"/>
      <c r="L48" s="343"/>
      <c r="M48" s="344"/>
      <c r="N48" s="343"/>
      <c r="O48" s="344"/>
      <c r="P48" s="343"/>
      <c r="Q48" s="344"/>
      <c r="R48" s="344"/>
      <c r="S48" s="344"/>
      <c r="T48" s="343"/>
      <c r="U48" s="344"/>
      <c r="V48" s="344"/>
      <c r="W48" s="344"/>
      <c r="X48" s="284"/>
      <c r="Y48" s="89" t="str">
        <f>IFERROR($G48*INDEX('Development Information'!$B$9:$B$15,MATCH($H48,Fuel_Type,0),1)+$K48*IFERROR(INDEX('Development Information'!$B$9:$B$15,MATCH($L48,Fuel_Type,0),1),0)+$S48*IFERROR(INDEX('Development Information'!$B$9:$B$15,MATCH($T48,Fuel_Type,0),1),0),"")</f>
        <v/>
      </c>
      <c r="Z48" s="68" t="str">
        <f>IFERROR($M48*IFERROR(INDEX('Development Information'!$B$9:$B$15,MATCH($N48,Fuel_Type,0),1),0)+$I48*(INDEX('Development Information'!$B$9:$B$15,MATCH($J48,Fuel_Type,0),1)),"")</f>
        <v/>
      </c>
      <c r="AA48" s="68" t="str">
        <f>IFERROR($O48*INDEX('Development Information'!$B$9:$B$15,MATCH($P48,Fuel_Type,0),1),"")</f>
        <v/>
      </c>
      <c r="AB48" s="68" t="str">
        <f>IFERROR($Q48*INDEX('Development Information'!$B$9:$B$15,MATCH($R48,Fuel_Type,0),1),"")</f>
        <v/>
      </c>
      <c r="AC48" s="68" t="str">
        <f>IF($V48="","",$V48*'Development Information'!$B$10)</f>
        <v/>
      </c>
      <c r="AD48" s="68" t="str">
        <f>IF($W48="","",$W48*'Development Information'!$B$10)</f>
        <v/>
      </c>
      <c r="AE48" s="68" t="str">
        <f>IF($X48="","",$X48*'Development Information'!$B$10)</f>
        <v/>
      </c>
      <c r="AF48" s="68" t="str">
        <f>IF($U48="","",$U48*'Development Information'!$B$10)</f>
        <v/>
      </c>
      <c r="AG48" s="69" t="str">
        <f t="shared" si="1"/>
        <v/>
      </c>
    </row>
    <row r="49" spans="1:33" x14ac:dyDescent="0.3">
      <c r="A49" s="66" t="str">
        <f>IF(Baseline!A49="","",Baseline!A49)</f>
        <v/>
      </c>
      <c r="B49" s="341" t="str">
        <f>IF(Baseline!B49="","",Baseline!B49)</f>
        <v/>
      </c>
      <c r="C49" s="341" t="str">
        <f>IF(Baseline!C49="","",Baseline!C49)</f>
        <v/>
      </c>
      <c r="D49" s="67" t="str">
        <f>IF(Baseline!D49="","",Baseline!D49)</f>
        <v/>
      </c>
      <c r="E49" s="342" t="str">
        <f t="shared" si="0"/>
        <v/>
      </c>
      <c r="F49" s="258"/>
      <c r="G49" s="288"/>
      <c r="H49" s="343"/>
      <c r="I49" s="344"/>
      <c r="J49" s="343"/>
      <c r="K49" s="344"/>
      <c r="L49" s="343"/>
      <c r="M49" s="344"/>
      <c r="N49" s="343"/>
      <c r="O49" s="344"/>
      <c r="P49" s="343"/>
      <c r="Q49" s="344"/>
      <c r="R49" s="344"/>
      <c r="S49" s="344"/>
      <c r="T49" s="343"/>
      <c r="U49" s="344"/>
      <c r="V49" s="344"/>
      <c r="W49" s="344"/>
      <c r="X49" s="284"/>
      <c r="Y49" s="89" t="str">
        <f>IFERROR($G49*INDEX('Development Information'!$B$9:$B$15,MATCH($H49,Fuel_Type,0),1)+$K49*IFERROR(INDEX('Development Information'!$B$9:$B$15,MATCH($L49,Fuel_Type,0),1),0)+$S49*IFERROR(INDEX('Development Information'!$B$9:$B$15,MATCH($T49,Fuel_Type,0),1),0),"")</f>
        <v/>
      </c>
      <c r="Z49" s="68" t="str">
        <f>IFERROR($M49*IFERROR(INDEX('Development Information'!$B$9:$B$15,MATCH($N49,Fuel_Type,0),1),0)+$I49*(INDEX('Development Information'!$B$9:$B$15,MATCH($J49,Fuel_Type,0),1)),"")</f>
        <v/>
      </c>
      <c r="AA49" s="68" t="str">
        <f>IFERROR($O49*INDEX('Development Information'!$B$9:$B$15,MATCH($P49,Fuel_Type,0),1),"")</f>
        <v/>
      </c>
      <c r="AB49" s="68" t="str">
        <f>IFERROR($Q49*INDEX('Development Information'!$B$9:$B$15,MATCH($R49,Fuel_Type,0),1),"")</f>
        <v/>
      </c>
      <c r="AC49" s="68" t="str">
        <f>IF($V49="","",$V49*'Development Information'!$B$10)</f>
        <v/>
      </c>
      <c r="AD49" s="68" t="str">
        <f>IF($W49="","",$W49*'Development Information'!$B$10)</f>
        <v/>
      </c>
      <c r="AE49" s="68" t="str">
        <f>IF($X49="","",$X49*'Development Information'!$B$10)</f>
        <v/>
      </c>
      <c r="AF49" s="68" t="str">
        <f>IF($U49="","",$U49*'Development Information'!$B$10)</f>
        <v/>
      </c>
      <c r="AG49" s="69" t="str">
        <f t="shared" si="1"/>
        <v/>
      </c>
    </row>
    <row r="50" spans="1:33" x14ac:dyDescent="0.3">
      <c r="A50" s="66" t="str">
        <f>IF(Baseline!A50="","",Baseline!A50)</f>
        <v/>
      </c>
      <c r="B50" s="341" t="str">
        <f>IF(Baseline!B50="","",Baseline!B50)</f>
        <v/>
      </c>
      <c r="C50" s="341" t="str">
        <f>IF(Baseline!C50="","",Baseline!C50)</f>
        <v/>
      </c>
      <c r="D50" s="67" t="str">
        <f>IF(Baseline!D50="","",Baseline!D50)</f>
        <v/>
      </c>
      <c r="E50" s="342" t="str">
        <f t="shared" si="0"/>
        <v/>
      </c>
      <c r="F50" s="258"/>
      <c r="G50" s="288"/>
      <c r="H50" s="343"/>
      <c r="I50" s="344"/>
      <c r="J50" s="343"/>
      <c r="K50" s="344"/>
      <c r="L50" s="343"/>
      <c r="M50" s="344"/>
      <c r="N50" s="343"/>
      <c r="O50" s="344"/>
      <c r="P50" s="343"/>
      <c r="Q50" s="344"/>
      <c r="R50" s="344"/>
      <c r="S50" s="344"/>
      <c r="T50" s="343"/>
      <c r="U50" s="344"/>
      <c r="V50" s="344"/>
      <c r="W50" s="344"/>
      <c r="X50" s="284"/>
      <c r="Y50" s="89" t="str">
        <f>IFERROR($G50*INDEX('Development Information'!$B$9:$B$15,MATCH($H50,Fuel_Type,0),1)+$K50*IFERROR(INDEX('Development Information'!$B$9:$B$15,MATCH($L50,Fuel_Type,0),1),0)+$S50*IFERROR(INDEX('Development Information'!$B$9:$B$15,MATCH($T50,Fuel_Type,0),1),0),"")</f>
        <v/>
      </c>
      <c r="Z50" s="68" t="str">
        <f>IFERROR($M50*IFERROR(INDEX('Development Information'!$B$9:$B$15,MATCH($N50,Fuel_Type,0),1),0)+$I50*(INDEX('Development Information'!$B$9:$B$15,MATCH($J50,Fuel_Type,0),1)),"")</f>
        <v/>
      </c>
      <c r="AA50" s="68" t="str">
        <f>IFERROR($O50*INDEX('Development Information'!$B$9:$B$15,MATCH($P50,Fuel_Type,0),1),"")</f>
        <v/>
      </c>
      <c r="AB50" s="68" t="str">
        <f>IFERROR($Q50*INDEX('Development Information'!$B$9:$B$15,MATCH($R50,Fuel_Type,0),1),"")</f>
        <v/>
      </c>
      <c r="AC50" s="68" t="str">
        <f>IF($V50="","",$V50*'Development Information'!$B$10)</f>
        <v/>
      </c>
      <c r="AD50" s="68" t="str">
        <f>IF($W50="","",$W50*'Development Information'!$B$10)</f>
        <v/>
      </c>
      <c r="AE50" s="68" t="str">
        <f>IF($X50="","",$X50*'Development Information'!$B$10)</f>
        <v/>
      </c>
      <c r="AF50" s="68" t="str">
        <f>IF($U50="","",$U50*'Development Information'!$B$10)</f>
        <v/>
      </c>
      <c r="AG50" s="69" t="str">
        <f t="shared" si="1"/>
        <v/>
      </c>
    </row>
    <row r="51" spans="1:33" x14ac:dyDescent="0.3">
      <c r="A51" s="66" t="str">
        <f>IF(Baseline!A51="","",Baseline!A51)</f>
        <v/>
      </c>
      <c r="B51" s="341" t="str">
        <f>IF(Baseline!B51="","",Baseline!B51)</f>
        <v/>
      </c>
      <c r="C51" s="341" t="str">
        <f>IF(Baseline!C51="","",Baseline!C51)</f>
        <v/>
      </c>
      <c r="D51" s="67" t="str">
        <f>IF(Baseline!D51="","",Baseline!D51)</f>
        <v/>
      </c>
      <c r="E51" s="342" t="str">
        <f t="shared" si="0"/>
        <v/>
      </c>
      <c r="F51" s="258"/>
      <c r="G51" s="288"/>
      <c r="H51" s="343"/>
      <c r="I51" s="344"/>
      <c r="J51" s="343"/>
      <c r="K51" s="344"/>
      <c r="L51" s="343"/>
      <c r="M51" s="344"/>
      <c r="N51" s="343"/>
      <c r="O51" s="344"/>
      <c r="P51" s="343"/>
      <c r="Q51" s="344"/>
      <c r="R51" s="344"/>
      <c r="S51" s="344"/>
      <c r="T51" s="343"/>
      <c r="U51" s="344"/>
      <c r="V51" s="344"/>
      <c r="W51" s="344"/>
      <c r="X51" s="284"/>
      <c r="Y51" s="89" t="str">
        <f>IFERROR($G51*INDEX('Development Information'!$B$9:$B$15,MATCH($H51,Fuel_Type,0),1)+$K51*IFERROR(INDEX('Development Information'!$B$9:$B$15,MATCH($L51,Fuel_Type,0),1),0)+$S51*IFERROR(INDEX('Development Information'!$B$9:$B$15,MATCH($T51,Fuel_Type,0),1),0),"")</f>
        <v/>
      </c>
      <c r="Z51" s="68" t="str">
        <f>IFERROR($M51*IFERROR(INDEX('Development Information'!$B$9:$B$15,MATCH($N51,Fuel_Type,0),1),0)+$I51*(INDEX('Development Information'!$B$9:$B$15,MATCH($J51,Fuel_Type,0),1)),"")</f>
        <v/>
      </c>
      <c r="AA51" s="68" t="str">
        <f>IFERROR($O51*INDEX('Development Information'!$B$9:$B$15,MATCH($P51,Fuel_Type,0),1),"")</f>
        <v/>
      </c>
      <c r="AB51" s="68" t="str">
        <f>IFERROR($Q51*INDEX('Development Information'!$B$9:$B$15,MATCH($R51,Fuel_Type,0),1),"")</f>
        <v/>
      </c>
      <c r="AC51" s="68" t="str">
        <f>IF($V51="","",$V51*'Development Information'!$B$10)</f>
        <v/>
      </c>
      <c r="AD51" s="68" t="str">
        <f>IF($W51="","",$W51*'Development Information'!$B$10)</f>
        <v/>
      </c>
      <c r="AE51" s="68" t="str">
        <f>IF($X51="","",$X51*'Development Information'!$B$10)</f>
        <v/>
      </c>
      <c r="AF51" s="68" t="str">
        <f>IF($U51="","",$U51*'Development Information'!$B$10)</f>
        <v/>
      </c>
      <c r="AG51" s="69" t="str">
        <f t="shared" si="1"/>
        <v/>
      </c>
    </row>
    <row r="52" spans="1:33" x14ac:dyDescent="0.3">
      <c r="A52" s="66" t="str">
        <f>IF(Baseline!A52="","",Baseline!A52)</f>
        <v/>
      </c>
      <c r="B52" s="341" t="str">
        <f>IF(Baseline!B52="","",Baseline!B52)</f>
        <v/>
      </c>
      <c r="C52" s="341" t="str">
        <f>IF(Baseline!C52="","",Baseline!C52)</f>
        <v/>
      </c>
      <c r="D52" s="67" t="str">
        <f>IF(Baseline!D52="","",Baseline!D52)</f>
        <v/>
      </c>
      <c r="E52" s="342" t="str">
        <f t="shared" si="0"/>
        <v/>
      </c>
      <c r="F52" s="258"/>
      <c r="G52" s="288"/>
      <c r="H52" s="343"/>
      <c r="I52" s="344"/>
      <c r="J52" s="343"/>
      <c r="K52" s="344"/>
      <c r="L52" s="343"/>
      <c r="M52" s="344"/>
      <c r="N52" s="343"/>
      <c r="O52" s="344"/>
      <c r="P52" s="343"/>
      <c r="Q52" s="344"/>
      <c r="R52" s="344"/>
      <c r="S52" s="344"/>
      <c r="T52" s="343"/>
      <c r="U52" s="344"/>
      <c r="V52" s="344"/>
      <c r="W52" s="344"/>
      <c r="X52" s="284"/>
      <c r="Y52" s="89" t="str">
        <f>IFERROR($G52*INDEX('Development Information'!$B$9:$B$15,MATCH($H52,Fuel_Type,0),1)+$K52*IFERROR(INDEX('Development Information'!$B$9:$B$15,MATCH($L52,Fuel_Type,0),1),0)+$S52*IFERROR(INDEX('Development Information'!$B$9:$B$15,MATCH($T52,Fuel_Type,0),1),0),"")</f>
        <v/>
      </c>
      <c r="Z52" s="68" t="str">
        <f>IFERROR($M52*IFERROR(INDEX('Development Information'!$B$9:$B$15,MATCH($N52,Fuel_Type,0),1),0)+$I52*(INDEX('Development Information'!$B$9:$B$15,MATCH($J52,Fuel_Type,0),1)),"")</f>
        <v/>
      </c>
      <c r="AA52" s="68" t="str">
        <f>IFERROR($O52*INDEX('Development Information'!$B$9:$B$15,MATCH($P52,Fuel_Type,0),1),"")</f>
        <v/>
      </c>
      <c r="AB52" s="68" t="str">
        <f>IFERROR($Q52*INDEX('Development Information'!$B$9:$B$15,MATCH($R52,Fuel_Type,0),1),"")</f>
        <v/>
      </c>
      <c r="AC52" s="68" t="str">
        <f>IF($V52="","",$V52*'Development Information'!$B$10)</f>
        <v/>
      </c>
      <c r="AD52" s="68" t="str">
        <f>IF($W52="","",$W52*'Development Information'!$B$10)</f>
        <v/>
      </c>
      <c r="AE52" s="68" t="str">
        <f>IF($X52="","",$X52*'Development Information'!$B$10)</f>
        <v/>
      </c>
      <c r="AF52" s="68" t="str">
        <f>IF($U52="","",$U52*'Development Information'!$B$10)</f>
        <v/>
      </c>
      <c r="AG52" s="69" t="str">
        <f t="shared" si="1"/>
        <v/>
      </c>
    </row>
    <row r="53" spans="1:33" x14ac:dyDescent="0.3">
      <c r="A53" s="66" t="str">
        <f>IF(Baseline!A53="","",Baseline!A53)</f>
        <v/>
      </c>
      <c r="B53" s="341" t="str">
        <f>IF(Baseline!B53="","",Baseline!B53)</f>
        <v/>
      </c>
      <c r="C53" s="341" t="str">
        <f>IF(Baseline!C53="","",Baseline!C53)</f>
        <v/>
      </c>
      <c r="D53" s="67" t="str">
        <f>IF(Baseline!D53="","",Baseline!D53)</f>
        <v/>
      </c>
      <c r="E53" s="342" t="str">
        <f t="shared" si="0"/>
        <v/>
      </c>
      <c r="F53" s="258"/>
      <c r="G53" s="288"/>
      <c r="H53" s="343"/>
      <c r="I53" s="344"/>
      <c r="J53" s="343"/>
      <c r="K53" s="344"/>
      <c r="L53" s="343"/>
      <c r="M53" s="344"/>
      <c r="N53" s="343"/>
      <c r="O53" s="344"/>
      <c r="P53" s="343"/>
      <c r="Q53" s="344"/>
      <c r="R53" s="344"/>
      <c r="S53" s="344"/>
      <c r="T53" s="343"/>
      <c r="U53" s="344"/>
      <c r="V53" s="344"/>
      <c r="W53" s="344"/>
      <c r="X53" s="284"/>
      <c r="Y53" s="89" t="str">
        <f>IFERROR($G53*INDEX('Development Information'!$B$9:$B$15,MATCH($H53,Fuel_Type,0),1)+$K53*IFERROR(INDEX('Development Information'!$B$9:$B$15,MATCH($L53,Fuel_Type,0),1),0)+$S53*IFERROR(INDEX('Development Information'!$B$9:$B$15,MATCH($T53,Fuel_Type,0),1),0),"")</f>
        <v/>
      </c>
      <c r="Z53" s="68" t="str">
        <f>IFERROR($M53*IFERROR(INDEX('Development Information'!$B$9:$B$15,MATCH($N53,Fuel_Type,0),1),0)+$I53*(INDEX('Development Information'!$B$9:$B$15,MATCH($J53,Fuel_Type,0),1)),"")</f>
        <v/>
      </c>
      <c r="AA53" s="68" t="str">
        <f>IFERROR($O53*INDEX('Development Information'!$B$9:$B$15,MATCH($P53,Fuel_Type,0),1),"")</f>
        <v/>
      </c>
      <c r="AB53" s="68" t="str">
        <f>IFERROR($Q53*INDEX('Development Information'!$B$9:$B$15,MATCH($R53,Fuel_Type,0),1),"")</f>
        <v/>
      </c>
      <c r="AC53" s="68" t="str">
        <f>IF($V53="","",$V53*'Development Information'!$B$10)</f>
        <v/>
      </c>
      <c r="AD53" s="68" t="str">
        <f>IF($W53="","",$W53*'Development Information'!$B$10)</f>
        <v/>
      </c>
      <c r="AE53" s="68" t="str">
        <f>IF($X53="","",$X53*'Development Information'!$B$10)</f>
        <v/>
      </c>
      <c r="AF53" s="68" t="str">
        <f>IF($U53="","",$U53*'Development Information'!$B$10)</f>
        <v/>
      </c>
      <c r="AG53" s="69" t="str">
        <f t="shared" si="1"/>
        <v/>
      </c>
    </row>
    <row r="54" spans="1:33" x14ac:dyDescent="0.3">
      <c r="A54" s="66" t="str">
        <f>IF(Baseline!A54="","",Baseline!A54)</f>
        <v/>
      </c>
      <c r="B54" s="341" t="str">
        <f>IF(Baseline!B54="","",Baseline!B54)</f>
        <v/>
      </c>
      <c r="C54" s="341" t="str">
        <f>IF(Baseline!C54="","",Baseline!C54)</f>
        <v/>
      </c>
      <c r="D54" s="67" t="str">
        <f>IF(Baseline!D54="","",Baseline!D54)</f>
        <v/>
      </c>
      <c r="E54" s="342" t="str">
        <f t="shared" si="0"/>
        <v/>
      </c>
      <c r="F54" s="258"/>
      <c r="G54" s="288"/>
      <c r="H54" s="343"/>
      <c r="I54" s="344"/>
      <c r="J54" s="343"/>
      <c r="K54" s="344"/>
      <c r="L54" s="343"/>
      <c r="M54" s="344"/>
      <c r="N54" s="343"/>
      <c r="O54" s="344"/>
      <c r="P54" s="343"/>
      <c r="Q54" s="344"/>
      <c r="R54" s="344"/>
      <c r="S54" s="344"/>
      <c r="T54" s="343"/>
      <c r="U54" s="344"/>
      <c r="V54" s="344"/>
      <c r="W54" s="344"/>
      <c r="X54" s="284"/>
      <c r="Y54" s="89" t="str">
        <f>IFERROR($G54*INDEX('Development Information'!$B$9:$B$15,MATCH($H54,Fuel_Type,0),1)+$K54*IFERROR(INDEX('Development Information'!$B$9:$B$15,MATCH($L54,Fuel_Type,0),1),0)+$S54*IFERROR(INDEX('Development Information'!$B$9:$B$15,MATCH($T54,Fuel_Type,0),1),0),"")</f>
        <v/>
      </c>
      <c r="Z54" s="68" t="str">
        <f>IFERROR($M54*IFERROR(INDEX('Development Information'!$B$9:$B$15,MATCH($N54,Fuel_Type,0),1),0)+$I54*(INDEX('Development Information'!$B$9:$B$15,MATCH($J54,Fuel_Type,0),1)),"")</f>
        <v/>
      </c>
      <c r="AA54" s="68" t="str">
        <f>IFERROR($O54*INDEX('Development Information'!$B$9:$B$15,MATCH($P54,Fuel_Type,0),1),"")</f>
        <v/>
      </c>
      <c r="AB54" s="68" t="str">
        <f>IFERROR($Q54*INDEX('Development Information'!$B$9:$B$15,MATCH($R54,Fuel_Type,0),1),"")</f>
        <v/>
      </c>
      <c r="AC54" s="68" t="str">
        <f>IF($V54="","",$V54*'Development Information'!$B$10)</f>
        <v/>
      </c>
      <c r="AD54" s="68" t="str">
        <f>IF($W54="","",$W54*'Development Information'!$B$10)</f>
        <v/>
      </c>
      <c r="AE54" s="68" t="str">
        <f>IF($X54="","",$X54*'Development Information'!$B$10)</f>
        <v/>
      </c>
      <c r="AF54" s="68" t="str">
        <f>IF($U54="","",$U54*'Development Information'!$B$10)</f>
        <v/>
      </c>
      <c r="AG54" s="69" t="str">
        <f t="shared" si="1"/>
        <v/>
      </c>
    </row>
    <row r="55" spans="1:33" x14ac:dyDescent="0.3">
      <c r="A55" s="66" t="str">
        <f>IF(Baseline!A55="","",Baseline!A55)</f>
        <v/>
      </c>
      <c r="B55" s="341" t="str">
        <f>IF(Baseline!B55="","",Baseline!B55)</f>
        <v/>
      </c>
      <c r="C55" s="341" t="str">
        <f>IF(Baseline!C55="","",Baseline!C55)</f>
        <v/>
      </c>
      <c r="D55" s="67" t="str">
        <f>IF(Baseline!D55="","",Baseline!D55)</f>
        <v/>
      </c>
      <c r="E55" s="342" t="str">
        <f t="shared" si="0"/>
        <v/>
      </c>
      <c r="F55" s="258"/>
      <c r="G55" s="288"/>
      <c r="H55" s="343"/>
      <c r="I55" s="344"/>
      <c r="J55" s="343"/>
      <c r="K55" s="344"/>
      <c r="L55" s="343"/>
      <c r="M55" s="344"/>
      <c r="N55" s="343"/>
      <c r="O55" s="344"/>
      <c r="P55" s="343"/>
      <c r="Q55" s="344"/>
      <c r="R55" s="344"/>
      <c r="S55" s="344"/>
      <c r="T55" s="343"/>
      <c r="U55" s="344"/>
      <c r="V55" s="344"/>
      <c r="W55" s="344"/>
      <c r="X55" s="284"/>
      <c r="Y55" s="89" t="str">
        <f>IFERROR($G55*INDEX('Development Information'!$B$9:$B$15,MATCH($H55,Fuel_Type,0),1)+$K55*IFERROR(INDEX('Development Information'!$B$9:$B$15,MATCH($L55,Fuel_Type,0),1),0)+$S55*IFERROR(INDEX('Development Information'!$B$9:$B$15,MATCH($T55,Fuel_Type,0),1),0),"")</f>
        <v/>
      </c>
      <c r="Z55" s="68" t="str">
        <f>IFERROR($M55*IFERROR(INDEX('Development Information'!$B$9:$B$15,MATCH($N55,Fuel_Type,0),1),0)+$I55*(INDEX('Development Information'!$B$9:$B$15,MATCH($J55,Fuel_Type,0),1)),"")</f>
        <v/>
      </c>
      <c r="AA55" s="68" t="str">
        <f>IFERROR($O55*INDEX('Development Information'!$B$9:$B$15,MATCH($P55,Fuel_Type,0),1),"")</f>
        <v/>
      </c>
      <c r="AB55" s="68" t="str">
        <f>IFERROR($Q55*INDEX('Development Information'!$B$9:$B$15,MATCH($R55,Fuel_Type,0),1),"")</f>
        <v/>
      </c>
      <c r="AC55" s="68" t="str">
        <f>IF($V55="","",$V55*'Development Information'!$B$10)</f>
        <v/>
      </c>
      <c r="AD55" s="68" t="str">
        <f>IF($W55="","",$W55*'Development Information'!$B$10)</f>
        <v/>
      </c>
      <c r="AE55" s="68" t="str">
        <f>IF($X55="","",$X55*'Development Information'!$B$10)</f>
        <v/>
      </c>
      <c r="AF55" s="68" t="str">
        <f>IF($U55="","",$U55*'Development Information'!$B$10)</f>
        <v/>
      </c>
      <c r="AG55" s="69" t="str">
        <f t="shared" si="1"/>
        <v/>
      </c>
    </row>
    <row r="56" spans="1:33" x14ac:dyDescent="0.3">
      <c r="A56" s="66" t="str">
        <f>IF(Baseline!A56="","",Baseline!A56)</f>
        <v/>
      </c>
      <c r="B56" s="341" t="str">
        <f>IF(Baseline!B56="","",Baseline!B56)</f>
        <v/>
      </c>
      <c r="C56" s="341" t="str">
        <f>IF(Baseline!C56="","",Baseline!C56)</f>
        <v/>
      </c>
      <c r="D56" s="67" t="str">
        <f>IF(Baseline!D56="","",Baseline!D56)</f>
        <v/>
      </c>
      <c r="E56" s="342" t="str">
        <f t="shared" si="0"/>
        <v/>
      </c>
      <c r="F56" s="258"/>
      <c r="G56" s="288"/>
      <c r="H56" s="343"/>
      <c r="I56" s="344"/>
      <c r="J56" s="343"/>
      <c r="K56" s="344"/>
      <c r="L56" s="343"/>
      <c r="M56" s="344"/>
      <c r="N56" s="343"/>
      <c r="O56" s="344"/>
      <c r="P56" s="343"/>
      <c r="Q56" s="344"/>
      <c r="R56" s="344"/>
      <c r="S56" s="344"/>
      <c r="T56" s="343"/>
      <c r="U56" s="344"/>
      <c r="V56" s="344"/>
      <c r="W56" s="344"/>
      <c r="X56" s="284"/>
      <c r="Y56" s="89" t="str">
        <f>IFERROR($G56*INDEX('Development Information'!$B$9:$B$15,MATCH($H56,Fuel_Type,0),1)+$K56*IFERROR(INDEX('Development Information'!$B$9:$B$15,MATCH($L56,Fuel_Type,0),1),0)+$S56*IFERROR(INDEX('Development Information'!$B$9:$B$15,MATCH($T56,Fuel_Type,0),1),0),"")</f>
        <v/>
      </c>
      <c r="Z56" s="68" t="str">
        <f>IFERROR($M56*IFERROR(INDEX('Development Information'!$B$9:$B$15,MATCH($N56,Fuel_Type,0),1),0)+$I56*(INDEX('Development Information'!$B$9:$B$15,MATCH($J56,Fuel_Type,0),1)),"")</f>
        <v/>
      </c>
      <c r="AA56" s="68" t="str">
        <f>IFERROR($O56*INDEX('Development Information'!$B$9:$B$15,MATCH($P56,Fuel_Type,0),1),"")</f>
        <v/>
      </c>
      <c r="AB56" s="68" t="str">
        <f>IFERROR($Q56*INDEX('Development Information'!$B$9:$B$15,MATCH($R56,Fuel_Type,0),1),"")</f>
        <v/>
      </c>
      <c r="AC56" s="68" t="str">
        <f>IF($V56="","",$V56*'Development Information'!$B$10)</f>
        <v/>
      </c>
      <c r="AD56" s="68" t="str">
        <f>IF($W56="","",$W56*'Development Information'!$B$10)</f>
        <v/>
      </c>
      <c r="AE56" s="68" t="str">
        <f>IF($X56="","",$X56*'Development Information'!$B$10)</f>
        <v/>
      </c>
      <c r="AF56" s="68" t="str">
        <f>IF($U56="","",$U56*'Development Information'!$B$10)</f>
        <v/>
      </c>
      <c r="AG56" s="69" t="str">
        <f t="shared" si="1"/>
        <v/>
      </c>
    </row>
    <row r="57" spans="1:33" x14ac:dyDescent="0.3">
      <c r="A57" s="74" t="str">
        <f>IF(Baseline!A57="","",Baseline!A57)</f>
        <v/>
      </c>
      <c r="B57" s="75" t="str">
        <f>IF(Baseline!B57="","",Baseline!B57)</f>
        <v/>
      </c>
      <c r="C57" s="75" t="str">
        <f>IF(Baseline!C57="","",Baseline!C57)</f>
        <v/>
      </c>
      <c r="D57" s="76" t="str">
        <f>IF(Baseline!D57="","",Baseline!D57)</f>
        <v/>
      </c>
      <c r="E57" s="77" t="str">
        <f t="shared" si="0"/>
        <v/>
      </c>
      <c r="F57" s="258"/>
      <c r="G57" s="289"/>
      <c r="H57" s="290"/>
      <c r="I57" s="291"/>
      <c r="J57" s="290"/>
      <c r="K57" s="291"/>
      <c r="L57" s="290"/>
      <c r="M57" s="291"/>
      <c r="N57" s="290"/>
      <c r="O57" s="291"/>
      <c r="P57" s="290"/>
      <c r="Q57" s="291"/>
      <c r="R57" s="291"/>
      <c r="S57" s="291"/>
      <c r="T57" s="290"/>
      <c r="U57" s="291"/>
      <c r="V57" s="291"/>
      <c r="W57" s="291"/>
      <c r="X57" s="293"/>
      <c r="Y57" s="109" t="str">
        <f>IFERROR($G57*INDEX('Development Information'!$B$9:$B$15,MATCH($H57,Fuel_Type,0),1)+$K57*IFERROR(INDEX('Development Information'!$B$9:$B$15,MATCH($L57,Fuel_Type,0),1),0)+$S57*IFERROR(INDEX('Development Information'!$B$9:$B$15,MATCH($T57,Fuel_Type,0),1),0),"")</f>
        <v/>
      </c>
      <c r="Z57" s="68" t="str">
        <f>IFERROR($M57*IFERROR(INDEX('Development Information'!$B$9:$B$15,MATCH($N57,Fuel_Type,0),1),0)+$I57*(INDEX('Development Information'!$B$9:$B$15,MATCH($J57,Fuel_Type,0),1)),"")</f>
        <v/>
      </c>
      <c r="AA57" s="78" t="str">
        <f>IFERROR($O57*INDEX('Development Information'!$B$9:$B$15,MATCH($P57,Fuel_Type,0),1),"")</f>
        <v/>
      </c>
      <c r="AB57" s="78" t="str">
        <f>IFERROR($Q57*INDEX('Development Information'!$B$9:$B$15,MATCH($R57,Fuel_Type,0),1),"")</f>
        <v/>
      </c>
      <c r="AC57" s="68" t="str">
        <f>IF($V57="","",$V57*'Development Information'!$B$10)</f>
        <v/>
      </c>
      <c r="AD57" s="78" t="str">
        <f>IF($W57="","",$W57*'Development Information'!$B$10)</f>
        <v/>
      </c>
      <c r="AE57" s="78" t="str">
        <f>IF($X57="","",$X57*'Development Information'!$B$10)</f>
        <v/>
      </c>
      <c r="AF57" s="78" t="str">
        <f>IF($U57="","",$U57*'Development Information'!$B$10)</f>
        <v/>
      </c>
      <c r="AG57" s="70" t="str">
        <f t="shared" si="1"/>
        <v/>
      </c>
    </row>
    <row r="58" spans="1:33" ht="24.75" customHeight="1" thickBot="1" x14ac:dyDescent="0.35">
      <c r="A58" s="66" t="s">
        <v>87</v>
      </c>
      <c r="B58" s="79"/>
      <c r="C58" s="79">
        <f>SUM(C7:C57)</f>
        <v>0</v>
      </c>
      <c r="D58" s="25">
        <f>SUM(D7:D57)</f>
        <v>0</v>
      </c>
      <c r="E58" s="26">
        <f>IFERROR(SUMPRODUCT(E7:E57,B7:B57)/SUM(B7:B57),0)</f>
        <v>0</v>
      </c>
      <c r="F58" s="91" t="s">
        <v>88</v>
      </c>
      <c r="G58" s="79">
        <f t="array" ref="G58">IFERROR(SUMPRODUCT(G7:G57,IFERROR(1/$B$7:$B$57,0),$D$7:$D$57),0)</f>
        <v>0</v>
      </c>
      <c r="H58" s="82" t="s">
        <v>86</v>
      </c>
      <c r="I58" s="79">
        <f t="array" ref="I58">IFERROR(SUMPRODUCT(I7:I57,IFERROR(1/$B$7:$B$57,0),$D$7:$D$57),0)</f>
        <v>0</v>
      </c>
      <c r="J58" s="82" t="s">
        <v>86</v>
      </c>
      <c r="K58" s="79">
        <f t="array" ref="K58">IFERROR(SUMPRODUCT(K7:K57,IFERROR(1/$B$7:$B$57,0),$D$7:$D$57),0)</f>
        <v>0</v>
      </c>
      <c r="L58" s="82" t="s">
        <v>86</v>
      </c>
      <c r="M58" s="79">
        <f t="array" ref="M58">IFERROR(SUMPRODUCT(M7:M57,IFERROR(1/$B$7:$B$57,0),$D$7:$D$57),0)</f>
        <v>0</v>
      </c>
      <c r="N58" s="84" t="s">
        <v>86</v>
      </c>
      <c r="O58" s="79">
        <f t="array" ref="O58">IFERROR(SUMPRODUCT(O7:O57,IFERROR(1/$B$7:$B$57,0),$D$7:$D$57),0)</f>
        <v>0</v>
      </c>
      <c r="P58" s="84" t="s">
        <v>86</v>
      </c>
      <c r="Q58" s="79">
        <f t="array" ref="Q58">IFERROR(SUMPRODUCT(Q7:Q57,IFERROR(1/$B$7:$B$57,0),$D$7:$D$57),0)</f>
        <v>0</v>
      </c>
      <c r="R58" s="79">
        <f t="array" ref="R58">IFERROR(SUMPRODUCT(R7:R57,IFERROR(1/$B$7:$B$57,0),$D$7:$D$57),0)</f>
        <v>0</v>
      </c>
      <c r="S58" s="79">
        <f t="array" ref="S58">IFERROR(SUMPRODUCT(S7:S57,IFERROR(1/$B$7:$B$57,0),$D$7:$D$57),0)</f>
        <v>0</v>
      </c>
      <c r="T58" s="84" t="s">
        <v>86</v>
      </c>
      <c r="U58" s="79">
        <f t="array" ref="U58">IFERROR(SUMPRODUCT(U7:U57,IFERROR(1/$B$7:$B$57,0),$D$7:$D$57),0)</f>
        <v>0</v>
      </c>
      <c r="V58" s="79">
        <f t="array" ref="V58">IFERROR(SUMPRODUCT(V7:V57,IFERROR(1/$B$7:$B$57,0),$D$7:$D$57),0)</f>
        <v>0</v>
      </c>
      <c r="W58" s="79">
        <f t="array" ref="W58">IFERROR(SUMPRODUCT(W7:W57,IFERROR(1/$B$7:$B$57,0),$D$7:$D$57),0)</f>
        <v>0</v>
      </c>
      <c r="X58" s="79">
        <f t="array" ref="X58">IFERROR(SUMPRODUCT(X7:X57,IFERROR(1/$B$7:$B$57,0),$D$7:$D$57),0)</f>
        <v>0</v>
      </c>
      <c r="Y58" s="110">
        <f t="array" ref="Y58">IFERROR(SUMPRODUCT(Y7:Y57,IFERROR(1/$B$7:$B$57,0),$D$7:$D$57),0)</f>
        <v>0</v>
      </c>
      <c r="Z58" s="24">
        <f t="array" ref="Z58">IFERROR(SUMPRODUCT(Z7:Z57,IFERROR(1/$B$7:$B$57,0),$D$7:$D$57),0)</f>
        <v>0</v>
      </c>
      <c r="AA58" s="24">
        <f t="array" ref="AA58">IFERROR(SUMPRODUCT(AA7:AA57,IFERROR(1/$B$7:$B$57,0),$D$7:$D$57),0)</f>
        <v>0</v>
      </c>
      <c r="AB58" s="24">
        <f t="array" ref="AB58">IFERROR(SUMPRODUCT(AB7:AB57,IFERROR(1/$B$7:$B$57,0),$D$7:$D$57),0)</f>
        <v>0</v>
      </c>
      <c r="AC58" s="24">
        <f t="array" ref="AC58">IFERROR(SUMPRODUCT(AC7:AC57,IFERROR(1/$B$7:$B$57,0),$D$7:$D$57),0)</f>
        <v>0</v>
      </c>
      <c r="AD58" s="24">
        <f t="array" ref="AD58">IFERROR(SUMPRODUCT(AD7:AD57,IFERROR(1/$B$7:$B$57,0),$D$7:$D$57),0)</f>
        <v>0</v>
      </c>
      <c r="AE58" s="24">
        <f t="array" ref="AE58">IFERROR(SUMPRODUCT(AE7:AE57,IFERROR(1/$B$7:$B$57,0),$D$7:$D$57),0)</f>
        <v>0</v>
      </c>
      <c r="AF58" s="24">
        <f t="array" ref="AF58">IFERROR(SUMPRODUCT(AF7:AF57,IFERROR(1/$B$7:$B$57,0),$D$7:$D$57),0)</f>
        <v>0</v>
      </c>
      <c r="AG58" s="371">
        <f>SUM(AG7:AG57)</f>
        <v>0</v>
      </c>
    </row>
    <row r="59" spans="1:33" s="14" customFormat="1" ht="27" customHeight="1" thickBot="1" x14ac:dyDescent="0.3">
      <c r="A59" s="500" t="s">
        <v>89</v>
      </c>
      <c r="B59" s="501"/>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2"/>
    </row>
    <row r="60" spans="1:33" ht="39.6" x14ac:dyDescent="0.3">
      <c r="A60" s="201" t="s">
        <v>157</v>
      </c>
      <c r="B60" s="320" t="s">
        <v>158</v>
      </c>
      <c r="C60" s="187" t="s">
        <v>38</v>
      </c>
      <c r="D60" s="188" t="str">
        <f>'Be Lean'!D60</f>
        <v>Total area represented by model  (m²)</v>
      </c>
      <c r="E60" s="211" t="s">
        <v>40</v>
      </c>
      <c r="F60" s="212"/>
      <c r="G60" s="480" t="s">
        <v>159</v>
      </c>
      <c r="H60" s="481"/>
      <c r="I60" s="481"/>
      <c r="J60" s="481"/>
      <c r="K60" s="481"/>
      <c r="L60" s="481"/>
      <c r="M60" s="481"/>
      <c r="N60" s="481"/>
      <c r="O60" s="481"/>
      <c r="P60" s="481"/>
      <c r="Q60" s="481"/>
      <c r="R60" s="481"/>
      <c r="S60" s="481"/>
      <c r="T60" s="481"/>
      <c r="U60" s="481"/>
      <c r="V60" s="481"/>
      <c r="W60" s="481"/>
      <c r="X60" s="523"/>
      <c r="Y60" s="550" t="s">
        <v>135</v>
      </c>
      <c r="Z60" s="506"/>
      <c r="AA60" s="506"/>
      <c r="AB60" s="506"/>
      <c r="AC60" s="506"/>
      <c r="AD60" s="506"/>
      <c r="AE60" s="506"/>
      <c r="AF60" s="506"/>
      <c r="AG60" s="190"/>
    </row>
    <row r="61" spans="1:33" ht="66" x14ac:dyDescent="0.3">
      <c r="A61" s="201"/>
      <c r="B61" s="320"/>
      <c r="C61" s="320"/>
      <c r="D61" s="179"/>
      <c r="E61" s="174" t="s">
        <v>140</v>
      </c>
      <c r="F61" s="185" t="s">
        <v>149</v>
      </c>
      <c r="G61" s="174" t="s">
        <v>96</v>
      </c>
      <c r="H61" s="106" t="s">
        <v>47</v>
      </c>
      <c r="I61" s="106" t="s">
        <v>97</v>
      </c>
      <c r="J61" s="183" t="s">
        <v>49</v>
      </c>
      <c r="K61" s="221" t="s">
        <v>86</v>
      </c>
      <c r="L61" s="221" t="s">
        <v>86</v>
      </c>
      <c r="M61" s="221" t="s">
        <v>86</v>
      </c>
      <c r="N61" s="221" t="s">
        <v>86</v>
      </c>
      <c r="O61" s="227" t="s">
        <v>86</v>
      </c>
      <c r="P61" s="220" t="s">
        <v>86</v>
      </c>
      <c r="Q61" s="165" t="s">
        <v>150</v>
      </c>
      <c r="R61" s="220" t="s">
        <v>86</v>
      </c>
      <c r="S61" s="220" t="s">
        <v>86</v>
      </c>
      <c r="T61" s="220" t="s">
        <v>86</v>
      </c>
      <c r="U61" s="165" t="s">
        <v>69</v>
      </c>
      <c r="V61" s="106" t="s">
        <v>98</v>
      </c>
      <c r="W61" s="106" t="s">
        <v>99</v>
      </c>
      <c r="X61" s="106" t="s">
        <v>100</v>
      </c>
      <c r="Y61" s="242" t="s">
        <v>12</v>
      </c>
      <c r="Z61" s="73" t="s">
        <v>14</v>
      </c>
      <c r="AA61" s="73" t="s">
        <v>20</v>
      </c>
      <c r="AB61" s="165" t="s">
        <v>151</v>
      </c>
      <c r="AC61" s="94" t="str">
        <f>'Development Information'!A11</f>
        <v>Enter Carbon Factor 1</v>
      </c>
      <c r="AD61" s="165" t="str">
        <f>'Development Information'!A12</f>
        <v>Enter Carbon Factor 2</v>
      </c>
      <c r="AE61" s="249" t="str">
        <f>'Development Information'!A13</f>
        <v>Enter Carbon Factor 3</v>
      </c>
      <c r="AF61" s="165" t="s">
        <v>69</v>
      </c>
      <c r="AG61" s="198" t="s">
        <v>70</v>
      </c>
    </row>
    <row r="62" spans="1:33" x14ac:dyDescent="0.3">
      <c r="A62" s="201"/>
      <c r="B62" s="320"/>
      <c r="C62" s="171"/>
      <c r="D62" s="180"/>
      <c r="E62" s="175"/>
      <c r="F62" s="186"/>
      <c r="G62" s="175"/>
      <c r="H62" s="169"/>
      <c r="I62" s="169"/>
      <c r="J62" s="184"/>
      <c r="K62" s="345"/>
      <c r="L62" s="345"/>
      <c r="M62" s="345"/>
      <c r="N62" s="345"/>
      <c r="O62" s="204"/>
      <c r="P62" s="203"/>
      <c r="Q62" s="335" t="s">
        <v>72</v>
      </c>
      <c r="R62" s="203"/>
      <c r="S62" s="203"/>
      <c r="T62" s="203"/>
      <c r="U62" s="335" t="s">
        <v>72</v>
      </c>
      <c r="V62" s="332"/>
      <c r="W62" s="332"/>
      <c r="X62" s="332"/>
      <c r="Y62" s="551"/>
      <c r="Z62" s="552"/>
      <c r="AA62" s="239" t="s">
        <v>72</v>
      </c>
      <c r="AB62" s="239" t="s">
        <v>72</v>
      </c>
      <c r="AC62" s="239" t="s">
        <v>72</v>
      </c>
      <c r="AD62" s="239" t="s">
        <v>72</v>
      </c>
      <c r="AE62" s="240" t="s">
        <v>72</v>
      </c>
      <c r="AF62" s="239" t="s">
        <v>72</v>
      </c>
      <c r="AG62" s="199"/>
    </row>
    <row r="63" spans="1:33" x14ac:dyDescent="0.3">
      <c r="A63" s="23" t="str">
        <f>IF(Baseline!A63="","",Baseline!A63)</f>
        <v/>
      </c>
      <c r="B63" s="96">
        <f>IF(Baseline!B63="","",Baseline!B63)</f>
        <v>7706.3</v>
      </c>
      <c r="C63" s="96">
        <f>IF(Baseline!C63="","",Baseline!C63)</f>
        <v>1</v>
      </c>
      <c r="D63" s="111">
        <f>IF(Baseline!D63="","",Baseline!D63)</f>
        <v>7706.3</v>
      </c>
      <c r="E63" s="329">
        <f>IFERROR(SUM(Y63:AF63),"")</f>
        <v>3.8096999999999999</v>
      </c>
      <c r="F63" s="299">
        <v>3.84</v>
      </c>
      <c r="G63" s="285">
        <v>0.93</v>
      </c>
      <c r="H63" s="287" t="s">
        <v>14</v>
      </c>
      <c r="I63" s="287">
        <v>4.4800000000000004</v>
      </c>
      <c r="J63" s="292" t="s">
        <v>14</v>
      </c>
      <c r="K63" s="345"/>
      <c r="L63" s="345"/>
      <c r="M63" s="345"/>
      <c r="N63" s="345"/>
      <c r="O63" s="204"/>
      <c r="P63" s="207"/>
      <c r="Q63" s="303"/>
      <c r="R63" s="207"/>
      <c r="S63" s="207"/>
      <c r="T63" s="207"/>
      <c r="U63" s="286"/>
      <c r="V63" s="287">
        <v>21.16</v>
      </c>
      <c r="W63" s="287">
        <v>0.7</v>
      </c>
      <c r="X63" s="292">
        <v>1.1100000000000001</v>
      </c>
      <c r="Y63" s="388"/>
      <c r="Z63" s="389">
        <v>3.8096999999999999</v>
      </c>
      <c r="AA63" s="389"/>
      <c r="AB63" s="389"/>
      <c r="AC63" s="389"/>
      <c r="AD63" s="389"/>
      <c r="AE63" s="389"/>
      <c r="AF63" s="389"/>
      <c r="AG63" s="22">
        <f>IF(SUM(Y63:AF63)=0,"",SUM(Y63:AF63)*$D63)</f>
        <v>29358.69111</v>
      </c>
    </row>
    <row r="64" spans="1:33" x14ac:dyDescent="0.3">
      <c r="A64" s="66" t="str">
        <f>IF(Baseline!A64="","",Baseline!A64)</f>
        <v/>
      </c>
      <c r="B64" s="341" t="str">
        <f>IF(Baseline!B64="","",Baseline!B64)</f>
        <v/>
      </c>
      <c r="C64" s="341" t="str">
        <f>IF(Baseline!C64="","",Baseline!C64)</f>
        <v/>
      </c>
      <c r="D64" s="67" t="str">
        <f>IF(Baseline!D64="","",Baseline!D64)</f>
        <v/>
      </c>
      <c r="E64" s="97">
        <f t="shared" ref="E64:E93" si="2">IFERROR(SUM(Y64:AF64),"")</f>
        <v>0</v>
      </c>
      <c r="F64" s="299"/>
      <c r="G64" s="288"/>
      <c r="H64" s="344"/>
      <c r="I64" s="344"/>
      <c r="J64" s="284"/>
      <c r="K64" s="345"/>
      <c r="L64" s="345"/>
      <c r="M64" s="345"/>
      <c r="N64" s="345"/>
      <c r="O64" s="204"/>
      <c r="P64" s="207"/>
      <c r="Q64" s="304"/>
      <c r="R64" s="207"/>
      <c r="S64" s="207"/>
      <c r="T64" s="207"/>
      <c r="U64" s="343"/>
      <c r="V64" s="344"/>
      <c r="W64" s="344"/>
      <c r="X64" s="284"/>
      <c r="Y64" s="388"/>
      <c r="Z64" s="389"/>
      <c r="AA64" s="389"/>
      <c r="AB64" s="389"/>
      <c r="AC64" s="389"/>
      <c r="AD64" s="389"/>
      <c r="AE64" s="389"/>
      <c r="AF64" s="389"/>
      <c r="AG64" s="22" t="str">
        <f t="shared" ref="AG64:AG93" si="3">IF(SUM(Y64:AF64)=0,"",SUM(Y64:AF64)*$D64)</f>
        <v/>
      </c>
    </row>
    <row r="65" spans="1:33" x14ac:dyDescent="0.3">
      <c r="A65" s="66" t="str">
        <f>IF(Baseline!A65="","",Baseline!A65)</f>
        <v/>
      </c>
      <c r="B65" s="341" t="str">
        <f>IF(Baseline!B65="","",Baseline!B65)</f>
        <v/>
      </c>
      <c r="C65" s="341" t="str">
        <f>IF(Baseline!C65="","",Baseline!C65)</f>
        <v/>
      </c>
      <c r="D65" s="67" t="str">
        <f>IF(Baseline!D65="","",Baseline!D65)</f>
        <v/>
      </c>
      <c r="E65" s="97">
        <f t="shared" si="2"/>
        <v>0</v>
      </c>
      <c r="F65" s="299"/>
      <c r="G65" s="288"/>
      <c r="H65" s="344"/>
      <c r="I65" s="344"/>
      <c r="J65" s="284"/>
      <c r="K65" s="345"/>
      <c r="L65" s="345"/>
      <c r="M65" s="345"/>
      <c r="N65" s="345"/>
      <c r="O65" s="204"/>
      <c r="P65" s="207"/>
      <c r="Q65" s="304"/>
      <c r="R65" s="207"/>
      <c r="S65" s="207"/>
      <c r="T65" s="207"/>
      <c r="U65" s="343"/>
      <c r="V65" s="344"/>
      <c r="W65" s="344"/>
      <c r="X65" s="284"/>
      <c r="Y65" s="388"/>
      <c r="Z65" s="389"/>
      <c r="AA65" s="389"/>
      <c r="AB65" s="389"/>
      <c r="AC65" s="389"/>
      <c r="AD65" s="389"/>
      <c r="AE65" s="389"/>
      <c r="AF65" s="389"/>
      <c r="AG65" s="22" t="str">
        <f t="shared" si="3"/>
        <v/>
      </c>
    </row>
    <row r="66" spans="1:33" x14ac:dyDescent="0.3">
      <c r="A66" s="66" t="str">
        <f>IF(Baseline!A66="","",Baseline!A66)</f>
        <v/>
      </c>
      <c r="B66" s="341" t="str">
        <f>IF(Baseline!B66="","",Baseline!B66)</f>
        <v/>
      </c>
      <c r="C66" s="341" t="str">
        <f>IF(Baseline!C66="","",Baseline!C66)</f>
        <v/>
      </c>
      <c r="D66" s="67" t="str">
        <f>IF(Baseline!D66="","",Baseline!D66)</f>
        <v/>
      </c>
      <c r="E66" s="97">
        <f t="shared" si="2"/>
        <v>0</v>
      </c>
      <c r="F66" s="299"/>
      <c r="G66" s="288"/>
      <c r="H66" s="344"/>
      <c r="I66" s="344"/>
      <c r="J66" s="284"/>
      <c r="K66" s="345"/>
      <c r="L66" s="345"/>
      <c r="M66" s="345"/>
      <c r="N66" s="345"/>
      <c r="O66" s="204"/>
      <c r="P66" s="207"/>
      <c r="Q66" s="304"/>
      <c r="R66" s="207"/>
      <c r="S66" s="207"/>
      <c r="T66" s="207"/>
      <c r="U66" s="343"/>
      <c r="V66" s="344"/>
      <c r="W66" s="344"/>
      <c r="X66" s="284"/>
      <c r="Y66" s="388"/>
      <c r="Z66" s="389"/>
      <c r="AA66" s="389"/>
      <c r="AB66" s="389"/>
      <c r="AC66" s="389"/>
      <c r="AD66" s="389"/>
      <c r="AE66" s="389"/>
      <c r="AF66" s="389"/>
      <c r="AG66" s="22" t="str">
        <f t="shared" si="3"/>
        <v/>
      </c>
    </row>
    <row r="67" spans="1:33" x14ac:dyDescent="0.3">
      <c r="A67" s="66" t="str">
        <f>IF(Baseline!A67="","",Baseline!A67)</f>
        <v/>
      </c>
      <c r="B67" s="341" t="str">
        <f>IF(Baseline!B67="","",Baseline!B67)</f>
        <v/>
      </c>
      <c r="C67" s="341" t="str">
        <f>IF(Baseline!C67="","",Baseline!C67)</f>
        <v/>
      </c>
      <c r="D67" s="67" t="str">
        <f>IF(Baseline!D67="","",Baseline!D67)</f>
        <v/>
      </c>
      <c r="E67" s="97">
        <f t="shared" si="2"/>
        <v>0</v>
      </c>
      <c r="F67" s="299"/>
      <c r="G67" s="288"/>
      <c r="H67" s="344"/>
      <c r="I67" s="344"/>
      <c r="J67" s="284"/>
      <c r="K67" s="345"/>
      <c r="L67" s="345"/>
      <c r="M67" s="345"/>
      <c r="N67" s="345"/>
      <c r="O67" s="204"/>
      <c r="P67" s="207"/>
      <c r="Q67" s="304"/>
      <c r="R67" s="207"/>
      <c r="S67" s="207"/>
      <c r="T67" s="207"/>
      <c r="U67" s="343"/>
      <c r="V67" s="344"/>
      <c r="W67" s="344"/>
      <c r="X67" s="284"/>
      <c r="Y67" s="388"/>
      <c r="Z67" s="389"/>
      <c r="AA67" s="389"/>
      <c r="AB67" s="389"/>
      <c r="AC67" s="389"/>
      <c r="AD67" s="389"/>
      <c r="AE67" s="389"/>
      <c r="AF67" s="389"/>
      <c r="AG67" s="22" t="str">
        <f t="shared" si="3"/>
        <v/>
      </c>
    </row>
    <row r="68" spans="1:33" x14ac:dyDescent="0.3">
      <c r="A68" s="66" t="str">
        <f>IF(Baseline!A68="","",Baseline!A68)</f>
        <v/>
      </c>
      <c r="B68" s="341" t="str">
        <f>IF(Baseline!B68="","",Baseline!B68)</f>
        <v/>
      </c>
      <c r="C68" s="341" t="str">
        <f>IF(Baseline!C68="","",Baseline!C68)</f>
        <v/>
      </c>
      <c r="D68" s="67" t="str">
        <f>IF(Baseline!D68="","",Baseline!D68)</f>
        <v/>
      </c>
      <c r="E68" s="97">
        <f t="shared" si="2"/>
        <v>0</v>
      </c>
      <c r="F68" s="299"/>
      <c r="G68" s="288"/>
      <c r="H68" s="344"/>
      <c r="I68" s="344"/>
      <c r="J68" s="284"/>
      <c r="K68" s="345"/>
      <c r="L68" s="345"/>
      <c r="M68" s="345"/>
      <c r="N68" s="345"/>
      <c r="O68" s="204"/>
      <c r="P68" s="207"/>
      <c r="Q68" s="304"/>
      <c r="R68" s="207"/>
      <c r="S68" s="207"/>
      <c r="T68" s="207"/>
      <c r="U68" s="343"/>
      <c r="V68" s="344"/>
      <c r="W68" s="344"/>
      <c r="X68" s="284"/>
      <c r="Y68" s="388"/>
      <c r="Z68" s="389"/>
      <c r="AA68" s="389"/>
      <c r="AB68" s="389"/>
      <c r="AC68" s="389"/>
      <c r="AD68" s="389"/>
      <c r="AE68" s="389"/>
      <c r="AF68" s="389"/>
      <c r="AG68" s="22" t="str">
        <f t="shared" si="3"/>
        <v/>
      </c>
    </row>
    <row r="69" spans="1:33" x14ac:dyDescent="0.3">
      <c r="A69" s="66" t="str">
        <f>IF(Baseline!A69="","",Baseline!A69)</f>
        <v/>
      </c>
      <c r="B69" s="341" t="str">
        <f>IF(Baseline!B69="","",Baseline!B69)</f>
        <v/>
      </c>
      <c r="C69" s="341" t="str">
        <f>IF(Baseline!C69="","",Baseline!C69)</f>
        <v/>
      </c>
      <c r="D69" s="67" t="str">
        <f>IF(Baseline!D69="","",Baseline!D69)</f>
        <v/>
      </c>
      <c r="E69" s="97">
        <f t="shared" si="2"/>
        <v>0</v>
      </c>
      <c r="F69" s="299"/>
      <c r="G69" s="288"/>
      <c r="H69" s="344"/>
      <c r="I69" s="344"/>
      <c r="J69" s="284"/>
      <c r="K69" s="345"/>
      <c r="L69" s="345"/>
      <c r="M69" s="345"/>
      <c r="N69" s="345"/>
      <c r="O69" s="204"/>
      <c r="P69" s="207"/>
      <c r="Q69" s="304"/>
      <c r="R69" s="207"/>
      <c r="S69" s="207"/>
      <c r="T69" s="207"/>
      <c r="U69" s="343"/>
      <c r="V69" s="344"/>
      <c r="W69" s="344"/>
      <c r="X69" s="284"/>
      <c r="Y69" s="388"/>
      <c r="Z69" s="389"/>
      <c r="AA69" s="389"/>
      <c r="AB69" s="389"/>
      <c r="AC69" s="389"/>
      <c r="AD69" s="389"/>
      <c r="AE69" s="389"/>
      <c r="AF69" s="389"/>
      <c r="AG69" s="22" t="str">
        <f t="shared" si="3"/>
        <v/>
      </c>
    </row>
    <row r="70" spans="1:33" x14ac:dyDescent="0.3">
      <c r="A70" s="66" t="str">
        <f>IF(Baseline!A70="","",Baseline!A70)</f>
        <v/>
      </c>
      <c r="B70" s="341" t="str">
        <f>IF(Baseline!B70="","",Baseline!B70)</f>
        <v/>
      </c>
      <c r="C70" s="341" t="str">
        <f>IF(Baseline!C70="","",Baseline!C70)</f>
        <v/>
      </c>
      <c r="D70" s="67" t="str">
        <f>IF(Baseline!D70="","",Baseline!D70)</f>
        <v/>
      </c>
      <c r="E70" s="97">
        <f t="shared" si="2"/>
        <v>0</v>
      </c>
      <c r="F70" s="299"/>
      <c r="G70" s="288"/>
      <c r="H70" s="344"/>
      <c r="I70" s="344"/>
      <c r="J70" s="284"/>
      <c r="K70" s="345"/>
      <c r="L70" s="345"/>
      <c r="M70" s="345"/>
      <c r="N70" s="345"/>
      <c r="O70" s="204"/>
      <c r="P70" s="207"/>
      <c r="Q70" s="304"/>
      <c r="R70" s="207"/>
      <c r="S70" s="207"/>
      <c r="T70" s="207"/>
      <c r="U70" s="343"/>
      <c r="V70" s="344"/>
      <c r="W70" s="344"/>
      <c r="X70" s="284"/>
      <c r="Y70" s="388"/>
      <c r="Z70" s="389"/>
      <c r="AA70" s="389"/>
      <c r="AB70" s="389"/>
      <c r="AC70" s="389"/>
      <c r="AD70" s="389"/>
      <c r="AE70" s="389"/>
      <c r="AF70" s="389"/>
      <c r="AG70" s="22" t="str">
        <f t="shared" si="3"/>
        <v/>
      </c>
    </row>
    <row r="71" spans="1:33" x14ac:dyDescent="0.3">
      <c r="A71" s="66" t="str">
        <f>IF(Baseline!A71="","",Baseline!A71)</f>
        <v/>
      </c>
      <c r="B71" s="341" t="str">
        <f>IF(Baseline!B71="","",Baseline!B71)</f>
        <v/>
      </c>
      <c r="C71" s="341" t="str">
        <f>IF(Baseline!C71="","",Baseline!C71)</f>
        <v/>
      </c>
      <c r="D71" s="67" t="str">
        <f>IF(Baseline!D71="","",Baseline!D71)</f>
        <v/>
      </c>
      <c r="E71" s="97">
        <f t="shared" si="2"/>
        <v>0</v>
      </c>
      <c r="F71" s="299"/>
      <c r="G71" s="288"/>
      <c r="H71" s="344"/>
      <c r="I71" s="344"/>
      <c r="J71" s="284"/>
      <c r="K71" s="345"/>
      <c r="L71" s="345"/>
      <c r="M71" s="345"/>
      <c r="N71" s="345"/>
      <c r="O71" s="204"/>
      <c r="P71" s="207"/>
      <c r="Q71" s="304"/>
      <c r="R71" s="207"/>
      <c r="S71" s="207"/>
      <c r="T71" s="207"/>
      <c r="U71" s="343"/>
      <c r="V71" s="344"/>
      <c r="W71" s="344"/>
      <c r="X71" s="284"/>
      <c r="Y71" s="388"/>
      <c r="Z71" s="389"/>
      <c r="AA71" s="389"/>
      <c r="AB71" s="389"/>
      <c r="AC71" s="389"/>
      <c r="AD71" s="389"/>
      <c r="AE71" s="389"/>
      <c r="AF71" s="389"/>
      <c r="AG71" s="22" t="str">
        <f t="shared" si="3"/>
        <v/>
      </c>
    </row>
    <row r="72" spans="1:33" x14ac:dyDescent="0.3">
      <c r="A72" s="66" t="str">
        <f>IF(Baseline!A72="","",Baseline!A72)</f>
        <v/>
      </c>
      <c r="B72" s="341" t="str">
        <f>IF(Baseline!B72="","",Baseline!B72)</f>
        <v/>
      </c>
      <c r="C72" s="341" t="str">
        <f>IF(Baseline!C72="","",Baseline!C72)</f>
        <v/>
      </c>
      <c r="D72" s="67" t="str">
        <f>IF(Baseline!D72="","",Baseline!D72)</f>
        <v/>
      </c>
      <c r="E72" s="97">
        <f t="shared" si="2"/>
        <v>0</v>
      </c>
      <c r="F72" s="299"/>
      <c r="G72" s="288"/>
      <c r="H72" s="344"/>
      <c r="I72" s="344"/>
      <c r="J72" s="284"/>
      <c r="K72" s="345"/>
      <c r="L72" s="345"/>
      <c r="M72" s="345"/>
      <c r="N72" s="345"/>
      <c r="O72" s="204"/>
      <c r="P72" s="207"/>
      <c r="Q72" s="304"/>
      <c r="R72" s="207"/>
      <c r="S72" s="207"/>
      <c r="T72" s="207"/>
      <c r="U72" s="343"/>
      <c r="V72" s="344"/>
      <c r="W72" s="344"/>
      <c r="X72" s="284"/>
      <c r="Y72" s="388"/>
      <c r="Z72" s="389"/>
      <c r="AA72" s="389"/>
      <c r="AB72" s="389"/>
      <c r="AC72" s="389"/>
      <c r="AD72" s="389"/>
      <c r="AE72" s="389"/>
      <c r="AF72" s="389"/>
      <c r="AG72" s="22" t="str">
        <f t="shared" si="3"/>
        <v/>
      </c>
    </row>
    <row r="73" spans="1:33" x14ac:dyDescent="0.3">
      <c r="A73" s="66" t="str">
        <f>IF(Baseline!A73="","",Baseline!A73)</f>
        <v/>
      </c>
      <c r="B73" s="341" t="str">
        <f>IF(Baseline!B73="","",Baseline!B73)</f>
        <v/>
      </c>
      <c r="C73" s="341" t="str">
        <f>IF(Baseline!C73="","",Baseline!C73)</f>
        <v/>
      </c>
      <c r="D73" s="67" t="str">
        <f>IF(Baseline!D73="","",Baseline!D73)</f>
        <v/>
      </c>
      <c r="E73" s="97">
        <f t="shared" si="2"/>
        <v>0</v>
      </c>
      <c r="F73" s="299"/>
      <c r="G73" s="288"/>
      <c r="H73" s="344"/>
      <c r="I73" s="344"/>
      <c r="J73" s="284"/>
      <c r="K73" s="345"/>
      <c r="L73" s="345"/>
      <c r="M73" s="345"/>
      <c r="N73" s="345"/>
      <c r="O73" s="204"/>
      <c r="P73" s="207"/>
      <c r="Q73" s="304"/>
      <c r="R73" s="207"/>
      <c r="S73" s="207"/>
      <c r="T73" s="207"/>
      <c r="U73" s="343"/>
      <c r="V73" s="344"/>
      <c r="W73" s="344"/>
      <c r="X73" s="284"/>
      <c r="Y73" s="388"/>
      <c r="Z73" s="389"/>
      <c r="AA73" s="389"/>
      <c r="AB73" s="389"/>
      <c r="AC73" s="389"/>
      <c r="AD73" s="389"/>
      <c r="AE73" s="389"/>
      <c r="AF73" s="389"/>
      <c r="AG73" s="22" t="str">
        <f t="shared" si="3"/>
        <v/>
      </c>
    </row>
    <row r="74" spans="1:33" x14ac:dyDescent="0.3">
      <c r="A74" s="66" t="str">
        <f>IF(Baseline!A74="","",Baseline!A74)</f>
        <v/>
      </c>
      <c r="B74" s="341" t="str">
        <f>IF(Baseline!B74="","",Baseline!B74)</f>
        <v/>
      </c>
      <c r="C74" s="341" t="str">
        <f>IF(Baseline!C74="","",Baseline!C74)</f>
        <v/>
      </c>
      <c r="D74" s="67" t="str">
        <f>IF(Baseline!D74="","",Baseline!D74)</f>
        <v/>
      </c>
      <c r="E74" s="97">
        <f t="shared" si="2"/>
        <v>0</v>
      </c>
      <c r="F74" s="299"/>
      <c r="G74" s="288"/>
      <c r="H74" s="344"/>
      <c r="I74" s="344"/>
      <c r="J74" s="284"/>
      <c r="K74" s="345"/>
      <c r="L74" s="345"/>
      <c r="M74" s="345"/>
      <c r="N74" s="345"/>
      <c r="O74" s="204"/>
      <c r="P74" s="207"/>
      <c r="Q74" s="304"/>
      <c r="R74" s="207"/>
      <c r="S74" s="207"/>
      <c r="T74" s="207"/>
      <c r="U74" s="343"/>
      <c r="V74" s="344"/>
      <c r="W74" s="344"/>
      <c r="X74" s="284"/>
      <c r="Y74" s="388"/>
      <c r="Z74" s="389"/>
      <c r="AA74" s="389"/>
      <c r="AB74" s="389"/>
      <c r="AC74" s="389"/>
      <c r="AD74" s="389"/>
      <c r="AE74" s="389"/>
      <c r="AF74" s="389"/>
      <c r="AG74" s="22" t="str">
        <f t="shared" si="3"/>
        <v/>
      </c>
    </row>
    <row r="75" spans="1:33" x14ac:dyDescent="0.3">
      <c r="A75" s="66" t="str">
        <f>IF(Baseline!A75="","",Baseline!A75)</f>
        <v/>
      </c>
      <c r="B75" s="341" t="str">
        <f>IF(Baseline!B75="","",Baseline!B75)</f>
        <v/>
      </c>
      <c r="C75" s="341" t="str">
        <f>IF(Baseline!C75="","",Baseline!C75)</f>
        <v/>
      </c>
      <c r="D75" s="67" t="str">
        <f>IF(Baseline!D75="","",Baseline!D75)</f>
        <v/>
      </c>
      <c r="E75" s="97">
        <f t="shared" si="2"/>
        <v>0</v>
      </c>
      <c r="F75" s="299"/>
      <c r="G75" s="288"/>
      <c r="H75" s="344"/>
      <c r="I75" s="344"/>
      <c r="J75" s="284"/>
      <c r="K75" s="345"/>
      <c r="L75" s="345"/>
      <c r="M75" s="345"/>
      <c r="N75" s="345"/>
      <c r="O75" s="204"/>
      <c r="P75" s="207"/>
      <c r="Q75" s="304"/>
      <c r="R75" s="207"/>
      <c r="S75" s="207"/>
      <c r="T75" s="207"/>
      <c r="U75" s="343"/>
      <c r="V75" s="344"/>
      <c r="W75" s="344"/>
      <c r="X75" s="284"/>
      <c r="Y75" s="388"/>
      <c r="Z75" s="389"/>
      <c r="AA75" s="389"/>
      <c r="AB75" s="389"/>
      <c r="AC75" s="389"/>
      <c r="AD75" s="389"/>
      <c r="AE75" s="389"/>
      <c r="AF75" s="389"/>
      <c r="AG75" s="22" t="str">
        <f t="shared" si="3"/>
        <v/>
      </c>
    </row>
    <row r="76" spans="1:33" x14ac:dyDescent="0.3">
      <c r="A76" s="66" t="str">
        <f>IF(Baseline!A76="","",Baseline!A76)</f>
        <v/>
      </c>
      <c r="B76" s="341" t="str">
        <f>IF(Baseline!B76="","",Baseline!B76)</f>
        <v/>
      </c>
      <c r="C76" s="341" t="str">
        <f>IF(Baseline!C76="","",Baseline!C76)</f>
        <v/>
      </c>
      <c r="D76" s="67" t="str">
        <f>IF(Baseline!D76="","",Baseline!D76)</f>
        <v/>
      </c>
      <c r="E76" s="97">
        <f t="shared" si="2"/>
        <v>0</v>
      </c>
      <c r="F76" s="299"/>
      <c r="G76" s="288"/>
      <c r="H76" s="344"/>
      <c r="I76" s="344"/>
      <c r="J76" s="284"/>
      <c r="K76" s="345"/>
      <c r="L76" s="345"/>
      <c r="M76" s="345"/>
      <c r="N76" s="345"/>
      <c r="O76" s="204"/>
      <c r="P76" s="207"/>
      <c r="Q76" s="304"/>
      <c r="R76" s="207"/>
      <c r="S76" s="207"/>
      <c r="T76" s="207"/>
      <c r="U76" s="343"/>
      <c r="V76" s="344"/>
      <c r="W76" s="344"/>
      <c r="X76" s="284"/>
      <c r="Y76" s="388"/>
      <c r="Z76" s="389"/>
      <c r="AA76" s="389"/>
      <c r="AB76" s="389"/>
      <c r="AC76" s="389"/>
      <c r="AD76" s="389"/>
      <c r="AE76" s="389"/>
      <c r="AF76" s="389"/>
      <c r="AG76" s="22" t="str">
        <f t="shared" si="3"/>
        <v/>
      </c>
    </row>
    <row r="77" spans="1:33" x14ac:dyDescent="0.3">
      <c r="A77" s="66" t="str">
        <f>IF(Baseline!A77="","",Baseline!A77)</f>
        <v/>
      </c>
      <c r="B77" s="341" t="str">
        <f>IF(Baseline!B77="","",Baseline!B77)</f>
        <v/>
      </c>
      <c r="C77" s="341" t="str">
        <f>IF(Baseline!C77="","",Baseline!C77)</f>
        <v/>
      </c>
      <c r="D77" s="67" t="str">
        <f>IF(Baseline!D77="","",Baseline!D77)</f>
        <v/>
      </c>
      <c r="E77" s="97">
        <f t="shared" si="2"/>
        <v>0</v>
      </c>
      <c r="F77" s="299"/>
      <c r="G77" s="288"/>
      <c r="H77" s="344"/>
      <c r="I77" s="344"/>
      <c r="J77" s="284"/>
      <c r="K77" s="345"/>
      <c r="L77" s="345"/>
      <c r="M77" s="345"/>
      <c r="N77" s="345"/>
      <c r="O77" s="204"/>
      <c r="P77" s="207"/>
      <c r="Q77" s="304"/>
      <c r="R77" s="207"/>
      <c r="S77" s="207"/>
      <c r="T77" s="207"/>
      <c r="U77" s="343"/>
      <c r="V77" s="344"/>
      <c r="W77" s="344"/>
      <c r="X77" s="284"/>
      <c r="Y77" s="388"/>
      <c r="Z77" s="389"/>
      <c r="AA77" s="389"/>
      <c r="AB77" s="389"/>
      <c r="AC77" s="389"/>
      <c r="AD77" s="389"/>
      <c r="AE77" s="389"/>
      <c r="AF77" s="389"/>
      <c r="AG77" s="22" t="str">
        <f t="shared" si="3"/>
        <v/>
      </c>
    </row>
    <row r="78" spans="1:33" x14ac:dyDescent="0.3">
      <c r="A78" s="66" t="str">
        <f>IF(Baseline!A78="","",Baseline!A78)</f>
        <v/>
      </c>
      <c r="B78" s="341" t="str">
        <f>IF(Baseline!B78="","",Baseline!B78)</f>
        <v/>
      </c>
      <c r="C78" s="341" t="str">
        <f>IF(Baseline!C78="","",Baseline!C78)</f>
        <v/>
      </c>
      <c r="D78" s="67" t="str">
        <f>IF(Baseline!D78="","",Baseline!D78)</f>
        <v/>
      </c>
      <c r="E78" s="97">
        <f t="shared" si="2"/>
        <v>0</v>
      </c>
      <c r="F78" s="299"/>
      <c r="G78" s="288"/>
      <c r="H78" s="344"/>
      <c r="I78" s="344"/>
      <c r="J78" s="284"/>
      <c r="K78" s="345"/>
      <c r="L78" s="345"/>
      <c r="M78" s="345"/>
      <c r="N78" s="345"/>
      <c r="O78" s="204"/>
      <c r="P78" s="207"/>
      <c r="Q78" s="304"/>
      <c r="R78" s="207"/>
      <c r="S78" s="207"/>
      <c r="T78" s="207"/>
      <c r="U78" s="343"/>
      <c r="V78" s="344"/>
      <c r="W78" s="344"/>
      <c r="X78" s="284"/>
      <c r="Y78" s="388"/>
      <c r="Z78" s="389"/>
      <c r="AA78" s="389"/>
      <c r="AB78" s="389"/>
      <c r="AC78" s="389"/>
      <c r="AD78" s="389"/>
      <c r="AE78" s="389"/>
      <c r="AF78" s="389"/>
      <c r="AG78" s="22" t="str">
        <f t="shared" si="3"/>
        <v/>
      </c>
    </row>
    <row r="79" spans="1:33" x14ac:dyDescent="0.3">
      <c r="A79" s="66" t="str">
        <f>IF(Baseline!A79="","",Baseline!A79)</f>
        <v/>
      </c>
      <c r="B79" s="341" t="str">
        <f>IF(Baseline!B79="","",Baseline!B79)</f>
        <v/>
      </c>
      <c r="C79" s="341" t="str">
        <f>IF(Baseline!C79="","",Baseline!C79)</f>
        <v/>
      </c>
      <c r="D79" s="67" t="str">
        <f>IF(Baseline!D79="","",Baseline!D79)</f>
        <v/>
      </c>
      <c r="E79" s="97">
        <f t="shared" si="2"/>
        <v>0</v>
      </c>
      <c r="F79" s="299"/>
      <c r="G79" s="288"/>
      <c r="H79" s="344"/>
      <c r="I79" s="344"/>
      <c r="J79" s="284"/>
      <c r="K79" s="345"/>
      <c r="L79" s="345"/>
      <c r="M79" s="345"/>
      <c r="N79" s="345"/>
      <c r="O79" s="204"/>
      <c r="P79" s="207"/>
      <c r="Q79" s="304"/>
      <c r="R79" s="207"/>
      <c r="S79" s="207"/>
      <c r="T79" s="207"/>
      <c r="U79" s="343"/>
      <c r="V79" s="344"/>
      <c r="W79" s="344"/>
      <c r="X79" s="284"/>
      <c r="Y79" s="388"/>
      <c r="Z79" s="389"/>
      <c r="AA79" s="389"/>
      <c r="AB79" s="389"/>
      <c r="AC79" s="389"/>
      <c r="AD79" s="389"/>
      <c r="AE79" s="389"/>
      <c r="AF79" s="389"/>
      <c r="AG79" s="22" t="str">
        <f t="shared" si="3"/>
        <v/>
      </c>
    </row>
    <row r="80" spans="1:33" x14ac:dyDescent="0.3">
      <c r="A80" s="66" t="str">
        <f>IF(Baseline!A80="","",Baseline!A80)</f>
        <v/>
      </c>
      <c r="B80" s="341" t="str">
        <f>IF(Baseline!B80="","",Baseline!B80)</f>
        <v/>
      </c>
      <c r="C80" s="341" t="str">
        <f>IF(Baseline!C80="","",Baseline!C80)</f>
        <v/>
      </c>
      <c r="D80" s="67" t="str">
        <f>IF(Baseline!D80="","",Baseline!D80)</f>
        <v/>
      </c>
      <c r="E80" s="97">
        <f t="shared" si="2"/>
        <v>0</v>
      </c>
      <c r="F80" s="299"/>
      <c r="G80" s="288"/>
      <c r="H80" s="344"/>
      <c r="I80" s="344"/>
      <c r="J80" s="284"/>
      <c r="K80" s="345"/>
      <c r="L80" s="345"/>
      <c r="M80" s="345"/>
      <c r="N80" s="345"/>
      <c r="O80" s="204"/>
      <c r="P80" s="207"/>
      <c r="Q80" s="304"/>
      <c r="R80" s="207"/>
      <c r="S80" s="207"/>
      <c r="T80" s="207"/>
      <c r="U80" s="343"/>
      <c r="V80" s="344"/>
      <c r="W80" s="344"/>
      <c r="X80" s="284"/>
      <c r="Y80" s="388"/>
      <c r="Z80" s="389"/>
      <c r="AA80" s="389"/>
      <c r="AB80" s="389"/>
      <c r="AC80" s="389"/>
      <c r="AD80" s="389"/>
      <c r="AE80" s="389"/>
      <c r="AF80" s="389"/>
      <c r="AG80" s="22" t="str">
        <f t="shared" si="3"/>
        <v/>
      </c>
    </row>
    <row r="81" spans="1:33" x14ac:dyDescent="0.3">
      <c r="A81" s="66" t="str">
        <f>IF(Baseline!A81="","",Baseline!A81)</f>
        <v/>
      </c>
      <c r="B81" s="341" t="str">
        <f>IF(Baseline!B81="","",Baseline!B81)</f>
        <v/>
      </c>
      <c r="C81" s="341" t="str">
        <f>IF(Baseline!C81="","",Baseline!C81)</f>
        <v/>
      </c>
      <c r="D81" s="67" t="str">
        <f>IF(Baseline!D81="","",Baseline!D81)</f>
        <v/>
      </c>
      <c r="E81" s="97">
        <f t="shared" si="2"/>
        <v>0</v>
      </c>
      <c r="F81" s="299"/>
      <c r="G81" s="288"/>
      <c r="H81" s="344"/>
      <c r="I81" s="344"/>
      <c r="J81" s="284"/>
      <c r="K81" s="345"/>
      <c r="L81" s="345"/>
      <c r="M81" s="345"/>
      <c r="N81" s="345"/>
      <c r="O81" s="204"/>
      <c r="P81" s="207"/>
      <c r="Q81" s="304"/>
      <c r="R81" s="207"/>
      <c r="S81" s="207"/>
      <c r="T81" s="207"/>
      <c r="U81" s="343"/>
      <c r="V81" s="344"/>
      <c r="W81" s="344"/>
      <c r="X81" s="284"/>
      <c r="Y81" s="388"/>
      <c r="Z81" s="389"/>
      <c r="AA81" s="389"/>
      <c r="AB81" s="389"/>
      <c r="AC81" s="389"/>
      <c r="AD81" s="389"/>
      <c r="AE81" s="389"/>
      <c r="AF81" s="389"/>
      <c r="AG81" s="22" t="str">
        <f t="shared" si="3"/>
        <v/>
      </c>
    </row>
    <row r="82" spans="1:33" x14ac:dyDescent="0.3">
      <c r="A82" s="66" t="str">
        <f>IF(Baseline!A82="","",Baseline!A82)</f>
        <v/>
      </c>
      <c r="B82" s="341" t="str">
        <f>IF(Baseline!B82="","",Baseline!B82)</f>
        <v/>
      </c>
      <c r="C82" s="341" t="str">
        <f>IF(Baseline!C82="","",Baseline!C82)</f>
        <v/>
      </c>
      <c r="D82" s="67" t="str">
        <f>IF(Baseline!D82="","",Baseline!D82)</f>
        <v/>
      </c>
      <c r="E82" s="97">
        <f t="shared" si="2"/>
        <v>0</v>
      </c>
      <c r="F82" s="299"/>
      <c r="G82" s="288"/>
      <c r="H82" s="344"/>
      <c r="I82" s="344"/>
      <c r="J82" s="284"/>
      <c r="K82" s="345"/>
      <c r="L82" s="345"/>
      <c r="M82" s="345"/>
      <c r="N82" s="345"/>
      <c r="O82" s="204"/>
      <c r="P82" s="207"/>
      <c r="Q82" s="304"/>
      <c r="R82" s="207"/>
      <c r="S82" s="207"/>
      <c r="T82" s="207"/>
      <c r="U82" s="343"/>
      <c r="V82" s="344"/>
      <c r="W82" s="344"/>
      <c r="X82" s="284"/>
      <c r="Y82" s="388"/>
      <c r="Z82" s="389"/>
      <c r="AA82" s="389"/>
      <c r="AB82" s="389"/>
      <c r="AC82" s="389"/>
      <c r="AD82" s="389"/>
      <c r="AE82" s="389"/>
      <c r="AF82" s="389"/>
      <c r="AG82" s="22" t="str">
        <f t="shared" si="3"/>
        <v/>
      </c>
    </row>
    <row r="83" spans="1:33" x14ac:dyDescent="0.3">
      <c r="A83" s="66" t="str">
        <f>IF(Baseline!A83="","",Baseline!A83)</f>
        <v/>
      </c>
      <c r="B83" s="341" t="str">
        <f>IF(Baseline!B83="","",Baseline!B83)</f>
        <v/>
      </c>
      <c r="C83" s="341" t="str">
        <f>IF(Baseline!C83="","",Baseline!C83)</f>
        <v/>
      </c>
      <c r="D83" s="67" t="str">
        <f>IF(Baseline!D83="","",Baseline!D83)</f>
        <v/>
      </c>
      <c r="E83" s="97">
        <f t="shared" si="2"/>
        <v>0</v>
      </c>
      <c r="F83" s="299"/>
      <c r="G83" s="288"/>
      <c r="H83" s="344"/>
      <c r="I83" s="344"/>
      <c r="J83" s="284"/>
      <c r="K83" s="345"/>
      <c r="L83" s="345"/>
      <c r="M83" s="345"/>
      <c r="N83" s="345"/>
      <c r="O83" s="204"/>
      <c r="P83" s="207"/>
      <c r="Q83" s="304"/>
      <c r="R83" s="207"/>
      <c r="S83" s="207"/>
      <c r="T83" s="207"/>
      <c r="U83" s="343"/>
      <c r="V83" s="344"/>
      <c r="W83" s="344"/>
      <c r="X83" s="284"/>
      <c r="Y83" s="388"/>
      <c r="Z83" s="389"/>
      <c r="AA83" s="389"/>
      <c r="AB83" s="389"/>
      <c r="AC83" s="389"/>
      <c r="AD83" s="389"/>
      <c r="AE83" s="389"/>
      <c r="AF83" s="389"/>
      <c r="AG83" s="22" t="str">
        <f t="shared" si="3"/>
        <v/>
      </c>
    </row>
    <row r="84" spans="1:33" x14ac:dyDescent="0.3">
      <c r="A84" s="66" t="str">
        <f>IF(Baseline!A84="","",Baseline!A84)</f>
        <v/>
      </c>
      <c r="B84" s="341" t="str">
        <f>IF(Baseline!B84="","",Baseline!B84)</f>
        <v/>
      </c>
      <c r="C84" s="341" t="str">
        <f>IF(Baseline!C84="","",Baseline!C84)</f>
        <v/>
      </c>
      <c r="D84" s="67" t="str">
        <f>IF(Baseline!D84="","",Baseline!D84)</f>
        <v/>
      </c>
      <c r="E84" s="97">
        <f t="shared" si="2"/>
        <v>0</v>
      </c>
      <c r="F84" s="299"/>
      <c r="G84" s="288"/>
      <c r="H84" s="344"/>
      <c r="I84" s="344"/>
      <c r="J84" s="284"/>
      <c r="K84" s="345"/>
      <c r="L84" s="345"/>
      <c r="M84" s="345"/>
      <c r="N84" s="345"/>
      <c r="O84" s="204"/>
      <c r="P84" s="207"/>
      <c r="Q84" s="304"/>
      <c r="R84" s="207"/>
      <c r="S84" s="207"/>
      <c r="T84" s="207"/>
      <c r="U84" s="343"/>
      <c r="V84" s="344"/>
      <c r="W84" s="344"/>
      <c r="X84" s="284"/>
      <c r="Y84" s="388"/>
      <c r="Z84" s="389"/>
      <c r="AA84" s="389"/>
      <c r="AB84" s="389"/>
      <c r="AC84" s="389"/>
      <c r="AD84" s="389"/>
      <c r="AE84" s="389"/>
      <c r="AF84" s="389"/>
      <c r="AG84" s="22" t="str">
        <f t="shared" si="3"/>
        <v/>
      </c>
    </row>
    <row r="85" spans="1:33" x14ac:dyDescent="0.3">
      <c r="A85" s="66" t="str">
        <f>IF(Baseline!A85="","",Baseline!A85)</f>
        <v/>
      </c>
      <c r="B85" s="341" t="str">
        <f>IF(Baseline!B85="","",Baseline!B85)</f>
        <v/>
      </c>
      <c r="C85" s="341" t="str">
        <f>IF(Baseline!C85="","",Baseline!C85)</f>
        <v/>
      </c>
      <c r="D85" s="67" t="str">
        <f>IF(Baseline!D85="","",Baseline!D85)</f>
        <v/>
      </c>
      <c r="E85" s="97">
        <f t="shared" si="2"/>
        <v>0</v>
      </c>
      <c r="F85" s="299"/>
      <c r="G85" s="288"/>
      <c r="H85" s="344"/>
      <c r="I85" s="344"/>
      <c r="J85" s="284"/>
      <c r="K85" s="345"/>
      <c r="L85" s="345"/>
      <c r="M85" s="345"/>
      <c r="N85" s="345"/>
      <c r="O85" s="204"/>
      <c r="P85" s="207"/>
      <c r="Q85" s="304"/>
      <c r="R85" s="207"/>
      <c r="S85" s="207"/>
      <c r="T85" s="207"/>
      <c r="U85" s="343"/>
      <c r="V85" s="344"/>
      <c r="W85" s="344"/>
      <c r="X85" s="284"/>
      <c r="Y85" s="388"/>
      <c r="Z85" s="389"/>
      <c r="AA85" s="389"/>
      <c r="AB85" s="389"/>
      <c r="AC85" s="389"/>
      <c r="AD85" s="389"/>
      <c r="AE85" s="389"/>
      <c r="AF85" s="389"/>
      <c r="AG85" s="22" t="str">
        <f t="shared" si="3"/>
        <v/>
      </c>
    </row>
    <row r="86" spans="1:33" x14ac:dyDescent="0.3">
      <c r="A86" s="66" t="str">
        <f>IF(Baseline!A86="","",Baseline!A86)</f>
        <v/>
      </c>
      <c r="B86" s="341" t="str">
        <f>IF(Baseline!B86="","",Baseline!B86)</f>
        <v/>
      </c>
      <c r="C86" s="341" t="str">
        <f>IF(Baseline!C86="","",Baseline!C86)</f>
        <v/>
      </c>
      <c r="D86" s="67" t="str">
        <f>IF(Baseline!D86="","",Baseline!D86)</f>
        <v/>
      </c>
      <c r="E86" s="97">
        <f t="shared" si="2"/>
        <v>0</v>
      </c>
      <c r="F86" s="299"/>
      <c r="G86" s="288"/>
      <c r="H86" s="344"/>
      <c r="I86" s="344"/>
      <c r="J86" s="284"/>
      <c r="K86" s="345"/>
      <c r="L86" s="345"/>
      <c r="M86" s="345"/>
      <c r="N86" s="345"/>
      <c r="O86" s="204"/>
      <c r="P86" s="207"/>
      <c r="Q86" s="304"/>
      <c r="R86" s="207"/>
      <c r="S86" s="207"/>
      <c r="T86" s="207"/>
      <c r="U86" s="343"/>
      <c r="V86" s="344"/>
      <c r="W86" s="344"/>
      <c r="X86" s="284"/>
      <c r="Y86" s="388"/>
      <c r="Z86" s="389"/>
      <c r="AA86" s="389"/>
      <c r="AB86" s="389"/>
      <c r="AC86" s="389"/>
      <c r="AD86" s="389"/>
      <c r="AE86" s="389"/>
      <c r="AF86" s="389"/>
      <c r="AG86" s="22" t="str">
        <f t="shared" si="3"/>
        <v/>
      </c>
    </row>
    <row r="87" spans="1:33" x14ac:dyDescent="0.3">
      <c r="A87" s="66" t="str">
        <f>IF(Baseline!A87="","",Baseline!A87)</f>
        <v/>
      </c>
      <c r="B87" s="341" t="str">
        <f>IF(Baseline!B87="","",Baseline!B87)</f>
        <v/>
      </c>
      <c r="C87" s="341" t="str">
        <f>IF(Baseline!C87="","",Baseline!C87)</f>
        <v/>
      </c>
      <c r="D87" s="67" t="str">
        <f>IF(Baseline!D87="","",Baseline!D87)</f>
        <v/>
      </c>
      <c r="E87" s="97">
        <f t="shared" si="2"/>
        <v>0</v>
      </c>
      <c r="F87" s="299"/>
      <c r="G87" s="288"/>
      <c r="H87" s="344"/>
      <c r="I87" s="344"/>
      <c r="J87" s="284"/>
      <c r="K87" s="345"/>
      <c r="L87" s="345"/>
      <c r="M87" s="345"/>
      <c r="N87" s="345"/>
      <c r="O87" s="204"/>
      <c r="P87" s="207"/>
      <c r="Q87" s="304"/>
      <c r="R87" s="207"/>
      <c r="S87" s="207"/>
      <c r="T87" s="207"/>
      <c r="U87" s="343"/>
      <c r="V87" s="344"/>
      <c r="W87" s="344"/>
      <c r="X87" s="284"/>
      <c r="Y87" s="388"/>
      <c r="Z87" s="389"/>
      <c r="AA87" s="389"/>
      <c r="AB87" s="389"/>
      <c r="AC87" s="389"/>
      <c r="AD87" s="389"/>
      <c r="AE87" s="389"/>
      <c r="AF87" s="389"/>
      <c r="AG87" s="22" t="str">
        <f t="shared" si="3"/>
        <v/>
      </c>
    </row>
    <row r="88" spans="1:33" x14ac:dyDescent="0.3">
      <c r="A88" s="66" t="str">
        <f>IF(Baseline!A88="","",Baseline!A88)</f>
        <v/>
      </c>
      <c r="B88" s="341" t="str">
        <f>IF(Baseline!B88="","",Baseline!B88)</f>
        <v/>
      </c>
      <c r="C88" s="341" t="str">
        <f>IF(Baseline!C88="","",Baseline!C88)</f>
        <v/>
      </c>
      <c r="D88" s="67" t="str">
        <f>IF(Baseline!D88="","",Baseline!D88)</f>
        <v/>
      </c>
      <c r="E88" s="97">
        <f t="shared" si="2"/>
        <v>0</v>
      </c>
      <c r="F88" s="299"/>
      <c r="G88" s="288"/>
      <c r="H88" s="344"/>
      <c r="I88" s="344"/>
      <c r="J88" s="284"/>
      <c r="K88" s="345"/>
      <c r="L88" s="345"/>
      <c r="M88" s="345"/>
      <c r="N88" s="345"/>
      <c r="O88" s="204"/>
      <c r="P88" s="207"/>
      <c r="Q88" s="304"/>
      <c r="R88" s="207"/>
      <c r="S88" s="207"/>
      <c r="T88" s="207"/>
      <c r="U88" s="343"/>
      <c r="V88" s="344"/>
      <c r="W88" s="344"/>
      <c r="X88" s="284"/>
      <c r="Y88" s="388"/>
      <c r="Z88" s="389"/>
      <c r="AA88" s="389"/>
      <c r="AB88" s="389"/>
      <c r="AC88" s="389"/>
      <c r="AD88" s="389"/>
      <c r="AE88" s="389"/>
      <c r="AF88" s="389"/>
      <c r="AG88" s="22" t="str">
        <f t="shared" si="3"/>
        <v/>
      </c>
    </row>
    <row r="89" spans="1:33" x14ac:dyDescent="0.3">
      <c r="A89" s="66" t="str">
        <f>IF(Baseline!A89="","",Baseline!A89)</f>
        <v/>
      </c>
      <c r="B89" s="341" t="str">
        <f>IF(Baseline!B89="","",Baseline!B89)</f>
        <v/>
      </c>
      <c r="C89" s="341" t="str">
        <f>IF(Baseline!C89="","",Baseline!C89)</f>
        <v/>
      </c>
      <c r="D89" s="67" t="str">
        <f>IF(Baseline!D89="","",Baseline!D89)</f>
        <v/>
      </c>
      <c r="E89" s="97">
        <f t="shared" si="2"/>
        <v>0</v>
      </c>
      <c r="F89" s="299"/>
      <c r="G89" s="288"/>
      <c r="H89" s="344"/>
      <c r="I89" s="344"/>
      <c r="J89" s="284"/>
      <c r="K89" s="345"/>
      <c r="L89" s="345"/>
      <c r="M89" s="345"/>
      <c r="N89" s="345"/>
      <c r="O89" s="204"/>
      <c r="P89" s="207"/>
      <c r="Q89" s="304"/>
      <c r="R89" s="207"/>
      <c r="S89" s="207"/>
      <c r="T89" s="207"/>
      <c r="U89" s="343"/>
      <c r="V89" s="344"/>
      <c r="W89" s="344"/>
      <c r="X89" s="284"/>
      <c r="Y89" s="388"/>
      <c r="Z89" s="389"/>
      <c r="AA89" s="389"/>
      <c r="AB89" s="389"/>
      <c r="AC89" s="389"/>
      <c r="AD89" s="389"/>
      <c r="AE89" s="389"/>
      <c r="AF89" s="389"/>
      <c r="AG89" s="22" t="str">
        <f t="shared" si="3"/>
        <v/>
      </c>
    </row>
    <row r="90" spans="1:33" x14ac:dyDescent="0.3">
      <c r="A90" s="66" t="str">
        <f>IF(Baseline!A90="","",Baseline!A90)</f>
        <v/>
      </c>
      <c r="B90" s="341" t="str">
        <f>IF(Baseline!B90="","",Baseline!B90)</f>
        <v/>
      </c>
      <c r="C90" s="341" t="str">
        <f>IF(Baseline!C90="","",Baseline!C90)</f>
        <v/>
      </c>
      <c r="D90" s="67" t="str">
        <f>IF(Baseline!D90="","",Baseline!D90)</f>
        <v/>
      </c>
      <c r="E90" s="97">
        <f t="shared" si="2"/>
        <v>0</v>
      </c>
      <c r="F90" s="299"/>
      <c r="G90" s="288"/>
      <c r="H90" s="344"/>
      <c r="I90" s="344"/>
      <c r="J90" s="284"/>
      <c r="K90" s="345"/>
      <c r="L90" s="345"/>
      <c r="M90" s="345"/>
      <c r="N90" s="345"/>
      <c r="O90" s="204"/>
      <c r="P90" s="207"/>
      <c r="Q90" s="304"/>
      <c r="R90" s="207"/>
      <c r="S90" s="207"/>
      <c r="T90" s="207"/>
      <c r="U90" s="343"/>
      <c r="V90" s="344"/>
      <c r="W90" s="344"/>
      <c r="X90" s="284"/>
      <c r="Y90" s="388"/>
      <c r="Z90" s="389"/>
      <c r="AA90" s="389"/>
      <c r="AB90" s="389"/>
      <c r="AC90" s="389"/>
      <c r="AD90" s="389"/>
      <c r="AE90" s="389"/>
      <c r="AF90" s="389"/>
      <c r="AG90" s="22" t="str">
        <f t="shared" si="3"/>
        <v/>
      </c>
    </row>
    <row r="91" spans="1:33" x14ac:dyDescent="0.3">
      <c r="A91" s="66" t="str">
        <f>IF(Baseline!A91="","",Baseline!A91)</f>
        <v/>
      </c>
      <c r="B91" s="341" t="str">
        <f>IF(Baseline!B91="","",Baseline!B91)</f>
        <v/>
      </c>
      <c r="C91" s="341" t="str">
        <f>IF(Baseline!C91="","",Baseline!C91)</f>
        <v/>
      </c>
      <c r="D91" s="67" t="str">
        <f>IF(Baseline!D91="","",Baseline!D91)</f>
        <v/>
      </c>
      <c r="E91" s="97">
        <f t="shared" si="2"/>
        <v>0</v>
      </c>
      <c r="F91" s="299"/>
      <c r="G91" s="288"/>
      <c r="H91" s="344"/>
      <c r="I91" s="344"/>
      <c r="J91" s="284"/>
      <c r="K91" s="345"/>
      <c r="L91" s="345"/>
      <c r="M91" s="345"/>
      <c r="N91" s="345"/>
      <c r="O91" s="204"/>
      <c r="P91" s="207"/>
      <c r="Q91" s="304"/>
      <c r="R91" s="207"/>
      <c r="S91" s="207"/>
      <c r="T91" s="207"/>
      <c r="U91" s="343"/>
      <c r="V91" s="344"/>
      <c r="W91" s="344"/>
      <c r="X91" s="284"/>
      <c r="Y91" s="388"/>
      <c r="Z91" s="389"/>
      <c r="AA91" s="389"/>
      <c r="AB91" s="389"/>
      <c r="AC91" s="389"/>
      <c r="AD91" s="389"/>
      <c r="AE91" s="389"/>
      <c r="AF91" s="389"/>
      <c r="AG91" s="22" t="str">
        <f t="shared" si="3"/>
        <v/>
      </c>
    </row>
    <row r="92" spans="1:33" x14ac:dyDescent="0.3">
      <c r="A92" s="66" t="str">
        <f>IF(Baseline!A92="","",Baseline!A92)</f>
        <v/>
      </c>
      <c r="B92" s="341" t="str">
        <f>IF(Baseline!B92="","",Baseline!B92)</f>
        <v/>
      </c>
      <c r="C92" s="341" t="str">
        <f>IF(Baseline!C92="","",Baseline!C92)</f>
        <v/>
      </c>
      <c r="D92" s="67" t="str">
        <f>IF(Baseline!D92="","",Baseline!D92)</f>
        <v/>
      </c>
      <c r="E92" s="97">
        <f t="shared" si="2"/>
        <v>0</v>
      </c>
      <c r="F92" s="299"/>
      <c r="G92" s="288"/>
      <c r="H92" s="344"/>
      <c r="I92" s="344"/>
      <c r="J92" s="284"/>
      <c r="K92" s="345"/>
      <c r="L92" s="345"/>
      <c r="M92" s="345"/>
      <c r="N92" s="345"/>
      <c r="O92" s="204"/>
      <c r="P92" s="207"/>
      <c r="Q92" s="304"/>
      <c r="R92" s="207"/>
      <c r="S92" s="207"/>
      <c r="T92" s="207"/>
      <c r="U92" s="343"/>
      <c r="V92" s="344"/>
      <c r="W92" s="344"/>
      <c r="X92" s="284"/>
      <c r="Y92" s="388"/>
      <c r="Z92" s="389"/>
      <c r="AA92" s="389"/>
      <c r="AB92" s="389"/>
      <c r="AC92" s="389"/>
      <c r="AD92" s="389"/>
      <c r="AE92" s="389"/>
      <c r="AF92" s="389"/>
      <c r="AG92" s="22" t="str">
        <f t="shared" si="3"/>
        <v/>
      </c>
    </row>
    <row r="93" spans="1:33" x14ac:dyDescent="0.3">
      <c r="A93" s="74" t="str">
        <f>IF(Baseline!A93="","",Baseline!A93)</f>
        <v/>
      </c>
      <c r="B93" s="75" t="str">
        <f>IF(Baseline!B93="","",Baseline!B93)</f>
        <v/>
      </c>
      <c r="C93" s="75" t="str">
        <f>IF(Baseline!C93="","",Baseline!C93)</f>
        <v/>
      </c>
      <c r="D93" s="76" t="str">
        <f>IF(Baseline!D93="","",Baseline!D93)</f>
        <v/>
      </c>
      <c r="E93" s="98">
        <f t="shared" si="2"/>
        <v>0</v>
      </c>
      <c r="F93" s="299"/>
      <c r="G93" s="289"/>
      <c r="H93" s="291"/>
      <c r="I93" s="291"/>
      <c r="J93" s="293"/>
      <c r="K93" s="345"/>
      <c r="L93" s="345"/>
      <c r="M93" s="345"/>
      <c r="N93" s="345"/>
      <c r="O93" s="204"/>
      <c r="P93" s="207"/>
      <c r="Q93" s="305"/>
      <c r="R93" s="207"/>
      <c r="S93" s="207"/>
      <c r="T93" s="207"/>
      <c r="U93" s="290"/>
      <c r="V93" s="291"/>
      <c r="W93" s="291"/>
      <c r="X93" s="293"/>
      <c r="Y93" s="390"/>
      <c r="Z93" s="391"/>
      <c r="AA93" s="391"/>
      <c r="AB93" s="391"/>
      <c r="AC93" s="391"/>
      <c r="AD93" s="391"/>
      <c r="AE93" s="391"/>
      <c r="AF93" s="391"/>
      <c r="AG93" s="99" t="str">
        <f t="shared" si="3"/>
        <v/>
      </c>
    </row>
    <row r="94" spans="1:33" ht="24.75" customHeight="1" x14ac:dyDescent="0.3">
      <c r="A94" s="74" t="s">
        <v>87</v>
      </c>
      <c r="B94" s="79"/>
      <c r="C94" s="79">
        <f>SUM(C63:C93)</f>
        <v>1</v>
      </c>
      <c r="D94" s="25">
        <f>SUM(D63:D93)</f>
        <v>7706.3</v>
      </c>
      <c r="E94" s="26">
        <f>IFERROR(SUMPRODUCT(E63:E93,B63:B93)/SUM(B63:B93),0)</f>
        <v>3.8096999999999999</v>
      </c>
      <c r="F94" s="112" t="s">
        <v>88</v>
      </c>
      <c r="G94" s="35">
        <f>SUMPRODUCT(G63:G93,$D$63:$D$93)</f>
        <v>7166.8590000000004</v>
      </c>
      <c r="H94" s="113" t="s">
        <v>86</v>
      </c>
      <c r="I94" s="35">
        <f>SUMPRODUCT(I63:I93,$D$63:$D$93)</f>
        <v>34524.224000000002</v>
      </c>
      <c r="J94" s="114" t="s">
        <v>86</v>
      </c>
      <c r="K94" s="209"/>
      <c r="L94" s="209"/>
      <c r="M94" s="209"/>
      <c r="N94" s="209"/>
      <c r="O94" s="210"/>
      <c r="P94" s="208"/>
      <c r="Q94" s="115">
        <f t="shared" ref="Q94:X94" si="4">SUMPRODUCT(Q63:Q93,$D$63:$D$93)</f>
        <v>0</v>
      </c>
      <c r="R94" s="208"/>
      <c r="S94" s="208"/>
      <c r="T94" s="208"/>
      <c r="U94" s="115">
        <f t="shared" si="4"/>
        <v>0</v>
      </c>
      <c r="V94" s="115">
        <f t="shared" si="4"/>
        <v>163065.30800000002</v>
      </c>
      <c r="W94" s="115">
        <f t="shared" si="4"/>
        <v>5394.41</v>
      </c>
      <c r="X94" s="116">
        <f t="shared" si="4"/>
        <v>8553.9930000000004</v>
      </c>
      <c r="Y94" s="118">
        <f t="shared" ref="Y94:AE94" si="5">SUMPRODUCT(Y63:Y93,$D$63:$D$93)</f>
        <v>0</v>
      </c>
      <c r="Z94" s="35">
        <f t="shared" si="5"/>
        <v>29358.69111</v>
      </c>
      <c r="AA94" s="35">
        <f t="shared" si="5"/>
        <v>0</v>
      </c>
      <c r="AB94" s="115">
        <f t="shared" si="5"/>
        <v>0</v>
      </c>
      <c r="AC94" s="35">
        <f t="shared" si="5"/>
        <v>0</v>
      </c>
      <c r="AD94" s="35">
        <f t="shared" si="5"/>
        <v>0</v>
      </c>
      <c r="AE94" s="35">
        <f t="shared" si="5"/>
        <v>0</v>
      </c>
      <c r="AF94" s="35">
        <f>SUMPRODUCT(AF63:AF93,$D$63:$D$93)</f>
        <v>0</v>
      </c>
      <c r="AG94" s="117">
        <f>SUM(AG63:AG93)</f>
        <v>29358.69111</v>
      </c>
    </row>
    <row r="95" spans="1:33" ht="17.399999999999999" x14ac:dyDescent="0.3">
      <c r="A95" s="57" t="s">
        <v>160</v>
      </c>
      <c r="B95" s="57"/>
      <c r="C95" s="57"/>
      <c r="D95" s="57"/>
      <c r="E95" s="57"/>
      <c r="F95" s="57"/>
      <c r="G95" s="57"/>
      <c r="H95" s="57"/>
      <c r="I95" s="57"/>
      <c r="J95" s="57"/>
      <c r="K95" s="57"/>
      <c r="L95" s="57"/>
      <c r="M95" s="57"/>
      <c r="N95" s="57"/>
      <c r="O95" s="57"/>
      <c r="P95" s="57"/>
      <c r="Q95" s="57"/>
      <c r="R95" s="58"/>
      <c r="S95" s="57"/>
      <c r="T95" s="57"/>
      <c r="U95" s="57"/>
      <c r="V95" s="57"/>
      <c r="W95" s="57"/>
      <c r="X95" s="57"/>
      <c r="Y95" s="57"/>
      <c r="Z95" s="57"/>
      <c r="AA95" s="57"/>
      <c r="AB95" s="57"/>
      <c r="AC95" s="57"/>
      <c r="AD95" s="57"/>
      <c r="AE95" s="57"/>
      <c r="AF95" s="57"/>
      <c r="AG95" s="250"/>
    </row>
    <row r="96" spans="1:33" ht="54" customHeight="1" x14ac:dyDescent="0.3">
      <c r="A96" s="477"/>
      <c r="B96" s="478"/>
      <c r="C96" s="478"/>
      <c r="D96" s="478" t="s">
        <v>102</v>
      </c>
      <c r="E96" s="510" t="s">
        <v>140</v>
      </c>
      <c r="F96" s="475" t="s">
        <v>88</v>
      </c>
      <c r="G96" s="486" t="s">
        <v>161</v>
      </c>
      <c r="H96" s="487"/>
      <c r="I96" s="487"/>
      <c r="J96" s="487"/>
      <c r="K96" s="487"/>
      <c r="L96" s="487"/>
      <c r="M96" s="487"/>
      <c r="N96" s="487"/>
      <c r="O96" s="487"/>
      <c r="P96" s="487"/>
      <c r="Q96" s="487"/>
      <c r="R96" s="487"/>
      <c r="S96" s="487"/>
      <c r="T96" s="487"/>
      <c r="U96" s="487"/>
      <c r="V96" s="487"/>
      <c r="W96" s="487"/>
      <c r="X96" s="517"/>
      <c r="Y96" s="205"/>
      <c r="Z96" s="206"/>
      <c r="AA96" s="206"/>
      <c r="AB96" s="206"/>
      <c r="AC96" s="206"/>
      <c r="AD96" s="206"/>
      <c r="AE96" s="206"/>
      <c r="AF96" s="206"/>
      <c r="AG96" s="251" t="s">
        <v>105</v>
      </c>
    </row>
    <row r="97" spans="1:33" ht="66.599999999999994" thickBot="1" x14ac:dyDescent="0.35">
      <c r="A97" s="508"/>
      <c r="B97" s="509"/>
      <c r="C97" s="509"/>
      <c r="D97" s="509"/>
      <c r="E97" s="511"/>
      <c r="F97" s="476"/>
      <c r="G97" s="164" t="s">
        <v>106</v>
      </c>
      <c r="H97" s="60" t="s">
        <v>86</v>
      </c>
      <c r="I97" s="339" t="s">
        <v>107</v>
      </c>
      <c r="J97" s="60" t="s">
        <v>86</v>
      </c>
      <c r="K97" s="164" t="s">
        <v>108</v>
      </c>
      <c r="L97" s="60" t="s">
        <v>86</v>
      </c>
      <c r="M97" s="339" t="s">
        <v>109</v>
      </c>
      <c r="N97" s="60" t="s">
        <v>86</v>
      </c>
      <c r="O97" s="339" t="s">
        <v>110</v>
      </c>
      <c r="P97" s="60" t="s">
        <v>86</v>
      </c>
      <c r="Q97" s="339" t="s">
        <v>111</v>
      </c>
      <c r="R97" s="60" t="s">
        <v>86</v>
      </c>
      <c r="S97" s="339" t="s">
        <v>112</v>
      </c>
      <c r="T97" s="60" t="s">
        <v>86</v>
      </c>
      <c r="U97" s="339" t="s">
        <v>113</v>
      </c>
      <c r="V97" s="339" t="s">
        <v>114</v>
      </c>
      <c r="W97" s="339" t="s">
        <v>115</v>
      </c>
      <c r="X97" s="339" t="s">
        <v>116</v>
      </c>
      <c r="Y97" s="119"/>
      <c r="Z97" s="346"/>
      <c r="AA97" s="346"/>
      <c r="AB97" s="346"/>
      <c r="AC97" s="346"/>
      <c r="AD97" s="346"/>
      <c r="AE97" s="346"/>
      <c r="AF97" s="346"/>
      <c r="AG97" s="159" t="s">
        <v>162</v>
      </c>
    </row>
    <row r="98" spans="1:33" ht="23.25" customHeight="1" x14ac:dyDescent="0.3">
      <c r="A98" s="44" t="s">
        <v>87</v>
      </c>
      <c r="B98" s="196"/>
      <c r="C98" s="196"/>
      <c r="D98" s="313">
        <f>D94+D58</f>
        <v>7706.3</v>
      </c>
      <c r="E98" s="45">
        <f>IFERROR((SUMPRODUCT(E7:E57,D7:D57)+SUMPRODUCT(E63:E93,D63:D93))/D98,0)</f>
        <v>3.8096999999999999</v>
      </c>
      <c r="F98" s="46" t="s">
        <v>88</v>
      </c>
      <c r="G98" s="47">
        <f>G58+G94</f>
        <v>7166.8590000000004</v>
      </c>
      <c r="H98" s="195"/>
      <c r="I98" s="47">
        <f>I58+I94</f>
        <v>34524.224000000002</v>
      </c>
      <c r="J98" s="195"/>
      <c r="K98" s="47">
        <f>K58+K94</f>
        <v>0</v>
      </c>
      <c r="L98" s="195"/>
      <c r="M98" s="47">
        <f>M58+M94</f>
        <v>0</v>
      </c>
      <c r="N98" s="195"/>
      <c r="O98" s="47">
        <f>O58</f>
        <v>0</v>
      </c>
      <c r="P98" s="195"/>
      <c r="Q98" s="47">
        <f>Q58+Q94</f>
        <v>0</v>
      </c>
      <c r="R98" s="195"/>
      <c r="S98" s="47">
        <f>S58</f>
        <v>0</v>
      </c>
      <c r="T98" s="195"/>
      <c r="U98" s="47">
        <f>U94+U58</f>
        <v>0</v>
      </c>
      <c r="V98" s="47">
        <f>V58+V94</f>
        <v>163065.30800000002</v>
      </c>
      <c r="W98" s="47">
        <f>W58+W94</f>
        <v>5394.41</v>
      </c>
      <c r="X98" s="47">
        <f>X58+X94</f>
        <v>8553.9930000000004</v>
      </c>
      <c r="Y98" s="122"/>
      <c r="Z98" s="120"/>
      <c r="AA98" s="120"/>
      <c r="AB98" s="120"/>
      <c r="AC98" s="120"/>
      <c r="AD98" s="120"/>
      <c r="AE98" s="120"/>
      <c r="AF98" s="120"/>
      <c r="AG98" s="121">
        <f>AG58+AG94</f>
        <v>29358.69111</v>
      </c>
    </row>
  </sheetData>
  <sheetProtection algorithmName="SHA-512" hashValue="buKGLn0BGc4GNYmhbrOIk6P7oEy1Xgh7lnaVYpLjx/LCf3JUx2zueT703ooI9+9Y580vpXM1x8LO4TeDASF2Yg==" saltValue="mIvxc3lAt1+ZdWuPETSmhA==" spinCount="100000" sheet="1" objects="1" scenarios="1"/>
  <mergeCells count="18">
    <mergeCell ref="F96:F97"/>
    <mergeCell ref="G3:X3"/>
    <mergeCell ref="Y60:AF60"/>
    <mergeCell ref="G60:X60"/>
    <mergeCell ref="G96:X96"/>
    <mergeCell ref="Y62:Z62"/>
    <mergeCell ref="A59:AG59"/>
    <mergeCell ref="A96:A97"/>
    <mergeCell ref="B96:B97"/>
    <mergeCell ref="C96:C97"/>
    <mergeCell ref="D96:D97"/>
    <mergeCell ref="E96:E97"/>
    <mergeCell ref="A1:AG1"/>
    <mergeCell ref="A3:A5"/>
    <mergeCell ref="B3:B5"/>
    <mergeCell ref="C3:C5"/>
    <mergeCell ref="D3:D5"/>
    <mergeCell ref="Y3:AG3"/>
  </mergeCells>
  <dataValidations count="5">
    <dataValidation allowBlank="1" showInputMessage="1" showErrorMessage="1" promptTitle="Row number" prompt="Note row reference letters may change depending on number of systems present" sqref="S7:S57 I7:I57 M7:M57 G7:G57 K7:K57" xr:uid="{CF5ED83E-E52B-422E-8A1B-94656C2ABA95}"/>
    <dataValidation type="decimal" allowBlank="1" showInputMessage="1" showErrorMessage="1" errorTitle="Renewable generation" error="figure entered must be a negative value" promptTitle="Renewable energy generation" prompt="enter as a negative value (-)" sqref="U63:U93 U7:U57" xr:uid="{AE50EE7A-A987-40C9-BE46-4C891E670228}">
      <formula1>-100000000000000000</formula1>
      <formula2>0</formula2>
    </dataValidation>
    <dataValidation type="decimal" allowBlank="1" showInputMessage="1" showErrorMessage="1" errorTitle="CHP generation" error="figure entered must be a negative value" promptTitle="CHP generation value" prompt="enter as negative value (-)" sqref="Q63:Q93 Q7:Q57" xr:uid="{D13379F4-B226-420E-AF16-A115B1A01D63}">
      <formula1>-100000000000000000</formula1>
      <formula2>0</formula2>
    </dataValidation>
    <dataValidation allowBlank="1" showInputMessage="1" showErrorMessage="1" promptTitle="Row number" sqref="G6 K6" xr:uid="{11F43852-1C8B-4F5E-86AA-FADB577AA902}"/>
    <dataValidation type="list" allowBlank="1" showInputMessage="1" showErrorMessage="1" sqref="J7:J57 P7:P57 H7:H57 N7:N57 L7:L57 T7:T57 J63:J93 H63:H93 R7:R57" xr:uid="{C518F3F0-25C7-4536-B9ED-E941EE74A79B}">
      <formula1>Fuel_Type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T52"/>
  <sheetViews>
    <sheetView topLeftCell="D10" zoomScale="70" zoomScaleNormal="70" workbookViewId="0">
      <selection activeCell="R13" sqref="R13:S13"/>
    </sheetView>
  </sheetViews>
  <sheetFormatPr defaultColWidth="8.6640625" defaultRowHeight="13.2" x14ac:dyDescent="0.25"/>
  <cols>
    <col min="1" max="1" width="22.5546875" style="252" customWidth="1"/>
    <col min="2" max="11" width="12.109375" style="252" customWidth="1"/>
    <col min="12" max="13" width="12.109375" style="253" customWidth="1"/>
    <col min="14" max="14" width="19" style="253" customWidth="1"/>
    <col min="15" max="15" width="21" style="253" customWidth="1"/>
    <col min="16" max="16" width="21.33203125" style="253" customWidth="1"/>
    <col min="17" max="17" width="22.109375" style="253" customWidth="1"/>
    <col min="18" max="18" width="20.109375" style="252" customWidth="1"/>
    <col min="19" max="19" width="19.33203125" style="252" customWidth="1"/>
    <col min="20" max="20" width="41.5546875" style="252" customWidth="1"/>
    <col min="21" max="16384" width="8.6640625" style="252"/>
  </cols>
  <sheetData>
    <row r="1" spans="1:20" s="372" customFormat="1" ht="32.25" customHeight="1" x14ac:dyDescent="0.3">
      <c r="A1" s="553" t="s">
        <v>163</v>
      </c>
      <c r="B1" s="553"/>
      <c r="C1" s="553"/>
      <c r="D1" s="553"/>
      <c r="E1" s="553"/>
      <c r="F1" s="553"/>
      <c r="G1" s="553"/>
      <c r="H1" s="553"/>
      <c r="I1" s="553"/>
      <c r="J1" s="553"/>
      <c r="K1" s="553"/>
      <c r="L1" s="553"/>
      <c r="M1" s="553"/>
      <c r="N1" s="553"/>
      <c r="O1" s="553"/>
      <c r="P1" s="553"/>
      <c r="Q1" s="553"/>
      <c r="R1" s="553"/>
      <c r="S1" s="553"/>
      <c r="T1" s="554"/>
    </row>
    <row r="2" spans="1:20" ht="17.399999999999999" x14ac:dyDescent="0.25">
      <c r="A2" s="555" t="s">
        <v>164</v>
      </c>
      <c r="B2" s="515"/>
      <c r="C2" s="515"/>
      <c r="D2" s="515"/>
      <c r="E2" s="515"/>
      <c r="F2" s="515"/>
      <c r="G2" s="515"/>
      <c r="H2" s="515"/>
      <c r="I2" s="515"/>
      <c r="J2" s="515"/>
      <c r="K2" s="515"/>
      <c r="L2" s="515"/>
      <c r="M2" s="515"/>
      <c r="N2" s="515"/>
      <c r="O2" s="515"/>
      <c r="P2" s="515"/>
      <c r="Q2" s="515"/>
      <c r="R2" s="515"/>
      <c r="S2" s="515"/>
      <c r="T2" s="556"/>
    </row>
    <row r="3" spans="1:20" ht="36.75" customHeight="1" x14ac:dyDescent="0.25">
      <c r="A3" s="557" t="s">
        <v>165</v>
      </c>
      <c r="B3" s="557" t="s">
        <v>166</v>
      </c>
      <c r="C3" s="559" t="s">
        <v>167</v>
      </c>
      <c r="D3" s="557"/>
      <c r="E3" s="557"/>
      <c r="F3" s="557"/>
      <c r="G3" s="557"/>
      <c r="H3" s="557"/>
      <c r="I3" s="557"/>
      <c r="J3" s="557"/>
      <c r="K3" s="557"/>
      <c r="L3" s="557" t="s">
        <v>168</v>
      </c>
      <c r="M3" s="557"/>
      <c r="N3" s="561" t="s">
        <v>169</v>
      </c>
      <c r="O3" s="564"/>
      <c r="P3" s="561" t="s">
        <v>170</v>
      </c>
      <c r="Q3" s="564"/>
      <c r="R3" s="557" t="s">
        <v>171</v>
      </c>
      <c r="S3" s="557"/>
      <c r="T3" s="558"/>
    </row>
    <row r="4" spans="1:20" s="254" customFormat="1" ht="46.2" customHeight="1" x14ac:dyDescent="0.25">
      <c r="A4" s="557"/>
      <c r="B4" s="557"/>
      <c r="C4" s="560" t="s">
        <v>172</v>
      </c>
      <c r="D4" s="316" t="s">
        <v>173</v>
      </c>
      <c r="E4" s="316" t="s">
        <v>174</v>
      </c>
      <c r="F4" s="316" t="s">
        <v>175</v>
      </c>
      <c r="G4" s="316" t="s">
        <v>176</v>
      </c>
      <c r="H4" s="316" t="s">
        <v>177</v>
      </c>
      <c r="I4" s="316" t="s">
        <v>178</v>
      </c>
      <c r="J4" s="316" t="s">
        <v>179</v>
      </c>
      <c r="K4" s="316" t="s">
        <v>180</v>
      </c>
      <c r="L4" s="557" t="s">
        <v>181</v>
      </c>
      <c r="M4" s="561" t="s">
        <v>182</v>
      </c>
      <c r="N4" s="562" t="s">
        <v>183</v>
      </c>
      <c r="O4" s="562" t="s">
        <v>184</v>
      </c>
      <c r="P4" s="562" t="s">
        <v>185</v>
      </c>
      <c r="Q4" s="562" t="s">
        <v>186</v>
      </c>
      <c r="R4" s="557" t="s">
        <v>187</v>
      </c>
      <c r="S4" s="557" t="s">
        <v>188</v>
      </c>
      <c r="T4" s="558" t="s">
        <v>189</v>
      </c>
    </row>
    <row r="5" spans="1:20" ht="65.7" customHeight="1" x14ac:dyDescent="0.25">
      <c r="A5" s="557"/>
      <c r="B5" s="557"/>
      <c r="C5" s="560"/>
      <c r="D5" s="316"/>
      <c r="E5" s="316"/>
      <c r="F5" s="316" t="s">
        <v>72</v>
      </c>
      <c r="G5" s="316" t="s">
        <v>72</v>
      </c>
      <c r="H5" s="316" t="s">
        <v>72</v>
      </c>
      <c r="I5" s="316" t="s">
        <v>72</v>
      </c>
      <c r="J5" s="316" t="s">
        <v>72</v>
      </c>
      <c r="K5" s="316" t="s">
        <v>72</v>
      </c>
      <c r="L5" s="557"/>
      <c r="M5" s="561"/>
      <c r="N5" s="563"/>
      <c r="O5" s="563"/>
      <c r="P5" s="563"/>
      <c r="Q5" s="563"/>
      <c r="R5" s="557"/>
      <c r="S5" s="557"/>
      <c r="T5" s="558"/>
    </row>
    <row r="6" spans="1:20" ht="32.1" customHeight="1" x14ac:dyDescent="0.25">
      <c r="A6" s="412" t="s">
        <v>190</v>
      </c>
      <c r="B6" s="323"/>
      <c r="C6" s="323"/>
      <c r="D6" s="323"/>
      <c r="E6" s="323"/>
      <c r="F6" s="323"/>
      <c r="G6" s="323"/>
      <c r="H6" s="323"/>
      <c r="I6" s="323"/>
      <c r="J6" s="323"/>
      <c r="K6" s="323"/>
      <c r="L6" s="324"/>
      <c r="M6" s="324"/>
      <c r="N6" s="567" t="str">
        <f>IF('EUI &amp; space heating demand'!B6="","",SUM('EUI &amp; space heating demand'!$D$6:$I$7)/SUM('EUI &amp; space heating demand'!$B$6:$B$7))</f>
        <v/>
      </c>
      <c r="O6" s="567" t="str">
        <f>IF('EUI &amp; space heating demand'!B6="","",'EUI &amp; space heating demand'!C6/'EUI &amp; space heating demand'!B6)</f>
        <v/>
      </c>
      <c r="P6" s="567" t="str">
        <f>IF('EUI &amp; space heating demand'!B6="","",C50)</f>
        <v/>
      </c>
      <c r="Q6" s="567" t="str">
        <f>IF('EUI &amp; space heating demand'!B6="","",D50)</f>
        <v/>
      </c>
      <c r="R6" s="325"/>
      <c r="S6" s="325"/>
      <c r="T6" s="373"/>
    </row>
    <row r="7" spans="1:20" ht="33.6" customHeight="1" x14ac:dyDescent="0.25">
      <c r="A7" s="412" t="s">
        <v>191</v>
      </c>
      <c r="B7" s="323"/>
      <c r="C7" s="323"/>
      <c r="D7" s="323"/>
      <c r="E7" s="323"/>
      <c r="F7" s="323"/>
      <c r="G7" s="323"/>
      <c r="H7" s="323"/>
      <c r="I7" s="323"/>
      <c r="J7" s="323"/>
      <c r="K7" s="323"/>
      <c r="L7" s="324"/>
      <c r="M7" s="324"/>
      <c r="N7" s="568"/>
      <c r="O7" s="568"/>
      <c r="P7" s="568"/>
      <c r="Q7" s="568"/>
      <c r="R7" s="325"/>
      <c r="S7" s="325"/>
      <c r="T7" s="373"/>
    </row>
    <row r="8" spans="1:20" ht="19.5" customHeight="1" x14ac:dyDescent="0.25">
      <c r="A8" s="255" t="s">
        <v>192</v>
      </c>
      <c r="B8" s="255">
        <f>SUM(B6:B7)</f>
        <v>0</v>
      </c>
      <c r="C8" s="255">
        <f>SUM(C6:C7)</f>
        <v>0</v>
      </c>
      <c r="D8" s="255">
        <f t="shared" ref="D8:K8" si="0">SUM(D6:D7)</f>
        <v>0</v>
      </c>
      <c r="E8" s="255">
        <f t="shared" si="0"/>
        <v>0</v>
      </c>
      <c r="F8" s="255">
        <f t="shared" si="0"/>
        <v>0</v>
      </c>
      <c r="G8" s="255">
        <f t="shared" si="0"/>
        <v>0</v>
      </c>
      <c r="H8" s="255">
        <f t="shared" si="0"/>
        <v>0</v>
      </c>
      <c r="I8" s="255">
        <f t="shared" si="0"/>
        <v>0</v>
      </c>
      <c r="J8" s="255">
        <f t="shared" si="0"/>
        <v>0</v>
      </c>
      <c r="K8" s="255">
        <f t="shared" si="0"/>
        <v>0</v>
      </c>
      <c r="L8" s="256"/>
      <c r="M8" s="256"/>
      <c r="N8" s="256"/>
      <c r="O8" s="256"/>
      <c r="P8" s="256"/>
      <c r="Q8" s="256"/>
      <c r="R8" s="257"/>
      <c r="S8" s="257"/>
      <c r="T8" s="374"/>
    </row>
    <row r="9" spans="1:20" ht="17.399999999999999" x14ac:dyDescent="0.25">
      <c r="A9" s="555" t="s">
        <v>193</v>
      </c>
      <c r="B9" s="515"/>
      <c r="C9" s="515"/>
      <c r="D9" s="515"/>
      <c r="E9" s="515"/>
      <c r="F9" s="515"/>
      <c r="G9" s="515"/>
      <c r="H9" s="515"/>
      <c r="I9" s="515"/>
      <c r="J9" s="515"/>
      <c r="K9" s="515"/>
      <c r="L9" s="515"/>
      <c r="M9" s="515"/>
      <c r="N9" s="515"/>
      <c r="O9" s="515"/>
      <c r="P9" s="515"/>
      <c r="Q9" s="515"/>
      <c r="R9" s="515"/>
      <c r="S9" s="515"/>
      <c r="T9" s="556"/>
    </row>
    <row r="10" spans="1:20" ht="36.75" customHeight="1" x14ac:dyDescent="0.25">
      <c r="A10" s="557" t="s">
        <v>165</v>
      </c>
      <c r="B10" s="557" t="s">
        <v>194</v>
      </c>
      <c r="C10" s="559" t="s">
        <v>167</v>
      </c>
      <c r="D10" s="557"/>
      <c r="E10" s="557"/>
      <c r="F10" s="557"/>
      <c r="G10" s="557"/>
      <c r="H10" s="557"/>
      <c r="I10" s="557"/>
      <c r="J10" s="557"/>
      <c r="K10" s="557"/>
      <c r="L10" s="557" t="s">
        <v>168</v>
      </c>
      <c r="M10" s="557"/>
      <c r="N10" s="561" t="s">
        <v>169</v>
      </c>
      <c r="O10" s="564"/>
      <c r="P10" s="561" t="s">
        <v>170</v>
      </c>
      <c r="Q10" s="564"/>
      <c r="R10" s="561" t="s">
        <v>171</v>
      </c>
      <c r="S10" s="565"/>
      <c r="T10" s="566"/>
    </row>
    <row r="11" spans="1:20" ht="46.5" customHeight="1" x14ac:dyDescent="0.25">
      <c r="A11" s="557"/>
      <c r="B11" s="557"/>
      <c r="C11" s="560" t="s">
        <v>172</v>
      </c>
      <c r="D11" s="316" t="s">
        <v>173</v>
      </c>
      <c r="E11" s="316" t="s">
        <v>174</v>
      </c>
      <c r="F11" s="316" t="s">
        <v>175</v>
      </c>
      <c r="G11" s="316" t="s">
        <v>176</v>
      </c>
      <c r="H11" s="316" t="s">
        <v>177</v>
      </c>
      <c r="I11" s="316" t="s">
        <v>178</v>
      </c>
      <c r="J11" s="316" t="s">
        <v>179</v>
      </c>
      <c r="K11" s="316" t="s">
        <v>180</v>
      </c>
      <c r="L11" s="557" t="s">
        <v>181</v>
      </c>
      <c r="M11" s="557" t="s">
        <v>182</v>
      </c>
      <c r="N11" s="562" t="s">
        <v>183</v>
      </c>
      <c r="O11" s="562" t="s">
        <v>184</v>
      </c>
      <c r="P11" s="562" t="s">
        <v>185</v>
      </c>
      <c r="Q11" s="562" t="s">
        <v>186</v>
      </c>
      <c r="R11" s="557" t="s">
        <v>187</v>
      </c>
      <c r="S11" s="557" t="s">
        <v>188</v>
      </c>
      <c r="T11" s="558" t="s">
        <v>195</v>
      </c>
    </row>
    <row r="12" spans="1:20" ht="48" customHeight="1" x14ac:dyDescent="0.25">
      <c r="A12" s="557"/>
      <c r="B12" s="557"/>
      <c r="C12" s="560"/>
      <c r="D12" s="316"/>
      <c r="E12" s="316"/>
      <c r="F12" s="316" t="s">
        <v>72</v>
      </c>
      <c r="G12" s="316" t="s">
        <v>72</v>
      </c>
      <c r="H12" s="316" t="s">
        <v>72</v>
      </c>
      <c r="I12" s="316" t="s">
        <v>72</v>
      </c>
      <c r="J12" s="316" t="s">
        <v>72</v>
      </c>
      <c r="K12" s="316" t="s">
        <v>72</v>
      </c>
      <c r="L12" s="557"/>
      <c r="M12" s="557"/>
      <c r="N12" s="563"/>
      <c r="O12" s="563"/>
      <c r="P12" s="563"/>
      <c r="Q12" s="563"/>
      <c r="R12" s="557"/>
      <c r="S12" s="557"/>
      <c r="T12" s="558"/>
    </row>
    <row r="13" spans="1:20" ht="26.1" customHeight="1" x14ac:dyDescent="0.25">
      <c r="A13" s="323" t="s">
        <v>199</v>
      </c>
      <c r="B13" s="323">
        <v>7706.3</v>
      </c>
      <c r="C13" s="594">
        <f>'Be Lean'!G98</f>
        <v>32366.460000000003</v>
      </c>
      <c r="D13" s="594">
        <f>'Be Lean'!G98+'Be Lean'!I98+'Be Lean'!V98+'Be Lean'!W98+'Be Green'!X94</f>
        <v>247372.23</v>
      </c>
      <c r="E13" s="323">
        <v>0</v>
      </c>
      <c r="F13" s="323">
        <v>0</v>
      </c>
      <c r="G13" s="323">
        <v>0</v>
      </c>
      <c r="H13" s="323">
        <v>0</v>
      </c>
      <c r="I13" s="323">
        <v>0</v>
      </c>
      <c r="J13" s="323">
        <v>0</v>
      </c>
      <c r="K13" s="323">
        <v>0</v>
      </c>
      <c r="L13" s="324" t="s">
        <v>264</v>
      </c>
      <c r="M13" s="324" t="s">
        <v>263</v>
      </c>
      <c r="N13" s="413">
        <f>IF('EUI &amp; space heating demand'!B13="","",SUM('EUI &amp; space heating demand'!$D13:$K13)/'EUI &amp; space heating demand'!B13)</f>
        <v>32.1</v>
      </c>
      <c r="O13" s="413">
        <f>IF('EUI &amp; space heating demand'!B13="","",'EUI &amp; space heating demand'!C13/'EUI &amp; space heating demand'!B13)</f>
        <v>4.2</v>
      </c>
      <c r="P13" s="413">
        <f>IF('EUI &amp; space heating demand'!B13="","", VLOOKUP(A13,$B$45:$D$48,2))</f>
        <v>55</v>
      </c>
      <c r="Q13" s="413">
        <f>IF('EUI &amp; space heating demand'!B13="","", VLOOKUP(A13,$B$45:$D$48,3))</f>
        <v>15</v>
      </c>
      <c r="R13" s="325" t="s">
        <v>265</v>
      </c>
      <c r="S13" s="325" t="s">
        <v>266</v>
      </c>
      <c r="T13" s="373"/>
    </row>
    <row r="14" spans="1:20" ht="25.2" customHeight="1" x14ac:dyDescent="0.25">
      <c r="A14" s="323"/>
      <c r="B14" s="323"/>
      <c r="C14" s="323"/>
      <c r="D14" s="323"/>
      <c r="E14" s="323"/>
      <c r="F14" s="323"/>
      <c r="G14" s="323"/>
      <c r="H14" s="323"/>
      <c r="I14" s="323"/>
      <c r="J14" s="323"/>
      <c r="K14" s="323"/>
      <c r="L14" s="324"/>
      <c r="M14" s="324"/>
      <c r="N14" s="413" t="str">
        <f>IF('EUI &amp; space heating demand'!B14="","",SUM('EUI &amp; space heating demand'!$D14:$K14)/'EUI &amp; space heating demand'!B14)</f>
        <v/>
      </c>
      <c r="O14" s="413" t="str">
        <f>IF('EUI &amp; space heating demand'!B14="","",'EUI &amp; space heating demand'!C14/'EUI &amp; space heating demand'!B14)</f>
        <v/>
      </c>
      <c r="P14" s="413" t="str">
        <f>IF('EUI &amp; space heating demand'!B14="","", VLOOKUP(A14,$B$45:$D$48,2))</f>
        <v/>
      </c>
      <c r="Q14" s="413" t="str">
        <f>IF('EUI &amp; space heating demand'!B14="","", VLOOKUP(A14,$B$45:$D$48,3))</f>
        <v/>
      </c>
      <c r="R14" s="325"/>
      <c r="S14" s="325"/>
      <c r="T14" s="373"/>
    </row>
    <row r="15" spans="1:20" ht="25.2" customHeight="1" x14ac:dyDescent="0.25">
      <c r="A15" s="323"/>
      <c r="B15" s="323"/>
      <c r="C15" s="323"/>
      <c r="D15" s="323"/>
      <c r="E15" s="323"/>
      <c r="F15" s="323"/>
      <c r="G15" s="323"/>
      <c r="H15" s="323"/>
      <c r="I15" s="323"/>
      <c r="J15" s="323"/>
      <c r="K15" s="323"/>
      <c r="L15" s="324"/>
      <c r="M15" s="324"/>
      <c r="N15" s="413" t="str">
        <f>IF('EUI &amp; space heating demand'!B15="","",SUM('EUI &amp; space heating demand'!$D15:$K15)/'EUI &amp; space heating demand'!B15)</f>
        <v/>
      </c>
      <c r="O15" s="413" t="str">
        <f>IF('EUI &amp; space heating demand'!B15="","",'EUI &amp; space heating demand'!C15/'EUI &amp; space heating demand'!B15)</f>
        <v/>
      </c>
      <c r="P15" s="413" t="str">
        <f>IF('EUI &amp; space heating demand'!B15="","", VLOOKUP(A15,$B$45:$D$48,2))</f>
        <v/>
      </c>
      <c r="Q15" s="413" t="str">
        <f>IF('EUI &amp; space heating demand'!B15="","", VLOOKUP(A15,$B$45:$D$48,3))</f>
        <v/>
      </c>
      <c r="R15" s="325"/>
      <c r="S15" s="325"/>
      <c r="T15" s="373"/>
    </row>
    <row r="16" spans="1:20" ht="25.2" customHeight="1" x14ac:dyDescent="0.25">
      <c r="A16" s="323"/>
      <c r="B16" s="323"/>
      <c r="C16" s="323"/>
      <c r="D16" s="323"/>
      <c r="E16" s="323"/>
      <c r="F16" s="323"/>
      <c r="G16" s="323"/>
      <c r="H16" s="323"/>
      <c r="I16" s="323"/>
      <c r="J16" s="323"/>
      <c r="K16" s="323"/>
      <c r="L16" s="324"/>
      <c r="M16" s="324"/>
      <c r="N16" s="413" t="str">
        <f>IF('EUI &amp; space heating demand'!B16="","",SUM('EUI &amp; space heating demand'!$D16:$K16)/'EUI &amp; space heating demand'!B16)</f>
        <v/>
      </c>
      <c r="O16" s="413" t="str">
        <f>IF('EUI &amp; space heating demand'!B16="","",'EUI &amp; space heating demand'!C16/'EUI &amp; space heating demand'!B16)</f>
        <v/>
      </c>
      <c r="P16" s="413" t="str">
        <f>IF('EUI &amp; space heating demand'!B16="","", VLOOKUP(A16,$B$45:$D$48,2))</f>
        <v/>
      </c>
      <c r="Q16" s="413" t="str">
        <f>IF('EUI &amp; space heating demand'!B16="","", VLOOKUP(A16,$B$45:$D$48,3))</f>
        <v/>
      </c>
      <c r="R16" s="325"/>
      <c r="S16" s="325"/>
      <c r="T16" s="373"/>
    </row>
    <row r="17" spans="1:20" ht="25.2" customHeight="1" x14ac:dyDescent="0.25">
      <c r="A17" s="323"/>
      <c r="B17" s="323"/>
      <c r="C17" s="323"/>
      <c r="D17" s="323"/>
      <c r="E17" s="323"/>
      <c r="F17" s="323"/>
      <c r="G17" s="323"/>
      <c r="H17" s="323"/>
      <c r="I17" s="323"/>
      <c r="J17" s="323"/>
      <c r="K17" s="323"/>
      <c r="L17" s="324"/>
      <c r="M17" s="324"/>
      <c r="N17" s="413" t="str">
        <f>IF('EUI &amp; space heating demand'!B17="","",SUM('EUI &amp; space heating demand'!$D17:$K17)/'EUI &amp; space heating demand'!B17)</f>
        <v/>
      </c>
      <c r="O17" s="413" t="str">
        <f>IF('EUI &amp; space heating demand'!B17="","",'EUI &amp; space heating demand'!C17/'EUI &amp; space heating demand'!B17)</f>
        <v/>
      </c>
      <c r="P17" s="413" t="str">
        <f>IF('EUI &amp; space heating demand'!B17="","", VLOOKUP(A17,$B$45:$D$48,2))</f>
        <v/>
      </c>
      <c r="Q17" s="413" t="str">
        <f>IF('EUI &amp; space heating demand'!B17="","", VLOOKUP(A17,$B$45:$D$48,3))</f>
        <v/>
      </c>
      <c r="R17" s="325"/>
      <c r="S17" s="325"/>
      <c r="T17" s="373"/>
    </row>
    <row r="18" spans="1:20" ht="25.2" customHeight="1" x14ac:dyDescent="0.25">
      <c r="A18" s="323"/>
      <c r="B18" s="323"/>
      <c r="C18" s="323"/>
      <c r="D18" s="323"/>
      <c r="E18" s="323"/>
      <c r="F18" s="323"/>
      <c r="G18" s="323"/>
      <c r="H18" s="323"/>
      <c r="I18" s="323"/>
      <c r="J18" s="323"/>
      <c r="K18" s="323"/>
      <c r="L18" s="324"/>
      <c r="M18" s="324"/>
      <c r="N18" s="413" t="str">
        <f>IF('EUI &amp; space heating demand'!B18="","",SUM('EUI &amp; space heating demand'!$D18:$K18)/'EUI &amp; space heating demand'!B18)</f>
        <v/>
      </c>
      <c r="O18" s="413" t="str">
        <f>IF('EUI &amp; space heating demand'!B18="","",'EUI &amp; space heating demand'!C18/'EUI &amp; space heating demand'!B18)</f>
        <v/>
      </c>
      <c r="P18" s="413" t="str">
        <f>IF('EUI &amp; space heating demand'!B18="","", VLOOKUP(A18,$B$45:$D$48,2))</f>
        <v/>
      </c>
      <c r="Q18" s="413" t="str">
        <f>IF('EUI &amp; space heating demand'!B18="","", VLOOKUP(A18,$B$45:$D$48,3))</f>
        <v/>
      </c>
      <c r="R18" s="325"/>
      <c r="S18" s="325"/>
      <c r="T18" s="373"/>
    </row>
    <row r="19" spans="1:20" ht="25.2" customHeight="1" x14ac:dyDescent="0.25">
      <c r="A19" s="323"/>
      <c r="B19" s="323"/>
      <c r="C19" s="323"/>
      <c r="D19" s="323"/>
      <c r="E19" s="323"/>
      <c r="F19" s="323"/>
      <c r="G19" s="323"/>
      <c r="H19" s="323"/>
      <c r="I19" s="323"/>
      <c r="J19" s="323"/>
      <c r="K19" s="323"/>
      <c r="L19" s="324"/>
      <c r="M19" s="324"/>
      <c r="N19" s="413" t="str">
        <f>IF('EUI &amp; space heating demand'!B19="","",SUM('EUI &amp; space heating demand'!$D19:$K19)/'EUI &amp; space heating demand'!B19)</f>
        <v/>
      </c>
      <c r="O19" s="413" t="str">
        <f>IF('EUI &amp; space heating demand'!B19="","",'EUI &amp; space heating demand'!C19/'EUI &amp; space heating demand'!B19)</f>
        <v/>
      </c>
      <c r="P19" s="413" t="str">
        <f>IF('EUI &amp; space heating demand'!B19="","", VLOOKUP(A19,$B$45:$D$48,2))</f>
        <v/>
      </c>
      <c r="Q19" s="413" t="str">
        <f>IF('EUI &amp; space heating demand'!B19="","", VLOOKUP(A19,$B$45:$D$48,3))</f>
        <v/>
      </c>
      <c r="R19" s="325"/>
      <c r="S19" s="325"/>
      <c r="T19" s="373"/>
    </row>
    <row r="20" spans="1:20" ht="25.2" customHeight="1" x14ac:dyDescent="0.25">
      <c r="A20" s="323"/>
      <c r="B20" s="323"/>
      <c r="C20" s="323"/>
      <c r="D20" s="323"/>
      <c r="E20" s="323"/>
      <c r="F20" s="323"/>
      <c r="G20" s="323"/>
      <c r="H20" s="323"/>
      <c r="I20" s="323"/>
      <c r="J20" s="323"/>
      <c r="K20" s="323"/>
      <c r="L20" s="324"/>
      <c r="M20" s="324"/>
      <c r="N20" s="413" t="str">
        <f>IF('EUI &amp; space heating demand'!B20="","",SUM('EUI &amp; space heating demand'!$D20:$K20)/'EUI &amp; space heating demand'!B20)</f>
        <v/>
      </c>
      <c r="O20" s="413" t="str">
        <f>IF('EUI &amp; space heating demand'!B20="","",'EUI &amp; space heating demand'!C20/'EUI &amp; space heating demand'!B20)</f>
        <v/>
      </c>
      <c r="P20" s="413" t="str">
        <f>IF('EUI &amp; space heating demand'!B20="","", VLOOKUP(A20,$B$45:$D$48,2))</f>
        <v/>
      </c>
      <c r="Q20" s="413" t="str">
        <f>IF('EUI &amp; space heating demand'!B20="","", VLOOKUP(A20,$B$45:$D$48,3))</f>
        <v/>
      </c>
      <c r="R20" s="325"/>
      <c r="S20" s="325"/>
      <c r="T20" s="373"/>
    </row>
    <row r="21" spans="1:20" ht="25.2" customHeight="1" x14ac:dyDescent="0.25">
      <c r="A21" s="323"/>
      <c r="B21" s="323"/>
      <c r="C21" s="323"/>
      <c r="D21" s="323"/>
      <c r="E21" s="323"/>
      <c r="F21" s="323"/>
      <c r="G21" s="323"/>
      <c r="H21" s="323"/>
      <c r="I21" s="323"/>
      <c r="J21" s="323"/>
      <c r="K21" s="323"/>
      <c r="L21" s="324"/>
      <c r="M21" s="324"/>
      <c r="N21" s="413" t="str">
        <f>IF('EUI &amp; space heating demand'!B21="","",SUM('EUI &amp; space heating demand'!$D21:$K21)/'EUI &amp; space heating demand'!B21)</f>
        <v/>
      </c>
      <c r="O21" s="413" t="str">
        <f>IF('EUI &amp; space heating demand'!B21="","",'EUI &amp; space heating demand'!C21/'EUI &amp; space heating demand'!B21)</f>
        <v/>
      </c>
      <c r="P21" s="413" t="str">
        <f>IF('EUI &amp; space heating demand'!B21="","", VLOOKUP(A21,$B$45:$D$48,2))</f>
        <v/>
      </c>
      <c r="Q21" s="413" t="str">
        <f>IF('EUI &amp; space heating demand'!B21="","", VLOOKUP(A21,$B$45:$D$48,3))</f>
        <v/>
      </c>
      <c r="R21" s="325"/>
      <c r="S21" s="325"/>
      <c r="T21" s="373"/>
    </row>
    <row r="22" spans="1:20" ht="25.2" customHeight="1" x14ac:dyDescent="0.25">
      <c r="A22" s="323"/>
      <c r="B22" s="323"/>
      <c r="C22" s="323"/>
      <c r="D22" s="323"/>
      <c r="E22" s="323"/>
      <c r="F22" s="323"/>
      <c r="G22" s="323"/>
      <c r="H22" s="323"/>
      <c r="I22" s="323"/>
      <c r="J22" s="323"/>
      <c r="K22" s="323"/>
      <c r="L22" s="324"/>
      <c r="M22" s="324"/>
      <c r="N22" s="413" t="str">
        <f>IF('EUI &amp; space heating demand'!B22="","",SUM('EUI &amp; space heating demand'!$D22:$K22)/'EUI &amp; space heating demand'!B22)</f>
        <v/>
      </c>
      <c r="O22" s="413" t="str">
        <f>IF('EUI &amp; space heating demand'!B22="","",'EUI &amp; space heating demand'!C22/'EUI &amp; space heating demand'!B22)</f>
        <v/>
      </c>
      <c r="P22" s="413" t="str">
        <f>IF('EUI &amp; space heating demand'!B22="","", VLOOKUP(A22,$B$45:$D$48,2))</f>
        <v/>
      </c>
      <c r="Q22" s="413" t="str">
        <f>IF('EUI &amp; space heating demand'!B22="","", VLOOKUP(A22,$B$45:$D$48,3))</f>
        <v/>
      </c>
      <c r="R22" s="325"/>
      <c r="S22" s="325"/>
      <c r="T22" s="373"/>
    </row>
    <row r="23" spans="1:20" ht="25.2" customHeight="1" x14ac:dyDescent="0.25">
      <c r="A23" s="323"/>
      <c r="B23" s="323"/>
      <c r="C23" s="323"/>
      <c r="D23" s="323"/>
      <c r="E23" s="323"/>
      <c r="F23" s="323"/>
      <c r="G23" s="323"/>
      <c r="H23" s="323"/>
      <c r="I23" s="323"/>
      <c r="J23" s="323"/>
      <c r="K23" s="323"/>
      <c r="L23" s="324"/>
      <c r="M23" s="324"/>
      <c r="N23" s="413" t="str">
        <f>IF('EUI &amp; space heating demand'!B23="","",SUM('EUI &amp; space heating demand'!$D23:$K23)/'EUI &amp; space heating demand'!B23)</f>
        <v/>
      </c>
      <c r="O23" s="413" t="str">
        <f>IF('EUI &amp; space heating demand'!B23="","",'EUI &amp; space heating demand'!C23/'EUI &amp; space heating demand'!B23)</f>
        <v/>
      </c>
      <c r="P23" s="413" t="str">
        <f>IF('EUI &amp; space heating demand'!B23="","", VLOOKUP(A23,$B$45:$D$48,2))</f>
        <v/>
      </c>
      <c r="Q23" s="413" t="str">
        <f>IF('EUI &amp; space heating demand'!B23="","", VLOOKUP(A23,$B$45:$D$48,3))</f>
        <v/>
      </c>
      <c r="R23" s="325"/>
      <c r="S23" s="325"/>
      <c r="T23" s="373"/>
    </row>
    <row r="24" spans="1:20" ht="25.2" customHeight="1" x14ac:dyDescent="0.25">
      <c r="A24" s="323"/>
      <c r="B24" s="323"/>
      <c r="C24" s="323"/>
      <c r="D24" s="323"/>
      <c r="E24" s="323"/>
      <c r="F24" s="323"/>
      <c r="G24" s="323"/>
      <c r="H24" s="323"/>
      <c r="I24" s="323"/>
      <c r="J24" s="323"/>
      <c r="K24" s="323"/>
      <c r="L24" s="324"/>
      <c r="M24" s="324"/>
      <c r="N24" s="413"/>
      <c r="O24" s="413" t="str">
        <f>IF('EUI &amp; space heating demand'!B24="","",'EUI &amp; space heating demand'!C24/'EUI &amp; space heating demand'!B24)</f>
        <v/>
      </c>
      <c r="P24" s="413" t="str">
        <f>IF('EUI &amp; space heating demand'!B24="","", VLOOKUP(A24,$B$45:$D$48,2))</f>
        <v/>
      </c>
      <c r="Q24" s="413" t="str">
        <f>IF('EUI &amp; space heating demand'!B24="","", VLOOKUP(A24,$B$45:$D$48,3))</f>
        <v/>
      </c>
      <c r="R24" s="325"/>
      <c r="S24" s="325"/>
      <c r="T24" s="373"/>
    </row>
    <row r="25" spans="1:20" ht="25.2" customHeight="1" x14ac:dyDescent="0.25">
      <c r="A25" s="323"/>
      <c r="B25" s="323"/>
      <c r="C25" s="323"/>
      <c r="D25" s="323"/>
      <c r="E25" s="323"/>
      <c r="F25" s="323"/>
      <c r="G25" s="323"/>
      <c r="H25" s="323"/>
      <c r="I25" s="323"/>
      <c r="J25" s="323"/>
      <c r="K25" s="323"/>
      <c r="L25" s="324"/>
      <c r="M25" s="324"/>
      <c r="N25" s="413" t="str">
        <f>IF('EUI &amp; space heating demand'!B25="","",SUM('EUI &amp; space heating demand'!$D25:$K25)/'EUI &amp; space heating demand'!B25)</f>
        <v/>
      </c>
      <c r="O25" s="413" t="str">
        <f>IF('EUI &amp; space heating demand'!B25="","",'EUI &amp; space heating demand'!C25/'EUI &amp; space heating demand'!B25)</f>
        <v/>
      </c>
      <c r="P25" s="413" t="str">
        <f>IF('EUI &amp; space heating demand'!B25="","", VLOOKUP(A25,$B$45:$D$48,2))</f>
        <v/>
      </c>
      <c r="Q25" s="413" t="str">
        <f>IF('EUI &amp; space heating demand'!B25="","", VLOOKUP(A25,$B$45:$D$48,3))</f>
        <v/>
      </c>
      <c r="R25" s="325"/>
      <c r="S25" s="325"/>
      <c r="T25" s="373"/>
    </row>
    <row r="26" spans="1:20" ht="25.2" customHeight="1" x14ac:dyDescent="0.25">
      <c r="A26" s="323"/>
      <c r="B26" s="323"/>
      <c r="C26" s="323"/>
      <c r="D26" s="323"/>
      <c r="E26" s="323"/>
      <c r="F26" s="323"/>
      <c r="G26" s="323"/>
      <c r="H26" s="323"/>
      <c r="I26" s="323"/>
      <c r="J26" s="323"/>
      <c r="K26" s="323"/>
      <c r="L26" s="324"/>
      <c r="M26" s="324"/>
      <c r="N26" s="413" t="str">
        <f>IF('EUI &amp; space heating demand'!B26="","",SUM('EUI &amp; space heating demand'!$D26:$K26)/'EUI &amp; space heating demand'!B26)</f>
        <v/>
      </c>
      <c r="O26" s="413" t="str">
        <f>IF('EUI &amp; space heating demand'!B26="","",'EUI &amp; space heating demand'!C26/'EUI &amp; space heating demand'!B26)</f>
        <v/>
      </c>
      <c r="P26" s="413" t="str">
        <f>IF('EUI &amp; space heating demand'!B26="","", VLOOKUP(A26,$B$45:$D$48,2))</f>
        <v/>
      </c>
      <c r="Q26" s="413" t="str">
        <f>IF('EUI &amp; space heating demand'!B26="","", VLOOKUP(A26,$B$45:$D$48,3))</f>
        <v/>
      </c>
      <c r="R26" s="325"/>
      <c r="S26" s="325"/>
      <c r="T26" s="373"/>
    </row>
    <row r="27" spans="1:20" ht="25.2" customHeight="1" x14ac:dyDescent="0.25">
      <c r="A27" s="323"/>
      <c r="B27" s="323"/>
      <c r="C27" s="323"/>
      <c r="D27" s="323"/>
      <c r="E27" s="323"/>
      <c r="F27" s="323"/>
      <c r="G27" s="323"/>
      <c r="H27" s="323"/>
      <c r="I27" s="323"/>
      <c r="J27" s="323"/>
      <c r="K27" s="323"/>
      <c r="L27" s="324"/>
      <c r="M27" s="324"/>
      <c r="N27" s="413" t="str">
        <f>IF('EUI &amp; space heating demand'!B27="","",SUM('EUI &amp; space heating demand'!$D27:$K27)/'EUI &amp; space heating demand'!B27)</f>
        <v/>
      </c>
      <c r="O27" s="413" t="str">
        <f>IF('EUI &amp; space heating demand'!B27="","",'EUI &amp; space heating demand'!C27/'EUI &amp; space heating demand'!B27)</f>
        <v/>
      </c>
      <c r="P27" s="413" t="str">
        <f>IF('EUI &amp; space heating demand'!B27="","", VLOOKUP(A27,$B$45:$D$48,2))</f>
        <v/>
      </c>
      <c r="Q27" s="413" t="str">
        <f>IF('EUI &amp; space heating demand'!B27="","", VLOOKUP(A27,$B$45:$D$48,3))</f>
        <v/>
      </c>
      <c r="R27" s="325"/>
      <c r="S27" s="325"/>
      <c r="T27" s="373"/>
    </row>
    <row r="28" spans="1:20" ht="25.2" customHeight="1" x14ac:dyDescent="0.25">
      <c r="A28" s="323"/>
      <c r="B28" s="323"/>
      <c r="C28" s="323"/>
      <c r="D28" s="323"/>
      <c r="E28" s="323"/>
      <c r="F28" s="323"/>
      <c r="G28" s="323"/>
      <c r="H28" s="323"/>
      <c r="I28" s="323"/>
      <c r="J28" s="323"/>
      <c r="K28" s="323"/>
      <c r="L28" s="324"/>
      <c r="M28" s="324"/>
      <c r="N28" s="413" t="str">
        <f>IF('EUI &amp; space heating demand'!B28="","",SUM('EUI &amp; space heating demand'!$D28:$K28)/'EUI &amp; space heating demand'!B28)</f>
        <v/>
      </c>
      <c r="O28" s="413" t="str">
        <f>IF('EUI &amp; space heating demand'!B28="","",'EUI &amp; space heating demand'!C28/'EUI &amp; space heating demand'!B28)</f>
        <v/>
      </c>
      <c r="P28" s="413" t="str">
        <f>IF('EUI &amp; space heating demand'!B28="","", VLOOKUP(A28,$B$45:$D$48,2))</f>
        <v/>
      </c>
      <c r="Q28" s="413" t="str">
        <f>IF('EUI &amp; space heating demand'!B28="","", VLOOKUP(A28,$B$45:$D$48,3))</f>
        <v/>
      </c>
      <c r="R28" s="325"/>
      <c r="S28" s="325"/>
      <c r="T28" s="373"/>
    </row>
    <row r="29" spans="1:20" ht="25.2" customHeight="1" x14ac:dyDescent="0.25">
      <c r="A29" s="323"/>
      <c r="B29" s="323"/>
      <c r="C29" s="323"/>
      <c r="D29" s="323"/>
      <c r="E29" s="323"/>
      <c r="F29" s="323"/>
      <c r="G29" s="323"/>
      <c r="H29" s="323"/>
      <c r="I29" s="323"/>
      <c r="J29" s="323"/>
      <c r="K29" s="323"/>
      <c r="L29" s="324"/>
      <c r="M29" s="324"/>
      <c r="N29" s="413" t="str">
        <f>IF('EUI &amp; space heating demand'!B29="","",SUM('EUI &amp; space heating demand'!$D29:$K29)/'EUI &amp; space heating demand'!B29)</f>
        <v/>
      </c>
      <c r="O29" s="413" t="str">
        <f>IF('EUI &amp; space heating demand'!B29="","",'EUI &amp; space heating demand'!C29/'EUI &amp; space heating demand'!B29)</f>
        <v/>
      </c>
      <c r="P29" s="413" t="str">
        <f>IF('EUI &amp; space heating demand'!B29="","", VLOOKUP(A29,$B$45:$D$48,2))</f>
        <v/>
      </c>
      <c r="Q29" s="413" t="str">
        <f>IF('EUI &amp; space heating demand'!B29="","", VLOOKUP(A29,$B$45:$D$48,3))</f>
        <v/>
      </c>
      <c r="R29" s="325"/>
      <c r="S29" s="325"/>
      <c r="T29" s="373"/>
    </row>
    <row r="30" spans="1:20" ht="25.2" customHeight="1" x14ac:dyDescent="0.25">
      <c r="A30" s="323"/>
      <c r="B30" s="323"/>
      <c r="C30" s="323"/>
      <c r="D30" s="323"/>
      <c r="E30" s="323"/>
      <c r="F30" s="323"/>
      <c r="G30" s="323"/>
      <c r="H30" s="323"/>
      <c r="I30" s="323"/>
      <c r="J30" s="323"/>
      <c r="K30" s="323"/>
      <c r="L30" s="324"/>
      <c r="M30" s="324"/>
      <c r="N30" s="413" t="str">
        <f>IF('EUI &amp; space heating demand'!B30="","",SUM('EUI &amp; space heating demand'!$D30:$K30)/'EUI &amp; space heating demand'!B30)</f>
        <v/>
      </c>
      <c r="O30" s="413" t="str">
        <f>IF('EUI &amp; space heating demand'!B30="","",'EUI &amp; space heating demand'!C30/'EUI &amp; space heating demand'!B30)</f>
        <v/>
      </c>
      <c r="P30" s="413" t="str">
        <f>IF('EUI &amp; space heating demand'!B30="","", VLOOKUP(A30,$B$45:$D$48,2))</f>
        <v/>
      </c>
      <c r="Q30" s="413" t="str">
        <f>IF('EUI &amp; space heating demand'!B30="","", VLOOKUP(A30,$B$45:$D$48,3))</f>
        <v/>
      </c>
      <c r="R30" s="325"/>
      <c r="S30" s="325"/>
      <c r="T30" s="373"/>
    </row>
    <row r="31" spans="1:20" ht="25.2" customHeight="1" x14ac:dyDescent="0.25">
      <c r="A31" s="323"/>
      <c r="B31" s="323"/>
      <c r="C31" s="323"/>
      <c r="D31" s="323"/>
      <c r="E31" s="323"/>
      <c r="F31" s="323"/>
      <c r="G31" s="323"/>
      <c r="H31" s="323"/>
      <c r="I31" s="323"/>
      <c r="J31" s="323"/>
      <c r="K31" s="323"/>
      <c r="L31" s="324"/>
      <c r="M31" s="324"/>
      <c r="N31" s="413" t="str">
        <f>IF('EUI &amp; space heating demand'!B31="","",SUM('EUI &amp; space heating demand'!$D31:$K31)/'EUI &amp; space heating demand'!B31)</f>
        <v/>
      </c>
      <c r="O31" s="413" t="str">
        <f>IF('EUI &amp; space heating demand'!B31="","",'EUI &amp; space heating demand'!C31/'EUI &amp; space heating demand'!B31)</f>
        <v/>
      </c>
      <c r="P31" s="413" t="str">
        <f>IF('EUI &amp; space heating demand'!B31="","", VLOOKUP(A31,$B$45:$D$48,2))</f>
        <v/>
      </c>
      <c r="Q31" s="413" t="str">
        <f>IF('EUI &amp; space heating demand'!B31="","", VLOOKUP(A31,$B$45:$D$48,3))</f>
        <v/>
      </c>
      <c r="R31" s="325"/>
      <c r="S31" s="325"/>
      <c r="T31" s="373"/>
    </row>
    <row r="32" spans="1:20" ht="25.2" customHeight="1" x14ac:dyDescent="0.25">
      <c r="A32" s="323"/>
      <c r="B32" s="323"/>
      <c r="C32" s="323"/>
      <c r="D32" s="323"/>
      <c r="E32" s="323"/>
      <c r="F32" s="323"/>
      <c r="G32" s="323"/>
      <c r="H32" s="323"/>
      <c r="I32" s="323"/>
      <c r="J32" s="323"/>
      <c r="K32" s="323"/>
      <c r="L32" s="324"/>
      <c r="M32" s="324"/>
      <c r="N32" s="413" t="str">
        <f>IF('EUI &amp; space heating demand'!B32="","",SUM('EUI &amp; space heating demand'!$D32:$K32)/'EUI &amp; space heating demand'!B32)</f>
        <v/>
      </c>
      <c r="O32" s="413" t="str">
        <f>IF('EUI &amp; space heating demand'!B32="","",'EUI &amp; space heating demand'!C32/'EUI &amp; space heating demand'!B32)</f>
        <v/>
      </c>
      <c r="P32" s="413" t="str">
        <f>IF('EUI &amp; space heating demand'!B32="","", VLOOKUP(A32,$B$45:$D$48,2))</f>
        <v/>
      </c>
      <c r="Q32" s="413" t="str">
        <f>IF('EUI &amp; space heating demand'!B32="","", VLOOKUP(A32,$B$45:$D$48,3))</f>
        <v/>
      </c>
      <c r="R32" s="325"/>
      <c r="S32" s="325"/>
      <c r="T32" s="373"/>
    </row>
    <row r="33" spans="1:20" ht="25.2" customHeight="1" x14ac:dyDescent="0.25">
      <c r="A33" s="255" t="s">
        <v>192</v>
      </c>
      <c r="B33" s="255">
        <f>SUM(B13:B32)</f>
        <v>7706.3</v>
      </c>
      <c r="C33" s="255">
        <f t="shared" ref="C33:K33" si="1">SUM(C13:C32)</f>
        <v>32366.460000000003</v>
      </c>
      <c r="D33" s="255">
        <f t="shared" si="1"/>
        <v>247372.23</v>
      </c>
      <c r="E33" s="255">
        <f t="shared" si="1"/>
        <v>0</v>
      </c>
      <c r="F33" s="255">
        <f t="shared" si="1"/>
        <v>0</v>
      </c>
      <c r="G33" s="255">
        <f t="shared" si="1"/>
        <v>0</v>
      </c>
      <c r="H33" s="255">
        <f t="shared" si="1"/>
        <v>0</v>
      </c>
      <c r="I33" s="255">
        <f t="shared" si="1"/>
        <v>0</v>
      </c>
      <c r="J33" s="255">
        <f t="shared" si="1"/>
        <v>0</v>
      </c>
      <c r="K33" s="255">
        <f t="shared" si="1"/>
        <v>0</v>
      </c>
      <c r="L33" s="256"/>
      <c r="M33" s="256"/>
      <c r="N33" s="256"/>
      <c r="O33" s="256"/>
      <c r="P33" s="256"/>
      <c r="Q33" s="256"/>
      <c r="R33" s="257"/>
      <c r="S33" s="257"/>
      <c r="T33" s="374"/>
    </row>
    <row r="43" spans="1:20" x14ac:dyDescent="0.25">
      <c r="A43" s="411"/>
      <c r="B43" s="408"/>
      <c r="C43" s="409" t="s">
        <v>196</v>
      </c>
      <c r="D43" s="408" t="s">
        <v>196</v>
      </c>
      <c r="E43" s="411"/>
      <c r="F43" s="411"/>
      <c r="G43" s="411"/>
      <c r="H43" s="411"/>
    </row>
    <row r="44" spans="1:20" x14ac:dyDescent="0.25">
      <c r="A44" s="411"/>
      <c r="B44" s="408" t="s">
        <v>165</v>
      </c>
      <c r="C44" s="408" t="s">
        <v>197</v>
      </c>
      <c r="D44" s="408" t="s">
        <v>198</v>
      </c>
      <c r="E44" s="411"/>
      <c r="F44" s="411"/>
      <c r="G44" s="411"/>
      <c r="H44" s="411"/>
    </row>
    <row r="45" spans="1:20" x14ac:dyDescent="0.25">
      <c r="A45" s="411"/>
      <c r="B45" s="410" t="s">
        <v>199</v>
      </c>
      <c r="C45" s="409">
        <v>55</v>
      </c>
      <c r="D45" s="408">
        <v>15</v>
      </c>
      <c r="E45" s="411"/>
      <c r="F45" s="411"/>
      <c r="G45" s="411"/>
      <c r="H45" s="411"/>
    </row>
    <row r="46" spans="1:20" x14ac:dyDescent="0.25">
      <c r="A46" s="411"/>
      <c r="B46" s="410" t="s">
        <v>200</v>
      </c>
      <c r="C46" s="409">
        <v>55</v>
      </c>
      <c r="D46" s="408">
        <v>15</v>
      </c>
      <c r="E46" s="411"/>
      <c r="F46" s="411"/>
      <c r="G46" s="411"/>
      <c r="H46" s="411"/>
    </row>
    <row r="47" spans="1:20" x14ac:dyDescent="0.25">
      <c r="A47" s="411"/>
      <c r="B47" s="410" t="s">
        <v>201</v>
      </c>
      <c r="C47" s="409">
        <v>55</v>
      </c>
      <c r="D47" s="408">
        <v>15</v>
      </c>
      <c r="E47" s="411"/>
      <c r="F47" s="411"/>
      <c r="G47" s="411"/>
      <c r="H47" s="411"/>
    </row>
    <row r="48" spans="1:20" x14ac:dyDescent="0.25">
      <c r="A48" s="411"/>
      <c r="B48" s="410" t="s">
        <v>202</v>
      </c>
      <c r="C48" s="409">
        <v>65</v>
      </c>
      <c r="D48" s="408">
        <v>15</v>
      </c>
      <c r="E48" s="411"/>
      <c r="F48" s="411"/>
      <c r="G48" s="411"/>
      <c r="H48" s="411"/>
    </row>
    <row r="49" spans="1:8" x14ac:dyDescent="0.25">
      <c r="A49" s="411"/>
      <c r="B49" s="408"/>
      <c r="C49" s="408"/>
      <c r="D49" s="408"/>
      <c r="E49" s="411"/>
      <c r="F49" s="411"/>
      <c r="G49" s="411"/>
      <c r="H49" s="411"/>
    </row>
    <row r="50" spans="1:8" x14ac:dyDescent="0.25">
      <c r="B50" s="410" t="s">
        <v>203</v>
      </c>
      <c r="C50" s="409">
        <v>35</v>
      </c>
      <c r="D50" s="408">
        <v>15</v>
      </c>
      <c r="H50" s="411"/>
    </row>
    <row r="51" spans="1:8" x14ac:dyDescent="0.25">
      <c r="D51" s="411"/>
      <c r="E51" s="411"/>
      <c r="F51" s="411"/>
      <c r="G51" s="411"/>
      <c r="H51" s="411"/>
    </row>
    <row r="52" spans="1:8" x14ac:dyDescent="0.25">
      <c r="D52" s="411"/>
      <c r="E52" s="411"/>
      <c r="F52" s="411"/>
      <c r="G52" s="411"/>
      <c r="H52" s="411"/>
    </row>
  </sheetData>
  <sheetProtection algorithmName="SHA-512" hashValue="nd3F9C5tmkHrKFNTwaXczA5/iVY5vCpJlDARRPPeIjUKUbwYfTLGKwZhWXuhLBo2fUCfxKmt3DIM3tX8lb31rg==" saltValue="MMJ0mE/LVepSJwNZH3jyTw=="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4">
    <dataValidation type="list" allowBlank="1" showInputMessage="1" showErrorMessage="1" sqref="L13:M32 L6:M7" xr:uid="{1F4142E1-B615-441C-AD04-83591075BBDC}">
      <formula1>"Yes, No"</formula1>
    </dataValidation>
    <dataValidation type="list" allowBlank="1" showInputMessage="1" showErrorMessage="1" sqref="A13:A32" xr:uid="{0455AFEA-3F4D-4542-869F-0A916A9D0180}">
      <formula1>$B$45:$B$48</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M120"/>
  <sheetViews>
    <sheetView tabSelected="1" topLeftCell="A38" zoomScale="85" zoomScaleNormal="85" workbookViewId="0">
      <selection activeCell="J65" sqref="J65:J66"/>
    </sheetView>
  </sheetViews>
  <sheetFormatPr defaultColWidth="8.33203125" defaultRowHeight="13.2" x14ac:dyDescent="0.25"/>
  <cols>
    <col min="1" max="1" width="5.5546875" style="2" customWidth="1"/>
    <col min="2" max="2" width="28.109375" style="2" customWidth="1"/>
    <col min="3" max="4" width="28.109375" style="124" customWidth="1"/>
    <col min="5" max="5" width="21.109375" style="2" customWidth="1"/>
    <col min="6" max="6" width="21.554687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23" customFormat="1" ht="30.75" customHeight="1" x14ac:dyDescent="0.4">
      <c r="A1" s="219"/>
      <c r="B1" s="577" t="s">
        <v>204</v>
      </c>
      <c r="C1" s="577"/>
      <c r="D1" s="577"/>
      <c r="E1" s="577"/>
      <c r="F1" s="577"/>
      <c r="G1" s="577"/>
      <c r="H1" s="577"/>
      <c r="I1" s="577"/>
      <c r="J1" s="577"/>
      <c r="K1" s="577"/>
      <c r="L1" s="577"/>
      <c r="M1" s="578"/>
    </row>
    <row r="2" spans="1:13" s="126" customFormat="1" ht="24" x14ac:dyDescent="0.3">
      <c r="A2" s="218"/>
      <c r="B2" s="584" t="s">
        <v>203</v>
      </c>
      <c r="C2" s="584"/>
      <c r="D2" s="584"/>
      <c r="E2" s="584"/>
      <c r="F2" s="584"/>
      <c r="G2" s="378"/>
      <c r="H2" s="584" t="s">
        <v>205</v>
      </c>
      <c r="I2" s="584"/>
      <c r="J2" s="584"/>
      <c r="K2" s="584"/>
      <c r="L2" s="584"/>
      <c r="M2" s="379"/>
    </row>
    <row r="3" spans="1:13" s="127" customFormat="1" x14ac:dyDescent="0.25">
      <c r="B3" s="2"/>
      <c r="C3" s="124"/>
      <c r="D3" s="124"/>
      <c r="E3" s="2"/>
      <c r="F3" s="125"/>
      <c r="G3" s="2"/>
      <c r="H3" s="2"/>
      <c r="I3" s="124"/>
      <c r="J3" s="124"/>
      <c r="K3" s="2"/>
      <c r="L3" s="2"/>
      <c r="M3" s="380"/>
    </row>
    <row r="4" spans="1:13" s="129" customFormat="1" ht="13.95" customHeight="1" x14ac:dyDescent="0.3">
      <c r="B4" s="214" t="s">
        <v>206</v>
      </c>
      <c r="C4" s="381"/>
      <c r="D4" s="381"/>
      <c r="E4" s="214"/>
      <c r="F4" s="128"/>
      <c r="G4" s="214"/>
      <c r="H4" s="214" t="s">
        <v>207</v>
      </c>
      <c r="I4" s="381"/>
      <c r="J4" s="381"/>
      <c r="K4" s="214"/>
      <c r="L4" s="214"/>
      <c r="M4" s="382"/>
    </row>
    <row r="5" spans="1:13" s="130" customFormat="1" ht="13.95" customHeight="1" x14ac:dyDescent="0.25">
      <c r="B5" s="2"/>
      <c r="C5" s="124"/>
      <c r="D5" s="124"/>
      <c r="E5" s="2"/>
      <c r="F5" s="125"/>
      <c r="G5" s="2"/>
      <c r="H5" s="136"/>
      <c r="I5" s="321"/>
      <c r="J5" s="321"/>
      <c r="K5" s="136"/>
      <c r="L5" s="136"/>
      <c r="M5" s="383"/>
    </row>
    <row r="6" spans="1:13" s="130" customFormat="1" ht="55.5" customHeight="1" x14ac:dyDescent="0.25">
      <c r="B6" s="585"/>
      <c r="C6" s="587" t="s">
        <v>208</v>
      </c>
      <c r="D6" s="587"/>
      <c r="E6" s="2"/>
      <c r="F6" s="125"/>
      <c r="G6" s="2"/>
      <c r="H6" s="575"/>
      <c r="I6" s="569" t="s">
        <v>209</v>
      </c>
      <c r="J6" s="570"/>
      <c r="K6" s="136"/>
      <c r="L6" s="136"/>
      <c r="M6" s="383"/>
    </row>
    <row r="7" spans="1:13" s="127" customFormat="1" ht="15" customHeight="1" x14ac:dyDescent="0.25">
      <c r="B7" s="586"/>
      <c r="C7" s="131" t="s">
        <v>181</v>
      </c>
      <c r="D7" s="131" t="s">
        <v>210</v>
      </c>
      <c r="E7" s="2"/>
      <c r="F7" s="125"/>
      <c r="G7" s="2"/>
      <c r="H7" s="576"/>
      <c r="I7" s="131" t="s">
        <v>181</v>
      </c>
      <c r="J7" s="131" t="s">
        <v>210</v>
      </c>
      <c r="K7" s="136"/>
      <c r="L7" s="136"/>
      <c r="M7" s="380"/>
    </row>
    <row r="8" spans="1:13" s="135" customFormat="1" ht="45" customHeight="1" x14ac:dyDescent="0.3">
      <c r="B8" s="132" t="s">
        <v>211</v>
      </c>
      <c r="C8" s="133">
        <f>Baseline!AG58/1000</f>
        <v>0</v>
      </c>
      <c r="D8" s="306"/>
      <c r="E8" s="215"/>
      <c r="F8" s="134"/>
      <c r="G8" s="215"/>
      <c r="H8" s="132" t="s">
        <v>211</v>
      </c>
      <c r="I8" s="133">
        <f>Baseline!AG94/1000</f>
        <v>75.086179923999993</v>
      </c>
      <c r="J8" s="306">
        <v>45</v>
      </c>
      <c r="K8" s="375"/>
      <c r="L8" s="375"/>
      <c r="M8" s="384"/>
    </row>
    <row r="9" spans="1:13" s="135" customFormat="1" ht="45" customHeight="1" x14ac:dyDescent="0.3">
      <c r="B9" s="132" t="s">
        <v>212</v>
      </c>
      <c r="C9" s="133">
        <f>'Be Lean'!AG58/1000</f>
        <v>0</v>
      </c>
      <c r="D9" s="306"/>
      <c r="E9" s="215"/>
      <c r="F9" s="134"/>
      <c r="G9" s="215"/>
      <c r="H9" s="132" t="s">
        <v>212</v>
      </c>
      <c r="I9" s="133">
        <f>'Be Lean'!AG94/1000</f>
        <v>75.086179923999993</v>
      </c>
      <c r="J9" s="306">
        <v>45</v>
      </c>
      <c r="K9" s="375"/>
      <c r="L9" s="375"/>
      <c r="M9" s="384"/>
    </row>
    <row r="10" spans="1:13" s="135" customFormat="1" ht="45" customHeight="1" x14ac:dyDescent="0.3">
      <c r="B10" s="132" t="s">
        <v>213</v>
      </c>
      <c r="C10" s="133">
        <f>'Be Clean'!AG58/1000</f>
        <v>0</v>
      </c>
      <c r="D10" s="306"/>
      <c r="E10" s="215"/>
      <c r="F10" s="134"/>
      <c r="G10" s="215"/>
      <c r="H10" s="132" t="s">
        <v>213</v>
      </c>
      <c r="I10" s="133">
        <f>'Be Clean'!AG94/1000</f>
        <v>75.086179923999993</v>
      </c>
      <c r="J10" s="306">
        <v>45</v>
      </c>
      <c r="K10" s="375"/>
      <c r="L10" s="375"/>
      <c r="M10" s="384"/>
    </row>
    <row r="11" spans="1:13" s="135" customFormat="1" ht="45" customHeight="1" x14ac:dyDescent="0.3">
      <c r="B11" s="132" t="s">
        <v>214</v>
      </c>
      <c r="C11" s="133">
        <f>'Be Green'!AG58/1000</f>
        <v>0</v>
      </c>
      <c r="D11" s="306"/>
      <c r="E11" s="215"/>
      <c r="F11" s="134"/>
      <c r="G11" s="215"/>
      <c r="H11" s="132" t="s">
        <v>214</v>
      </c>
      <c r="I11" s="133">
        <f>'Be Green'!AG94/1000</f>
        <v>29.358691109999999</v>
      </c>
      <c r="J11" s="306">
        <v>45</v>
      </c>
      <c r="K11" s="375"/>
      <c r="L11" s="375"/>
      <c r="M11" s="384"/>
    </row>
    <row r="12" spans="1:13" s="127" customFormat="1" ht="15" x14ac:dyDescent="0.25">
      <c r="B12" s="2"/>
      <c r="C12" s="124"/>
      <c r="D12" s="124"/>
      <c r="E12" s="2"/>
      <c r="F12" s="125"/>
      <c r="G12" s="2"/>
      <c r="H12" s="136"/>
      <c r="I12" s="321"/>
      <c r="J12" s="321"/>
      <c r="K12" s="136"/>
      <c r="L12" s="136"/>
      <c r="M12" s="380"/>
    </row>
    <row r="13" spans="1:13" s="127" customFormat="1" ht="15" x14ac:dyDescent="0.25">
      <c r="B13" s="2"/>
      <c r="C13" s="124"/>
      <c r="D13" s="124"/>
      <c r="E13" s="2"/>
      <c r="F13" s="125"/>
      <c r="G13" s="2"/>
      <c r="H13" s="136"/>
      <c r="I13" s="321"/>
      <c r="J13" s="321"/>
      <c r="K13" s="136"/>
      <c r="L13" s="136"/>
      <c r="M13" s="380"/>
    </row>
    <row r="14" spans="1:13" s="129" customFormat="1" ht="13.95" customHeight="1" x14ac:dyDescent="0.3">
      <c r="B14" s="214" t="s">
        <v>215</v>
      </c>
      <c r="C14" s="381"/>
      <c r="D14" s="381"/>
      <c r="E14" s="214"/>
      <c r="F14" s="128"/>
      <c r="G14" s="214"/>
      <c r="H14" s="214" t="s">
        <v>216</v>
      </c>
      <c r="I14" s="381"/>
      <c r="J14" s="381"/>
      <c r="K14" s="214"/>
      <c r="L14" s="214"/>
      <c r="M14" s="382"/>
    </row>
    <row r="15" spans="1:13" s="127" customFormat="1" ht="15" x14ac:dyDescent="0.25">
      <c r="B15" s="2"/>
      <c r="C15" s="124"/>
      <c r="D15" s="124"/>
      <c r="E15" s="2"/>
      <c r="F15" s="125"/>
      <c r="G15" s="2"/>
      <c r="H15" s="136"/>
      <c r="I15" s="321"/>
      <c r="J15" s="321"/>
      <c r="K15" s="136"/>
      <c r="L15" s="136"/>
      <c r="M15" s="380"/>
    </row>
    <row r="16" spans="1:13" s="138" customFormat="1" ht="45" customHeight="1" x14ac:dyDescent="0.25">
      <c r="B16" s="575"/>
      <c r="C16" s="569" t="s">
        <v>217</v>
      </c>
      <c r="D16" s="570"/>
      <c r="E16" s="136"/>
      <c r="F16" s="137"/>
      <c r="G16" s="136"/>
      <c r="H16" s="575"/>
      <c r="I16" s="569" t="s">
        <v>218</v>
      </c>
      <c r="J16" s="570"/>
      <c r="K16" s="136"/>
      <c r="L16" s="136"/>
      <c r="M16" s="385"/>
    </row>
    <row r="17" spans="2:13" s="138" customFormat="1" ht="20.25" customHeight="1" x14ac:dyDescent="0.25">
      <c r="B17" s="576"/>
      <c r="C17" s="131" t="s">
        <v>219</v>
      </c>
      <c r="D17" s="131" t="s">
        <v>220</v>
      </c>
      <c r="E17" s="136"/>
      <c r="F17" s="137"/>
      <c r="G17" s="136"/>
      <c r="H17" s="576"/>
      <c r="I17" s="131" t="s">
        <v>219</v>
      </c>
      <c r="J17" s="131" t="s">
        <v>220</v>
      </c>
      <c r="K17" s="136"/>
      <c r="L17" s="136"/>
      <c r="M17" s="385"/>
    </row>
    <row r="18" spans="2:13" s="138" customFormat="1" ht="45" customHeight="1" x14ac:dyDescent="0.25">
      <c r="B18" s="132" t="s">
        <v>221</v>
      </c>
      <c r="C18" s="133">
        <f>C8-C9</f>
        <v>0</v>
      </c>
      <c r="D18" s="139">
        <f>IFERROR(C18/C8,0)</f>
        <v>0</v>
      </c>
      <c r="E18" s="136"/>
      <c r="F18" s="137"/>
      <c r="G18" s="136"/>
      <c r="H18" s="132" t="s">
        <v>221</v>
      </c>
      <c r="I18" s="133">
        <f>I8-I9</f>
        <v>0</v>
      </c>
      <c r="J18" s="139">
        <f>IFERROR(I18/I8,0)</f>
        <v>0</v>
      </c>
      <c r="K18" s="136"/>
      <c r="L18" s="136"/>
      <c r="M18" s="385"/>
    </row>
    <row r="19" spans="2:13" s="138" customFormat="1" ht="45" customHeight="1" x14ac:dyDescent="0.25">
      <c r="B19" s="132" t="s">
        <v>222</v>
      </c>
      <c r="C19" s="133">
        <f>C9-C10</f>
        <v>0</v>
      </c>
      <c r="D19" s="139">
        <f>IFERROR(C19/C8,0)</f>
        <v>0</v>
      </c>
      <c r="E19" s="136"/>
      <c r="F19" s="137"/>
      <c r="G19" s="136"/>
      <c r="H19" s="132" t="s">
        <v>222</v>
      </c>
      <c r="I19" s="133">
        <f>I9-I10</f>
        <v>0</v>
      </c>
      <c r="J19" s="139">
        <f>IFERROR(I19/I8,0)</f>
        <v>0</v>
      </c>
      <c r="K19" s="136"/>
      <c r="L19" s="136"/>
      <c r="M19" s="385"/>
    </row>
    <row r="20" spans="2:13" s="138" customFormat="1" ht="45" customHeight="1" x14ac:dyDescent="0.25">
      <c r="B20" s="132" t="s">
        <v>223</v>
      </c>
      <c r="C20" s="133">
        <f>C10-C11</f>
        <v>0</v>
      </c>
      <c r="D20" s="139">
        <f>IFERROR(C20/C8,0)</f>
        <v>0</v>
      </c>
      <c r="E20" s="136"/>
      <c r="F20" s="137"/>
      <c r="G20" s="136"/>
      <c r="H20" s="132" t="s">
        <v>223</v>
      </c>
      <c r="I20" s="133">
        <f>I10-I11</f>
        <v>45.727488813999997</v>
      </c>
      <c r="J20" s="139">
        <f>IFERROR(I20/I8,0)</f>
        <v>0.60900006979025978</v>
      </c>
      <c r="K20" s="136"/>
      <c r="L20" s="136"/>
      <c r="M20" s="385"/>
    </row>
    <row r="21" spans="2:13" s="138" customFormat="1" ht="45" customHeight="1" x14ac:dyDescent="0.25">
      <c r="B21" s="140" t="s">
        <v>224</v>
      </c>
      <c r="C21" s="141">
        <f>C8-C11</f>
        <v>0</v>
      </c>
      <c r="D21" s="142">
        <f>IFERROR(C21/C8,0)</f>
        <v>0</v>
      </c>
      <c r="E21" s="136"/>
      <c r="F21" s="137"/>
      <c r="G21" s="136"/>
      <c r="H21" s="140" t="s">
        <v>225</v>
      </c>
      <c r="I21" s="141">
        <f>I8-I11</f>
        <v>45.727488813999997</v>
      </c>
      <c r="J21" s="142">
        <f>IFERROR(I21/I8,0)</f>
        <v>0.60900006979025978</v>
      </c>
      <c r="K21" s="386"/>
      <c r="L21" s="136"/>
      <c r="M21" s="385"/>
    </row>
    <row r="22" spans="2:13" s="138" customFormat="1" ht="45" customHeight="1" x14ac:dyDescent="0.25">
      <c r="B22" s="132" t="s">
        <v>226</v>
      </c>
      <c r="C22" s="133">
        <f>(C8-C21)</f>
        <v>0</v>
      </c>
      <c r="D22" s="143" t="s">
        <v>88</v>
      </c>
      <c r="E22" s="136"/>
      <c r="F22" s="137"/>
      <c r="G22" s="136"/>
      <c r="H22" s="132" t="s">
        <v>226</v>
      </c>
      <c r="I22" s="133">
        <f>(I8-I21)</f>
        <v>29.358691109999995</v>
      </c>
      <c r="J22" s="143" t="s">
        <v>88</v>
      </c>
      <c r="K22" s="386"/>
      <c r="L22" s="136"/>
      <c r="M22" s="385"/>
    </row>
    <row r="23" spans="2:13" s="138" customFormat="1" ht="16.5" customHeight="1" x14ac:dyDescent="0.3">
      <c r="B23" s="318"/>
      <c r="C23" s="569" t="s">
        <v>227</v>
      </c>
      <c r="D23" s="570"/>
      <c r="E23" s="136"/>
      <c r="F23" s="137"/>
      <c r="G23" s="136"/>
      <c r="H23" s="318"/>
      <c r="I23" s="569" t="s">
        <v>227</v>
      </c>
      <c r="J23" s="570"/>
      <c r="K23" s="136"/>
      <c r="L23" s="136"/>
      <c r="M23" s="385"/>
    </row>
    <row r="24" spans="2:13" s="138" customFormat="1" ht="45" customHeight="1" x14ac:dyDescent="0.25">
      <c r="B24" s="140" t="s">
        <v>228</v>
      </c>
      <c r="C24" s="144">
        <f>C22*30</f>
        <v>0</v>
      </c>
      <c r="D24" s="143" t="s">
        <v>88</v>
      </c>
      <c r="E24" s="136"/>
      <c r="F24" s="137"/>
      <c r="G24" s="136"/>
      <c r="H24" s="140" t="s">
        <v>228</v>
      </c>
      <c r="I24" s="144">
        <f>I22*30</f>
        <v>880.76073329999986</v>
      </c>
      <c r="J24" s="143" t="s">
        <v>88</v>
      </c>
      <c r="K24" s="136"/>
      <c r="L24" s="136"/>
      <c r="M24" s="385"/>
    </row>
    <row r="25" spans="2:13" s="138" customFormat="1" ht="45" customHeight="1" x14ac:dyDescent="0.25">
      <c r="B25" s="140" t="s">
        <v>229</v>
      </c>
      <c r="C25" s="144">
        <f>IFERROR(IF('Development Information'!$B$4=0,C22*95*30,C22*'Development Information'!$B$4*30),"")</f>
        <v>0</v>
      </c>
      <c r="D25" s="143"/>
      <c r="E25" s="136"/>
      <c r="F25" s="137"/>
      <c r="G25" s="136"/>
      <c r="H25" s="140" t="s">
        <v>229</v>
      </c>
      <c r="I25" s="144">
        <f>IFERROR(IF('Development Information'!$B$4=0,I22*95*30,I22*'Development Information'!$B$4*30),"")</f>
        <v>83672.269663499988</v>
      </c>
      <c r="J25" s="143"/>
      <c r="K25" s="136"/>
      <c r="L25" s="136"/>
      <c r="M25" s="385"/>
    </row>
    <row r="26" spans="2:13" s="138" customFormat="1" ht="15" customHeight="1" x14ac:dyDescent="0.25">
      <c r="B26" s="579" t="s">
        <v>230</v>
      </c>
      <c r="C26" s="579"/>
      <c r="D26" s="579"/>
      <c r="E26" s="216"/>
      <c r="F26" s="145"/>
      <c r="G26" s="216"/>
      <c r="H26" s="573" t="s">
        <v>230</v>
      </c>
      <c r="I26" s="573"/>
      <c r="J26" s="573"/>
      <c r="K26" s="216"/>
      <c r="L26" s="216"/>
      <c r="M26" s="385"/>
    </row>
    <row r="27" spans="2:13" s="138" customFormat="1" ht="15" x14ac:dyDescent="0.25">
      <c r="B27" s="580"/>
      <c r="C27" s="580"/>
      <c r="D27" s="580"/>
      <c r="E27" s="216"/>
      <c r="F27" s="145"/>
      <c r="G27" s="216"/>
      <c r="H27" s="574"/>
      <c r="I27" s="574"/>
      <c r="J27" s="574"/>
      <c r="K27" s="216"/>
      <c r="L27" s="216"/>
      <c r="M27" s="385"/>
    </row>
    <row r="28" spans="2:13" s="136" customFormat="1" ht="15" x14ac:dyDescent="0.25">
      <c r="C28" s="321"/>
      <c r="D28" s="321"/>
      <c r="F28" s="145"/>
      <c r="G28" s="216"/>
      <c r="L28" s="216"/>
      <c r="M28" s="137"/>
    </row>
    <row r="29" spans="2:13" s="136" customFormat="1" ht="15" x14ac:dyDescent="0.25">
      <c r="C29" s="321"/>
      <c r="D29" s="321"/>
      <c r="F29" s="145"/>
      <c r="G29" s="216"/>
      <c r="L29" s="216"/>
      <c r="M29" s="137"/>
    </row>
    <row r="30" spans="2:13" s="136" customFormat="1" ht="51.75" customHeight="1" x14ac:dyDescent="0.25">
      <c r="F30" s="145"/>
      <c r="G30" s="216"/>
      <c r="L30" s="216"/>
      <c r="M30" s="137"/>
    </row>
    <row r="31" spans="2:13" s="136" customFormat="1" ht="15" x14ac:dyDescent="0.25">
      <c r="F31" s="145"/>
      <c r="G31" s="216"/>
      <c r="L31" s="216"/>
      <c r="M31" s="137"/>
    </row>
    <row r="32" spans="2:13" s="136" customFormat="1" ht="15" x14ac:dyDescent="0.25">
      <c r="F32" s="145"/>
      <c r="G32" s="216"/>
      <c r="L32" s="216"/>
      <c r="M32" s="137"/>
    </row>
    <row r="33" spans="6:13" s="136" customFormat="1" ht="15" x14ac:dyDescent="0.25">
      <c r="F33" s="145"/>
      <c r="G33" s="216"/>
      <c r="L33" s="216"/>
      <c r="M33" s="137"/>
    </row>
    <row r="34" spans="6:13" s="136" customFormat="1" ht="71.25" customHeight="1" x14ac:dyDescent="0.25">
      <c r="F34" s="145"/>
      <c r="G34" s="216"/>
      <c r="L34" s="216"/>
      <c r="M34" s="137"/>
    </row>
    <row r="35" spans="6:13" s="136" customFormat="1" ht="15" x14ac:dyDescent="0.25">
      <c r="F35" s="145"/>
      <c r="G35" s="216"/>
      <c r="L35" s="216"/>
      <c r="M35" s="137"/>
    </row>
    <row r="36" spans="6:13" s="136" customFormat="1" ht="15" x14ac:dyDescent="0.25">
      <c r="F36" s="145"/>
      <c r="G36" s="216"/>
      <c r="L36" s="216"/>
      <c r="M36" s="137"/>
    </row>
    <row r="37" spans="6:13" ht="15" x14ac:dyDescent="0.25">
      <c r="F37" s="145"/>
      <c r="G37" s="216"/>
      <c r="L37" s="216"/>
      <c r="M37" s="125"/>
    </row>
    <row r="38" spans="6:13" ht="15" x14ac:dyDescent="0.25">
      <c r="F38" s="145"/>
      <c r="G38" s="216"/>
      <c r="L38" s="216"/>
      <c r="M38" s="125"/>
    </row>
    <row r="39" spans="6:13" ht="15" x14ac:dyDescent="0.25">
      <c r="F39" s="145"/>
      <c r="G39" s="216"/>
      <c r="L39" s="216"/>
      <c r="M39" s="125"/>
    </row>
    <row r="40" spans="6:13" ht="15" x14ac:dyDescent="0.25">
      <c r="F40" s="145"/>
      <c r="G40" s="216"/>
      <c r="L40" s="216"/>
      <c r="M40" s="125"/>
    </row>
    <row r="41" spans="6:13" ht="15" x14ac:dyDescent="0.25">
      <c r="F41" s="145"/>
      <c r="G41" s="216"/>
      <c r="L41" s="216"/>
      <c r="M41" s="125"/>
    </row>
    <row r="42" spans="6:13" ht="15" x14ac:dyDescent="0.25">
      <c r="F42" s="145"/>
      <c r="G42" s="216"/>
      <c r="L42" s="216"/>
      <c r="M42" s="125"/>
    </row>
    <row r="43" spans="6:13" ht="15" x14ac:dyDescent="0.25">
      <c r="F43" s="145"/>
      <c r="G43" s="216"/>
      <c r="L43" s="216"/>
      <c r="M43" s="125"/>
    </row>
    <row r="44" spans="6:13" ht="15" x14ac:dyDescent="0.25">
      <c r="F44" s="145"/>
      <c r="G44" s="216"/>
      <c r="L44" s="216"/>
      <c r="M44" s="125"/>
    </row>
    <row r="45" spans="6:13" ht="15" x14ac:dyDescent="0.25">
      <c r="F45" s="145"/>
      <c r="G45" s="216"/>
      <c r="L45" s="216"/>
      <c r="M45" s="125"/>
    </row>
    <row r="46" spans="6:13" ht="15" x14ac:dyDescent="0.25">
      <c r="F46" s="145"/>
      <c r="G46" s="216"/>
      <c r="L46" s="216"/>
      <c r="M46" s="125"/>
    </row>
    <row r="47" spans="6:13" ht="15" x14ac:dyDescent="0.25">
      <c r="F47" s="145"/>
      <c r="G47" s="216"/>
      <c r="L47" s="216"/>
      <c r="M47" s="125"/>
    </row>
    <row r="48" spans="6:13" ht="15" x14ac:dyDescent="0.25">
      <c r="F48" s="145"/>
      <c r="G48" s="216"/>
      <c r="L48" s="216"/>
      <c r="M48" s="125"/>
    </row>
    <row r="49" spans="1:13" ht="15" x14ac:dyDescent="0.25">
      <c r="F49" s="145"/>
      <c r="G49" s="216"/>
      <c r="L49" s="216"/>
      <c r="M49" s="125"/>
    </row>
    <row r="50" spans="1:13" ht="15" x14ac:dyDescent="0.25">
      <c r="F50" s="145"/>
      <c r="G50" s="216"/>
      <c r="L50" s="216"/>
      <c r="M50" s="125"/>
    </row>
    <row r="51" spans="1:13" ht="15" x14ac:dyDescent="0.25">
      <c r="F51" s="145"/>
      <c r="G51" s="216"/>
      <c r="L51" s="216"/>
      <c r="M51" s="125"/>
    </row>
    <row r="52" spans="1:13" ht="15" x14ac:dyDescent="0.25">
      <c r="F52" s="145"/>
      <c r="G52" s="216"/>
      <c r="L52" s="216"/>
      <c r="M52" s="125"/>
    </row>
    <row r="53" spans="1:13" ht="15" x14ac:dyDescent="0.25">
      <c r="F53" s="145"/>
      <c r="G53" s="216"/>
      <c r="L53" s="216"/>
      <c r="M53" s="125"/>
    </row>
    <row r="54" spans="1:13" ht="15" x14ac:dyDescent="0.25">
      <c r="F54" s="145"/>
      <c r="G54" s="216"/>
      <c r="L54" s="216"/>
      <c r="M54" s="125"/>
    </row>
    <row r="55" spans="1:13" ht="15" x14ac:dyDescent="0.25">
      <c r="F55" s="145"/>
      <c r="G55" s="216"/>
      <c r="L55" s="216"/>
      <c r="M55" s="125"/>
    </row>
    <row r="56" spans="1:13" ht="15" x14ac:dyDescent="0.25">
      <c r="F56" s="145"/>
      <c r="G56" s="216"/>
      <c r="L56" s="216"/>
      <c r="M56" s="125"/>
    </row>
    <row r="57" spans="1:13" ht="15" x14ac:dyDescent="0.25">
      <c r="F57" s="145"/>
      <c r="G57" s="216"/>
      <c r="L57" s="216"/>
      <c r="M57" s="125"/>
    </row>
    <row r="58" spans="1:13" s="146" customFormat="1" ht="24.6" x14ac:dyDescent="0.3">
      <c r="A58" s="218"/>
      <c r="B58" s="581" t="s">
        <v>231</v>
      </c>
      <c r="C58" s="581"/>
      <c r="D58" s="581"/>
      <c r="E58" s="581"/>
      <c r="F58" s="581"/>
      <c r="G58" s="377"/>
      <c r="H58" s="377"/>
      <c r="I58" s="377"/>
      <c r="J58" s="377"/>
      <c r="K58" s="377"/>
      <c r="L58" s="376"/>
      <c r="M58" s="387"/>
    </row>
    <row r="59" spans="1:13" s="136" customFormat="1" ht="15" x14ac:dyDescent="0.25">
      <c r="C59" s="321"/>
      <c r="D59" s="321"/>
      <c r="L59" s="216"/>
      <c r="M59" s="137"/>
    </row>
    <row r="60" spans="1:13" s="138" customFormat="1" ht="56.25" customHeight="1" x14ac:dyDescent="0.25">
      <c r="B60" s="317"/>
      <c r="C60" s="317" t="s">
        <v>232</v>
      </c>
      <c r="D60" s="317" t="s">
        <v>233</v>
      </c>
      <c r="E60" s="317" t="s">
        <v>234</v>
      </c>
      <c r="F60" s="136"/>
      <c r="G60" s="136"/>
      <c r="H60" s="322"/>
      <c r="I60" s="317" t="s">
        <v>235</v>
      </c>
      <c r="J60" s="317" t="s">
        <v>236</v>
      </c>
      <c r="K60" s="317" t="s">
        <v>237</v>
      </c>
      <c r="L60" s="216"/>
      <c r="M60" s="385"/>
    </row>
    <row r="61" spans="1:13" s="138" customFormat="1" ht="40.200000000000003" customHeight="1" x14ac:dyDescent="0.25">
      <c r="B61" s="147" t="s">
        <v>238</v>
      </c>
      <c r="C61" s="148">
        <f>Baseline!AG98/1000</f>
        <v>75.086179923999993</v>
      </c>
      <c r="D61" s="149"/>
      <c r="E61" s="150"/>
      <c r="F61" s="217">
        <f>$C$61</f>
        <v>75.086179923999993</v>
      </c>
      <c r="G61" s="217"/>
      <c r="H61" s="156" t="s">
        <v>239</v>
      </c>
      <c r="I61" s="157">
        <f>IFERROR(Baseline!AH58,"")</f>
        <v>0</v>
      </c>
      <c r="J61" s="157">
        <f>IFERROR('Be Lean'!AH58,"")</f>
        <v>0</v>
      </c>
      <c r="K61" s="152" t="str">
        <f>IFERROR(1-J61/I61,"")</f>
        <v/>
      </c>
      <c r="L61" s="216"/>
      <c r="M61" s="385"/>
    </row>
    <row r="62" spans="1:13" s="138" customFormat="1" ht="40.200000000000003" customHeight="1" x14ac:dyDescent="0.25">
      <c r="B62" s="151" t="s">
        <v>240</v>
      </c>
      <c r="C62" s="148">
        <f>'Be Lean'!AG98/1000</f>
        <v>75.086179923999993</v>
      </c>
      <c r="D62" s="148">
        <f>C61-C62</f>
        <v>0</v>
      </c>
      <c r="E62" s="152">
        <f>IFERROR(D62/C61,0)</f>
        <v>0</v>
      </c>
      <c r="F62" s="217">
        <f>$C$61</f>
        <v>75.086179923999993</v>
      </c>
      <c r="G62" s="217"/>
      <c r="H62" s="136"/>
      <c r="I62" s="321"/>
      <c r="J62" s="321"/>
      <c r="K62" s="136"/>
      <c r="L62" s="216"/>
      <c r="M62" s="385"/>
    </row>
    <row r="63" spans="1:13" s="138" customFormat="1" ht="40.200000000000003" customHeight="1" x14ac:dyDescent="0.25">
      <c r="B63" s="151" t="s">
        <v>241</v>
      </c>
      <c r="C63" s="148">
        <f>'Be Clean'!AG98/1000</f>
        <v>75.086179923999993</v>
      </c>
      <c r="D63" s="148">
        <f>C62-C63</f>
        <v>0</v>
      </c>
      <c r="E63" s="152">
        <f>IFERROR(D63/C61,0)</f>
        <v>0</v>
      </c>
      <c r="F63" s="217">
        <f>$C$61</f>
        <v>75.086179923999993</v>
      </c>
      <c r="G63" s="217"/>
      <c r="H63" s="136"/>
      <c r="I63" s="321"/>
      <c r="J63" s="321"/>
      <c r="K63" s="136"/>
      <c r="L63" s="216"/>
      <c r="M63" s="385"/>
    </row>
    <row r="64" spans="1:13" s="138" customFormat="1" ht="64.8" x14ac:dyDescent="0.25">
      <c r="B64" s="151" t="s">
        <v>242</v>
      </c>
      <c r="C64" s="148">
        <f>'Be Green'!AG98/1000</f>
        <v>29.358691109999999</v>
      </c>
      <c r="D64" s="148">
        <f>C63-C64</f>
        <v>45.727488813999997</v>
      </c>
      <c r="E64" s="152">
        <f>IFERROR(D64/C61,0)</f>
        <v>0.60900006979025978</v>
      </c>
      <c r="F64" s="217">
        <f>$C$61</f>
        <v>75.086179923999993</v>
      </c>
      <c r="G64" s="217"/>
      <c r="H64" s="317"/>
      <c r="I64" s="317" t="s">
        <v>243</v>
      </c>
      <c r="J64" s="317" t="s">
        <v>244</v>
      </c>
      <c r="K64" s="136"/>
      <c r="L64" s="216"/>
      <c r="M64" s="385"/>
    </row>
    <row r="65" spans="1:13" s="138" customFormat="1" ht="40.200000000000003" customHeight="1" x14ac:dyDescent="0.25">
      <c r="B65" s="151" t="s">
        <v>245</v>
      </c>
      <c r="C65" s="153" t="s">
        <v>88</v>
      </c>
      <c r="D65" s="148">
        <f>SUM(D62:D64)</f>
        <v>45.727488813999997</v>
      </c>
      <c r="E65" s="152">
        <f>IFERROR(D65/C61,0)</f>
        <v>0.60900006979025978</v>
      </c>
      <c r="F65" s="217">
        <f>$C$61</f>
        <v>75.086179923999993</v>
      </c>
      <c r="G65" s="217"/>
      <c r="H65" s="156" t="s">
        <v>246</v>
      </c>
      <c r="I65" s="307">
        <v>79.900000000000006</v>
      </c>
      <c r="J65" s="307">
        <v>79.900000000000006</v>
      </c>
      <c r="K65" s="136"/>
      <c r="L65" s="216"/>
      <c r="M65" s="385"/>
    </row>
    <row r="66" spans="1:13" s="138" customFormat="1" ht="40.200000000000003" customHeight="1" x14ac:dyDescent="0.25">
      <c r="B66" s="147"/>
      <c r="C66" s="153" t="s">
        <v>88</v>
      </c>
      <c r="D66" s="154" t="s">
        <v>247</v>
      </c>
      <c r="E66" s="152" t="s">
        <v>88</v>
      </c>
      <c r="F66" s="214"/>
      <c r="G66" s="214"/>
      <c r="H66" s="156" t="s">
        <v>248</v>
      </c>
      <c r="I66" s="307">
        <v>105.6</v>
      </c>
      <c r="J66" s="307">
        <v>105.6</v>
      </c>
      <c r="K66" s="136"/>
      <c r="L66" s="216"/>
      <c r="M66" s="385"/>
    </row>
    <row r="67" spans="1:13" s="138" customFormat="1" ht="40.200000000000003" customHeight="1" x14ac:dyDescent="0.25">
      <c r="B67" s="147" t="s">
        <v>249</v>
      </c>
      <c r="C67" s="153" t="s">
        <v>88</v>
      </c>
      <c r="D67" s="155">
        <f>C24+I24</f>
        <v>880.76073329999986</v>
      </c>
      <c r="E67" s="152" t="s">
        <v>88</v>
      </c>
      <c r="F67" s="214"/>
      <c r="G67" s="214"/>
      <c r="H67" s="136"/>
      <c r="I67" s="136"/>
      <c r="J67" s="136"/>
      <c r="K67" s="136"/>
      <c r="L67" s="216"/>
      <c r="M67" s="385"/>
    </row>
    <row r="68" spans="1:13" s="136" customFormat="1" ht="15" x14ac:dyDescent="0.25">
      <c r="C68" s="321"/>
      <c r="D68" s="321"/>
      <c r="L68" s="216"/>
      <c r="M68" s="137"/>
    </row>
    <row r="69" spans="1:13" ht="24.6" x14ac:dyDescent="0.25">
      <c r="A69" s="218"/>
      <c r="B69" s="581" t="s">
        <v>250</v>
      </c>
      <c r="C69" s="581"/>
      <c r="D69" s="581"/>
      <c r="E69" s="581"/>
      <c r="F69" s="581"/>
      <c r="G69" s="377"/>
      <c r="H69" s="377"/>
      <c r="I69" s="377"/>
      <c r="J69" s="377"/>
      <c r="K69" s="377"/>
      <c r="L69" s="376"/>
      <c r="M69" s="228"/>
    </row>
    <row r="70" spans="1:13" ht="15" x14ac:dyDescent="0.25">
      <c r="L70" s="216"/>
      <c r="M70" s="125"/>
    </row>
    <row r="71" spans="1:13" ht="106.8" x14ac:dyDescent="0.25">
      <c r="B71" s="317" t="s">
        <v>165</v>
      </c>
      <c r="C71" s="317" t="s">
        <v>183</v>
      </c>
      <c r="D71" s="317" t="s">
        <v>184</v>
      </c>
      <c r="E71" s="317" t="s">
        <v>185</v>
      </c>
      <c r="F71" s="317" t="s">
        <v>251</v>
      </c>
      <c r="G71" s="587" t="s">
        <v>252</v>
      </c>
      <c r="H71" s="587"/>
      <c r="I71" s="569" t="s">
        <v>253</v>
      </c>
      <c r="J71" s="582"/>
      <c r="K71" s="583"/>
      <c r="M71" s="385"/>
    </row>
    <row r="72" spans="1:13" ht="67.2" customHeight="1" x14ac:dyDescent="0.25">
      <c r="B72" s="147" t="s">
        <v>203</v>
      </c>
      <c r="C72" s="147" t="str">
        <f>IF('EUI &amp; space heating demand'!$B$6="","",'EUI &amp; space heating demand'!N6)</f>
        <v/>
      </c>
      <c r="D72" s="147" t="str">
        <f>IF('EUI &amp; space heating demand'!$B$6="","",'EUI &amp; space heating demand'!O6)</f>
        <v/>
      </c>
      <c r="E72" s="414" t="str">
        <f>IF('EUI &amp; space heating demand'!B6="","", 'EUI &amp; space heating demand'!P6)</f>
        <v/>
      </c>
      <c r="F72" s="414" t="str">
        <f>IF('EUI &amp; space heating demand'!B6="","", 'EUI &amp; space heating demand'!Q6)</f>
        <v/>
      </c>
      <c r="G72" s="588" t="str">
        <f>IF('EUI &amp; space heating demand'!$B$6="","",CONCATENATE('EUI &amp; space heating demand'!R6, " &amp; ", 'EUI &amp; space heating demand'!S6,  " dwellings / ", 'EUI &amp; space heating demand'!R7, " &amp; ", 'EUI &amp; space heating demand'!S7, " Landlord Circulation " ))</f>
        <v/>
      </c>
      <c r="H72" s="589"/>
      <c r="I72" s="571" t="str">
        <f>IF('EUI &amp; space heating demand'!T6="","", CONCATENATE('EUI &amp; space heating demand'!T6, " &amp; ", 'EUI &amp; space heating demand'!T7))</f>
        <v/>
      </c>
      <c r="J72" s="571"/>
      <c r="K72" s="572"/>
      <c r="M72" s="385"/>
    </row>
    <row r="73" spans="1:13" ht="47.25" customHeight="1" x14ac:dyDescent="0.25">
      <c r="B73" s="407" t="str">
        <f>IF('EUI &amp; space heating demand'!B13="","",'EUI &amp; space heating demand'!A13)</f>
        <v>All other non-residential</v>
      </c>
      <c r="C73" s="147">
        <f>IF('EUI &amp; space heating demand'!B13="","",'EUI &amp; space heating demand'!N13)</f>
        <v>32.1</v>
      </c>
      <c r="D73" s="147">
        <f>IF('EUI &amp; space heating demand'!B13="","",'EUI &amp; space heating demand'!O13)</f>
        <v>4.2</v>
      </c>
      <c r="E73" s="414">
        <f>IF('EUI &amp; space heating demand'!B13="","", 'EUI &amp; space heating demand'!P13)</f>
        <v>55</v>
      </c>
      <c r="F73" s="414">
        <f>IF('EUI &amp; space heating demand'!B13="","", 'EUI &amp; space heating demand'!Q13)</f>
        <v>15</v>
      </c>
      <c r="G73" s="571" t="str">
        <f>IF('EUI &amp; space heating demand'!B13="","",CONCATENATE('EUI &amp; space heating demand'!R13," &amp; ",'EUI &amp; space heating demand'!S13))</f>
        <v>Part L2 - SBEM &amp; CIBSE TM54</v>
      </c>
      <c r="H73" s="571"/>
      <c r="I73" s="571" t="str">
        <f>IF('EUI &amp; space heating demand'!T13="","", 'EUI &amp; space heating demand'!T13)</f>
        <v/>
      </c>
      <c r="J73" s="571"/>
      <c r="K73" s="572"/>
      <c r="M73" s="385"/>
    </row>
    <row r="74" spans="1:13" ht="47.25" customHeight="1" x14ac:dyDescent="0.25">
      <c r="B74" s="407" t="str">
        <f>IF('EUI &amp; space heating demand'!B14="","",'EUI &amp; space heating demand'!A14)</f>
        <v/>
      </c>
      <c r="C74" s="147" t="str">
        <f>IF('EUI &amp; space heating demand'!B14="","",'EUI &amp; space heating demand'!N14)</f>
        <v/>
      </c>
      <c r="D74" s="147" t="str">
        <f>IF('EUI &amp; space heating demand'!B14="","",'EUI &amp; space heating demand'!O14)</f>
        <v/>
      </c>
      <c r="E74" s="414" t="str">
        <f>IF('EUI &amp; space heating demand'!B14="","", 'EUI &amp; space heating demand'!P14)</f>
        <v/>
      </c>
      <c r="F74" s="414" t="str">
        <f>IF('EUI &amp; space heating demand'!B14="","", 'EUI &amp; space heating demand'!Q14)</f>
        <v/>
      </c>
      <c r="G74" s="571" t="str">
        <f>IF('EUI &amp; space heating demand'!B14="","",CONCATENATE('EUI &amp; space heating demand'!R14," &amp; ",'EUI &amp; space heating demand'!S14))</f>
        <v/>
      </c>
      <c r="H74" s="571"/>
      <c r="I74" s="571" t="str">
        <f>IF('EUI &amp; space heating demand'!T14="","", 'EUI &amp; space heating demand'!T14)</f>
        <v/>
      </c>
      <c r="J74" s="571"/>
      <c r="K74" s="572"/>
      <c r="M74" s="385"/>
    </row>
    <row r="75" spans="1:13" ht="47.25" customHeight="1" x14ac:dyDescent="0.25">
      <c r="B75" s="407" t="str">
        <f>IF('EUI &amp; space heating demand'!B15="","",'EUI &amp; space heating demand'!A15)</f>
        <v/>
      </c>
      <c r="C75" s="147" t="str">
        <f>IF('EUI &amp; space heating demand'!B15="","",'EUI &amp; space heating demand'!N15)</f>
        <v/>
      </c>
      <c r="D75" s="147" t="str">
        <f>IF('EUI &amp; space heating demand'!B15="","",'EUI &amp; space heating demand'!O15)</f>
        <v/>
      </c>
      <c r="E75" s="414" t="str">
        <f>IF('EUI &amp; space heating demand'!B15="","", 'EUI &amp; space heating demand'!P15)</f>
        <v/>
      </c>
      <c r="F75" s="414" t="str">
        <f>IF('EUI &amp; space heating demand'!B15="","", 'EUI &amp; space heating demand'!Q15)</f>
        <v/>
      </c>
      <c r="G75" s="571" t="str">
        <f>IF('EUI &amp; space heating demand'!B15="","",CONCATENATE('EUI &amp; space heating demand'!R15," &amp; ",'EUI &amp; space heating demand'!S15))</f>
        <v/>
      </c>
      <c r="H75" s="571"/>
      <c r="I75" s="571" t="str">
        <f>IF('EUI &amp; space heating demand'!T15="","", 'EUI &amp; space heating demand'!T15)</f>
        <v/>
      </c>
      <c r="J75" s="571"/>
      <c r="K75" s="572"/>
      <c r="M75" s="385"/>
    </row>
    <row r="76" spans="1:13" ht="47.25" customHeight="1" x14ac:dyDescent="0.25">
      <c r="B76" s="407" t="str">
        <f>IF('EUI &amp; space heating demand'!B16="","",'EUI &amp; space heating demand'!A16)</f>
        <v/>
      </c>
      <c r="C76" s="147" t="str">
        <f>IF('EUI &amp; space heating demand'!B16="","",'EUI &amp; space heating demand'!N16)</f>
        <v/>
      </c>
      <c r="D76" s="147" t="str">
        <f>IF('EUI &amp; space heating demand'!B16="","",'EUI &amp; space heating demand'!O16)</f>
        <v/>
      </c>
      <c r="E76" s="414" t="str">
        <f>IF('EUI &amp; space heating demand'!B16="","", 'EUI &amp; space heating demand'!P16)</f>
        <v/>
      </c>
      <c r="F76" s="414" t="str">
        <f>IF('EUI &amp; space heating demand'!B16="","", 'EUI &amp; space heating demand'!Q16)</f>
        <v/>
      </c>
      <c r="G76" s="571" t="str">
        <f>IF('EUI &amp; space heating demand'!B16="","",CONCATENATE('EUI &amp; space heating demand'!R16," &amp; ",'EUI &amp; space heating demand'!S16))</f>
        <v/>
      </c>
      <c r="H76" s="571"/>
      <c r="I76" s="571" t="str">
        <f>IF('EUI &amp; space heating demand'!T16="","", 'EUI &amp; space heating demand'!T16)</f>
        <v/>
      </c>
      <c r="J76" s="571"/>
      <c r="K76" s="572"/>
      <c r="M76" s="385"/>
    </row>
    <row r="77" spans="1:13" ht="47.25" customHeight="1" x14ac:dyDescent="0.25">
      <c r="B77" s="407" t="str">
        <f>IF('EUI &amp; space heating demand'!B17="","",'EUI &amp; space heating demand'!A17)</f>
        <v/>
      </c>
      <c r="C77" s="147" t="str">
        <f>IF('EUI &amp; space heating demand'!B17="","",'EUI &amp; space heating demand'!N17)</f>
        <v/>
      </c>
      <c r="D77" s="147" t="str">
        <f>IF('EUI &amp; space heating demand'!B17="","",'EUI &amp; space heating demand'!O17)</f>
        <v/>
      </c>
      <c r="E77" s="414" t="str">
        <f>IF('EUI &amp; space heating demand'!B17="","", 'EUI &amp; space heating demand'!P17)</f>
        <v/>
      </c>
      <c r="F77" s="414" t="str">
        <f>IF('EUI &amp; space heating demand'!B17="","", 'EUI &amp; space heating demand'!Q17)</f>
        <v/>
      </c>
      <c r="G77" s="571" t="str">
        <f>IF('EUI &amp; space heating demand'!B17="","",CONCATENATE('EUI &amp; space heating demand'!R17," &amp; ",'EUI &amp; space heating demand'!S17))</f>
        <v/>
      </c>
      <c r="H77" s="571"/>
      <c r="I77" s="571" t="str">
        <f>IF('EUI &amp; space heating demand'!T17="","", 'EUI &amp; space heating demand'!T17)</f>
        <v/>
      </c>
      <c r="J77" s="571"/>
      <c r="K77" s="572"/>
      <c r="M77" s="385"/>
    </row>
    <row r="78" spans="1:13" ht="47.25" customHeight="1" x14ac:dyDescent="0.25">
      <c r="B78" s="407" t="str">
        <f>IF('EUI &amp; space heating demand'!B18="","",'EUI &amp; space heating demand'!A18)</f>
        <v/>
      </c>
      <c r="C78" s="147" t="str">
        <f>IF('EUI &amp; space heating demand'!B18="","",'EUI &amp; space heating demand'!N18)</f>
        <v/>
      </c>
      <c r="D78" s="147" t="str">
        <f>IF('EUI &amp; space heating demand'!B18="","",'EUI &amp; space heating demand'!O18)</f>
        <v/>
      </c>
      <c r="E78" s="414" t="str">
        <f>IF('EUI &amp; space heating demand'!B18="","", 'EUI &amp; space heating demand'!P18)</f>
        <v/>
      </c>
      <c r="F78" s="414" t="str">
        <f>IF('EUI &amp; space heating demand'!B18="","", 'EUI &amp; space heating demand'!Q18)</f>
        <v/>
      </c>
      <c r="G78" s="571" t="str">
        <f>IF('EUI &amp; space heating demand'!B18="","",CONCATENATE('EUI &amp; space heating demand'!R18," &amp; ",'EUI &amp; space heating demand'!S18))</f>
        <v/>
      </c>
      <c r="H78" s="571"/>
      <c r="I78" s="571" t="str">
        <f>IF('EUI &amp; space heating demand'!T18="","", 'EUI &amp; space heating demand'!T18)</f>
        <v/>
      </c>
      <c r="J78" s="571"/>
      <c r="K78" s="572"/>
      <c r="M78" s="385"/>
    </row>
    <row r="79" spans="1:13" ht="47.25" customHeight="1" x14ac:dyDescent="0.25">
      <c r="B79" s="407" t="str">
        <f>IF('EUI &amp; space heating demand'!B19="","",'EUI &amp; space heating demand'!A19)</f>
        <v/>
      </c>
      <c r="C79" s="147" t="str">
        <f>IF('EUI &amp; space heating demand'!B19="","",'EUI &amp; space heating demand'!N19)</f>
        <v/>
      </c>
      <c r="D79" s="147" t="str">
        <f>IF('EUI &amp; space heating demand'!B19="","",'EUI &amp; space heating demand'!O19)</f>
        <v/>
      </c>
      <c r="E79" s="414" t="str">
        <f>IF('EUI &amp; space heating demand'!B19="","", 'EUI &amp; space heating demand'!P19)</f>
        <v/>
      </c>
      <c r="F79" s="414" t="str">
        <f>IF('EUI &amp; space heating demand'!B19="","", 'EUI &amp; space heating demand'!Q19)</f>
        <v/>
      </c>
      <c r="G79" s="571" t="str">
        <f>IF('EUI &amp; space heating demand'!B19="","",CONCATENATE('EUI &amp; space heating demand'!R19," &amp; ",'EUI &amp; space heating demand'!S19))</f>
        <v/>
      </c>
      <c r="H79" s="571"/>
      <c r="I79" s="571" t="str">
        <f>IF('EUI &amp; space heating demand'!T19="","", 'EUI &amp; space heating demand'!T19)</f>
        <v/>
      </c>
      <c r="J79" s="571"/>
      <c r="K79" s="572"/>
      <c r="M79" s="385"/>
    </row>
    <row r="80" spans="1:13" ht="47.25" customHeight="1" x14ac:dyDescent="0.25">
      <c r="B80" s="407" t="str">
        <f>IF('EUI &amp; space heating demand'!B20="","",'EUI &amp; space heating demand'!A20)</f>
        <v/>
      </c>
      <c r="C80" s="147" t="str">
        <f>IF('EUI &amp; space heating demand'!B20="","",'EUI &amp; space heating demand'!N20)</f>
        <v/>
      </c>
      <c r="D80" s="147" t="str">
        <f>IF('EUI &amp; space heating demand'!B20="","",'EUI &amp; space heating demand'!O20)</f>
        <v/>
      </c>
      <c r="E80" s="414" t="str">
        <f>IF('EUI &amp; space heating demand'!B20="","", 'EUI &amp; space heating demand'!P20)</f>
        <v/>
      </c>
      <c r="F80" s="414" t="str">
        <f>IF('EUI &amp; space heating demand'!B20="","", 'EUI &amp; space heating demand'!Q20)</f>
        <v/>
      </c>
      <c r="G80" s="571" t="str">
        <f>IF('EUI &amp; space heating demand'!B20="","",CONCATENATE('EUI &amp; space heating demand'!R20," &amp; ",'EUI &amp; space heating demand'!S20))</f>
        <v/>
      </c>
      <c r="H80" s="571"/>
      <c r="I80" s="571" t="str">
        <f>IF('EUI &amp; space heating demand'!T20="","", 'EUI &amp; space heating demand'!T20)</f>
        <v/>
      </c>
      <c r="J80" s="571"/>
      <c r="K80" s="572"/>
      <c r="M80" s="385"/>
    </row>
    <row r="81" spans="2:13" ht="47.25" customHeight="1" x14ac:dyDescent="0.25">
      <c r="B81" s="407" t="str">
        <f>IF('EUI &amp; space heating demand'!B21="","",'EUI &amp; space heating demand'!A21)</f>
        <v/>
      </c>
      <c r="C81" s="147" t="str">
        <f>IF('EUI &amp; space heating demand'!B21="","",'EUI &amp; space heating demand'!N21)</f>
        <v/>
      </c>
      <c r="D81" s="147" t="str">
        <f>IF('EUI &amp; space heating demand'!B21="","",'EUI &amp; space heating demand'!O21)</f>
        <v/>
      </c>
      <c r="E81" s="414" t="str">
        <f>IF('EUI &amp; space heating demand'!B21="","", 'EUI &amp; space heating demand'!P21)</f>
        <v/>
      </c>
      <c r="F81" s="414" t="str">
        <f>IF('EUI &amp; space heating demand'!B21="","", 'EUI &amp; space heating demand'!Q21)</f>
        <v/>
      </c>
      <c r="G81" s="571" t="str">
        <f>IF('EUI &amp; space heating demand'!B21="","",CONCATENATE('EUI &amp; space heating demand'!R21," &amp; ",'EUI &amp; space heating demand'!S21))</f>
        <v/>
      </c>
      <c r="H81" s="571"/>
      <c r="I81" s="571" t="str">
        <f>IF('EUI &amp; space heating demand'!T21="","", 'EUI &amp; space heating demand'!T21)</f>
        <v/>
      </c>
      <c r="J81" s="571"/>
      <c r="K81" s="572"/>
      <c r="M81" s="385"/>
    </row>
    <row r="82" spans="2:13" ht="47.25" customHeight="1" x14ac:dyDescent="0.25">
      <c r="B82" s="407" t="str">
        <f>IF('EUI &amp; space heating demand'!B22="","",'EUI &amp; space heating demand'!A22)</f>
        <v/>
      </c>
      <c r="C82" s="147" t="str">
        <f>IF('EUI &amp; space heating demand'!B22="","",'EUI &amp; space heating demand'!N22)</f>
        <v/>
      </c>
      <c r="D82" s="147" t="str">
        <f>IF('EUI &amp; space heating demand'!B22="","",'EUI &amp; space heating demand'!O22)</f>
        <v/>
      </c>
      <c r="E82" s="414" t="str">
        <f>IF('EUI &amp; space heating demand'!B22="","", 'EUI &amp; space heating demand'!P22)</f>
        <v/>
      </c>
      <c r="F82" s="414" t="str">
        <f>IF('EUI &amp; space heating demand'!B22="","", 'EUI &amp; space heating demand'!Q22)</f>
        <v/>
      </c>
      <c r="G82" s="571" t="str">
        <f>IF('EUI &amp; space heating demand'!B22="","",CONCATENATE('EUI &amp; space heating demand'!R22," &amp; ",'EUI &amp; space heating demand'!S22))</f>
        <v/>
      </c>
      <c r="H82" s="571"/>
      <c r="I82" s="571" t="str">
        <f>IF('EUI &amp; space heating demand'!T22="","", 'EUI &amp; space heating demand'!T22)</f>
        <v/>
      </c>
      <c r="J82" s="571"/>
      <c r="K82" s="572"/>
      <c r="M82" s="385"/>
    </row>
    <row r="83" spans="2:13" ht="47.25" customHeight="1" x14ac:dyDescent="0.25">
      <c r="B83" s="407" t="str">
        <f>IF('EUI &amp; space heating demand'!B23="","",'EUI &amp; space heating demand'!A23)</f>
        <v/>
      </c>
      <c r="C83" s="147" t="str">
        <f>IF('EUI &amp; space heating demand'!B23="","",'EUI &amp; space heating demand'!N23)</f>
        <v/>
      </c>
      <c r="D83" s="147" t="str">
        <f>IF('EUI &amp; space heating demand'!B23="","",'EUI &amp; space heating demand'!O23)</f>
        <v/>
      </c>
      <c r="E83" s="414" t="str">
        <f>IF('EUI &amp; space heating demand'!B23="","", 'EUI &amp; space heating demand'!P23)</f>
        <v/>
      </c>
      <c r="F83" s="414" t="str">
        <f>IF('EUI &amp; space heating demand'!B23="","", 'EUI &amp; space heating demand'!Q23)</f>
        <v/>
      </c>
      <c r="G83" s="571" t="str">
        <f>IF('EUI &amp; space heating demand'!B23="","",CONCATENATE('EUI &amp; space heating demand'!R23," &amp; ",'EUI &amp; space heating demand'!S23))</f>
        <v/>
      </c>
      <c r="H83" s="571"/>
      <c r="I83" s="571" t="str">
        <f>IF('EUI &amp; space heating demand'!T23="","", 'EUI &amp; space heating demand'!T23)</f>
        <v/>
      </c>
      <c r="J83" s="571"/>
      <c r="K83" s="572"/>
      <c r="M83" s="385"/>
    </row>
    <row r="84" spans="2:13" ht="47.25" customHeight="1" x14ac:dyDescent="0.25">
      <c r="B84" s="407" t="str">
        <f>IF('EUI &amp; space heating demand'!B24="","",'EUI &amp; space heating demand'!A24)</f>
        <v/>
      </c>
      <c r="C84" s="147" t="str">
        <f>IF('EUI &amp; space heating demand'!B24="","",'EUI &amp; space heating demand'!N24)</f>
        <v/>
      </c>
      <c r="D84" s="147" t="str">
        <f>IF('EUI &amp; space heating demand'!B24="","",'EUI &amp; space heating demand'!O24)</f>
        <v/>
      </c>
      <c r="E84" s="414" t="str">
        <f>IF('EUI &amp; space heating demand'!B24="","", 'EUI &amp; space heating demand'!P24)</f>
        <v/>
      </c>
      <c r="F84" s="414" t="str">
        <f>IF('EUI &amp; space heating demand'!B24="","", 'EUI &amp; space heating demand'!Q24)</f>
        <v/>
      </c>
      <c r="G84" s="571" t="str">
        <f>IF('EUI &amp; space heating demand'!B24="","",CONCATENATE('EUI &amp; space heating demand'!R24," &amp; ",'EUI &amp; space heating demand'!S24))</f>
        <v/>
      </c>
      <c r="H84" s="571"/>
      <c r="I84" s="571" t="str">
        <f>IF('EUI &amp; space heating demand'!T24="","", 'EUI &amp; space heating demand'!T24)</f>
        <v/>
      </c>
      <c r="J84" s="571"/>
      <c r="K84" s="572"/>
      <c r="M84" s="385"/>
    </row>
    <row r="85" spans="2:13" ht="47.25" customHeight="1" x14ac:dyDescent="0.25">
      <c r="B85" s="407" t="str">
        <f>IF('EUI &amp; space heating demand'!B25="","",'EUI &amp; space heating demand'!A25)</f>
        <v/>
      </c>
      <c r="C85" s="147" t="str">
        <f>IF('EUI &amp; space heating demand'!B25="","",'EUI &amp; space heating demand'!N25)</f>
        <v/>
      </c>
      <c r="D85" s="147" t="str">
        <f>IF('EUI &amp; space heating demand'!B25="","",'EUI &amp; space heating demand'!O25)</f>
        <v/>
      </c>
      <c r="E85" s="414" t="str">
        <f>IF('EUI &amp; space heating demand'!B25="","", 'EUI &amp; space heating demand'!P25)</f>
        <v/>
      </c>
      <c r="F85" s="414" t="str">
        <f>IF('EUI &amp; space heating demand'!B25="","", 'EUI &amp; space heating demand'!Q25)</f>
        <v/>
      </c>
      <c r="G85" s="571" t="str">
        <f>IF('EUI &amp; space heating demand'!B25="","",CONCATENATE('EUI &amp; space heating demand'!R25," &amp; ",'EUI &amp; space heating demand'!S25))</f>
        <v/>
      </c>
      <c r="H85" s="571"/>
      <c r="I85" s="571" t="str">
        <f>IF('EUI &amp; space heating demand'!T25="","", 'EUI &amp; space heating demand'!T25)</f>
        <v/>
      </c>
      <c r="J85" s="571"/>
      <c r="K85" s="572"/>
      <c r="M85" s="385"/>
    </row>
    <row r="86" spans="2:13" ht="47.25" customHeight="1" x14ac:dyDescent="0.25">
      <c r="B86" s="407" t="str">
        <f>IF('EUI &amp; space heating demand'!B26="","",'EUI &amp; space heating demand'!A26)</f>
        <v/>
      </c>
      <c r="C86" s="147" t="str">
        <f>IF('EUI &amp; space heating demand'!B26="","",'EUI &amp; space heating demand'!N26)</f>
        <v/>
      </c>
      <c r="D86" s="147" t="str">
        <f>IF('EUI &amp; space heating demand'!B26="","",'EUI &amp; space heating demand'!O26)</f>
        <v/>
      </c>
      <c r="E86" s="414" t="str">
        <f>IF('EUI &amp; space heating demand'!B26="","", 'EUI &amp; space heating demand'!P26)</f>
        <v/>
      </c>
      <c r="F86" s="414" t="str">
        <f>IF('EUI &amp; space heating demand'!B26="","", 'EUI &amp; space heating demand'!Q26)</f>
        <v/>
      </c>
      <c r="G86" s="571" t="str">
        <f>IF('EUI &amp; space heating demand'!B26="","",CONCATENATE('EUI &amp; space heating demand'!R26," &amp; ",'EUI &amp; space heating demand'!S26))</f>
        <v/>
      </c>
      <c r="H86" s="571"/>
      <c r="I86" s="571" t="str">
        <f>IF('EUI &amp; space heating demand'!T26="","", 'EUI &amp; space heating demand'!T26)</f>
        <v/>
      </c>
      <c r="J86" s="571"/>
      <c r="K86" s="572"/>
      <c r="M86" s="385"/>
    </row>
    <row r="87" spans="2:13" ht="47.25" customHeight="1" x14ac:dyDescent="0.25">
      <c r="B87" s="407" t="str">
        <f>IF('EUI &amp; space heating demand'!B27="","",'EUI &amp; space heating demand'!A27)</f>
        <v/>
      </c>
      <c r="C87" s="147" t="str">
        <f>IF('EUI &amp; space heating demand'!B27="","",'EUI &amp; space heating demand'!N27)</f>
        <v/>
      </c>
      <c r="D87" s="147" t="str">
        <f>IF('EUI &amp; space heating demand'!B27="","",'EUI &amp; space heating demand'!O27)</f>
        <v/>
      </c>
      <c r="E87" s="414" t="str">
        <f>IF('EUI &amp; space heating demand'!B27="","", 'EUI &amp; space heating demand'!P27)</f>
        <v/>
      </c>
      <c r="F87" s="414" t="str">
        <f>IF('EUI &amp; space heating demand'!B27="","", 'EUI &amp; space heating demand'!Q27)</f>
        <v/>
      </c>
      <c r="G87" s="571" t="str">
        <f>IF('EUI &amp; space heating demand'!B27="","",CONCATENATE('EUI &amp; space heating demand'!R27," &amp; ",'EUI &amp; space heating demand'!S27))</f>
        <v/>
      </c>
      <c r="H87" s="571"/>
      <c r="I87" s="571" t="str">
        <f>IF('EUI &amp; space heating demand'!T27="","", 'EUI &amp; space heating demand'!T27)</f>
        <v/>
      </c>
      <c r="J87" s="571"/>
      <c r="K87" s="572"/>
      <c r="M87" s="385"/>
    </row>
    <row r="88" spans="2:13" ht="47.25" customHeight="1" x14ac:dyDescent="0.25">
      <c r="B88" s="407" t="str">
        <f>IF('EUI &amp; space heating demand'!B28="","",'EUI &amp; space heating demand'!A28)</f>
        <v/>
      </c>
      <c r="C88" s="147" t="str">
        <f>IF('EUI &amp; space heating demand'!B28="","",'EUI &amp; space heating demand'!N28)</f>
        <v/>
      </c>
      <c r="D88" s="147" t="str">
        <f>IF('EUI &amp; space heating demand'!B28="","",'EUI &amp; space heating demand'!O28)</f>
        <v/>
      </c>
      <c r="E88" s="414" t="str">
        <f>IF('EUI &amp; space heating demand'!B28="","", 'EUI &amp; space heating demand'!P28)</f>
        <v/>
      </c>
      <c r="F88" s="414" t="str">
        <f>IF('EUI &amp; space heating demand'!B28="","", 'EUI &amp; space heating demand'!Q28)</f>
        <v/>
      </c>
      <c r="G88" s="571" t="str">
        <f>IF('EUI &amp; space heating demand'!B28="","",CONCATENATE('EUI &amp; space heating demand'!R28," &amp; ",'EUI &amp; space heating demand'!S28))</f>
        <v/>
      </c>
      <c r="H88" s="571"/>
      <c r="I88" s="571" t="str">
        <f>IF('EUI &amp; space heating demand'!T28="","", 'EUI &amp; space heating demand'!T28)</f>
        <v/>
      </c>
      <c r="J88" s="571"/>
      <c r="K88" s="572"/>
      <c r="M88" s="385"/>
    </row>
    <row r="89" spans="2:13" ht="47.25" customHeight="1" x14ac:dyDescent="0.25">
      <c r="B89" s="407" t="str">
        <f>IF('EUI &amp; space heating demand'!B29="","",'EUI &amp; space heating demand'!A29)</f>
        <v/>
      </c>
      <c r="C89" s="147" t="str">
        <f>IF('EUI &amp; space heating demand'!B29="","",'EUI &amp; space heating demand'!N29)</f>
        <v/>
      </c>
      <c r="D89" s="147" t="str">
        <f>IF('EUI &amp; space heating demand'!B29="","",'EUI &amp; space heating demand'!O29)</f>
        <v/>
      </c>
      <c r="E89" s="414" t="str">
        <f>IF('EUI &amp; space heating demand'!B29="","", 'EUI &amp; space heating demand'!P29)</f>
        <v/>
      </c>
      <c r="F89" s="414" t="str">
        <f>IF('EUI &amp; space heating demand'!B29="","", 'EUI &amp; space heating demand'!Q29)</f>
        <v/>
      </c>
      <c r="G89" s="571" t="str">
        <f>IF('EUI &amp; space heating demand'!B29="","",CONCATENATE('EUI &amp; space heating demand'!R29," &amp; ",'EUI &amp; space heating demand'!S29))</f>
        <v/>
      </c>
      <c r="H89" s="571"/>
      <c r="I89" s="571" t="str">
        <f>IF('EUI &amp; space heating demand'!T29="","", 'EUI &amp; space heating demand'!T29)</f>
        <v/>
      </c>
      <c r="J89" s="571"/>
      <c r="K89" s="572"/>
      <c r="M89" s="385"/>
    </row>
    <row r="90" spans="2:13" ht="47.25" customHeight="1" x14ac:dyDescent="0.25">
      <c r="B90" s="407" t="str">
        <f>IF('EUI &amp; space heating demand'!B30="","",'EUI &amp; space heating demand'!A30)</f>
        <v/>
      </c>
      <c r="C90" s="147" t="str">
        <f>IF('EUI &amp; space heating demand'!B30="","",'EUI &amp; space heating demand'!N30)</f>
        <v/>
      </c>
      <c r="D90" s="147" t="str">
        <f>IF('EUI &amp; space heating demand'!B30="","",'EUI &amp; space heating demand'!O30)</f>
        <v/>
      </c>
      <c r="E90" s="414" t="str">
        <f>IF('EUI &amp; space heating demand'!B30="","", 'EUI &amp; space heating demand'!P30)</f>
        <v/>
      </c>
      <c r="F90" s="414" t="str">
        <f>IF('EUI &amp; space heating demand'!B30="","", 'EUI &amp; space heating demand'!Q30)</f>
        <v/>
      </c>
      <c r="G90" s="571" t="str">
        <f>IF('EUI &amp; space heating demand'!B30="","",CONCATENATE('EUI &amp; space heating demand'!R30," &amp; ",'EUI &amp; space heating demand'!S30))</f>
        <v/>
      </c>
      <c r="H90" s="571"/>
      <c r="I90" s="571" t="str">
        <f>IF('EUI &amp; space heating demand'!T30="","", 'EUI &amp; space heating demand'!T30)</f>
        <v/>
      </c>
      <c r="J90" s="571"/>
      <c r="K90" s="572"/>
      <c r="M90" s="385"/>
    </row>
    <row r="91" spans="2:13" ht="47.25" customHeight="1" x14ac:dyDescent="0.25">
      <c r="B91" s="407" t="str">
        <f>IF('EUI &amp; space heating demand'!B31="","",'EUI &amp; space heating demand'!A31)</f>
        <v/>
      </c>
      <c r="C91" s="147" t="str">
        <f>IF('EUI &amp; space heating demand'!B31="","",'EUI &amp; space heating demand'!N31)</f>
        <v/>
      </c>
      <c r="D91" s="147" t="str">
        <f>IF('EUI &amp; space heating demand'!B31="","",'EUI &amp; space heating demand'!O31)</f>
        <v/>
      </c>
      <c r="E91" s="414" t="str">
        <f>IF('EUI &amp; space heating demand'!B31="","", 'EUI &amp; space heating demand'!P31)</f>
        <v/>
      </c>
      <c r="F91" s="414" t="str">
        <f>IF('EUI &amp; space heating demand'!B31="","", 'EUI &amp; space heating demand'!Q31)</f>
        <v/>
      </c>
      <c r="G91" s="571" t="str">
        <f>IF('EUI &amp; space heating demand'!B31="","",CONCATENATE('EUI &amp; space heating demand'!R31," &amp; ",'EUI &amp; space heating demand'!S31))</f>
        <v/>
      </c>
      <c r="H91" s="571"/>
      <c r="I91" s="571" t="str">
        <f>IF('EUI &amp; space heating demand'!T31="","", 'EUI &amp; space heating demand'!T31)</f>
        <v/>
      </c>
      <c r="J91" s="571"/>
      <c r="K91" s="572"/>
      <c r="M91" s="385"/>
    </row>
    <row r="92" spans="2:13" ht="47.25" customHeight="1" x14ac:dyDescent="0.25">
      <c r="B92" s="407" t="str">
        <f>IF('EUI &amp; space heating demand'!B32="","",'EUI &amp; space heating demand'!A32)</f>
        <v/>
      </c>
      <c r="C92" s="147" t="str">
        <f>IF('EUI &amp; space heating demand'!B32="","",'EUI &amp; space heating demand'!N32)</f>
        <v/>
      </c>
      <c r="D92" s="147" t="str">
        <f>IF('EUI &amp; space heating demand'!B32="","",'EUI &amp; space heating demand'!O32)</f>
        <v/>
      </c>
      <c r="E92" s="414" t="str">
        <f>IF('EUI &amp; space heating demand'!B32="","", 'EUI &amp; space heating demand'!P32)</f>
        <v/>
      </c>
      <c r="F92" s="414" t="str">
        <f>IF('EUI &amp; space heating demand'!B32="","", 'EUI &amp; space heating demand'!Q32)</f>
        <v/>
      </c>
      <c r="G92" s="571" t="str">
        <f>IF('EUI &amp; space heating demand'!B32="","",CONCATENATE('EUI &amp; space heating demand'!R32," &amp; ",'EUI &amp; space heating demand'!S32))</f>
        <v/>
      </c>
      <c r="H92" s="571"/>
      <c r="I92" s="571" t="str">
        <f>IF('EUI &amp; space heating demand'!T32="","", 'EUI &amp; space heating demand'!T32)</f>
        <v/>
      </c>
      <c r="J92" s="571"/>
      <c r="K92" s="572"/>
      <c r="M92" s="385"/>
    </row>
    <row r="93" spans="2:13" ht="15" hidden="1" x14ac:dyDescent="0.25">
      <c r="B93" s="328" t="s">
        <v>254</v>
      </c>
      <c r="L93" s="216"/>
    </row>
    <row r="94" spans="2:13" ht="15" hidden="1" x14ac:dyDescent="0.25">
      <c r="B94" s="2" t="s">
        <v>255</v>
      </c>
      <c r="E94" s="327">
        <f t="shared" ref="E94:E99" si="0">C$8</f>
        <v>0</v>
      </c>
      <c r="F94" s="327">
        <f t="shared" ref="F94:F99" si="1">E94*0.65</f>
        <v>0</v>
      </c>
      <c r="G94" s="327"/>
      <c r="L94" s="216"/>
    </row>
    <row r="95" spans="2:13" ht="15" hidden="1" x14ac:dyDescent="0.25">
      <c r="B95" s="2" t="s">
        <v>240</v>
      </c>
      <c r="C95" s="326">
        <f>C9</f>
        <v>0</v>
      </c>
      <c r="D95" s="326">
        <f>IF(C18&lt;0,0,C18)</f>
        <v>0</v>
      </c>
      <c r="E95" s="327">
        <f t="shared" si="0"/>
        <v>0</v>
      </c>
      <c r="F95" s="327">
        <f t="shared" si="1"/>
        <v>0</v>
      </c>
      <c r="G95" s="327"/>
      <c r="L95" s="216"/>
    </row>
    <row r="96" spans="2:13" ht="15" hidden="1" x14ac:dyDescent="0.25">
      <c r="B96" s="2" t="s">
        <v>256</v>
      </c>
      <c r="C96" s="326">
        <f>C10</f>
        <v>0</v>
      </c>
      <c r="D96" s="326">
        <f>IF(C19&lt;0,0,C19)</f>
        <v>0</v>
      </c>
      <c r="E96" s="327">
        <f t="shared" si="0"/>
        <v>0</v>
      </c>
      <c r="F96" s="327">
        <f t="shared" si="1"/>
        <v>0</v>
      </c>
      <c r="G96" s="327"/>
      <c r="L96" s="216"/>
    </row>
    <row r="97" spans="2:12" ht="15" hidden="1" x14ac:dyDescent="0.25">
      <c r="B97" s="2" t="s">
        <v>257</v>
      </c>
      <c r="C97" s="326">
        <f>C11</f>
        <v>0</v>
      </c>
      <c r="D97" s="326">
        <f>IF(C20&lt;0,0,C20)</f>
        <v>0</v>
      </c>
      <c r="E97" s="327">
        <f t="shared" si="0"/>
        <v>0</v>
      </c>
      <c r="F97" s="327">
        <f t="shared" si="1"/>
        <v>0</v>
      </c>
      <c r="G97" s="327"/>
      <c r="L97" s="216"/>
    </row>
    <row r="98" spans="2:12" ht="15" hidden="1" x14ac:dyDescent="0.25">
      <c r="B98" s="2" t="s">
        <v>258</v>
      </c>
      <c r="C98" s="326">
        <v>0</v>
      </c>
      <c r="D98" s="326">
        <f>C22</f>
        <v>0</v>
      </c>
      <c r="E98" s="327">
        <f t="shared" si="0"/>
        <v>0</v>
      </c>
      <c r="F98" s="327">
        <f t="shared" si="1"/>
        <v>0</v>
      </c>
      <c r="G98" s="327"/>
      <c r="L98" s="216"/>
    </row>
    <row r="99" spans="2:12" hidden="1" x14ac:dyDescent="0.25">
      <c r="E99" s="327">
        <f t="shared" si="0"/>
        <v>0</v>
      </c>
      <c r="F99" s="327">
        <f t="shared" si="1"/>
        <v>0</v>
      </c>
      <c r="G99" s="327"/>
    </row>
    <row r="100" spans="2:12" hidden="1" x14ac:dyDescent="0.25">
      <c r="B100" s="328" t="s">
        <v>259</v>
      </c>
    </row>
    <row r="101" spans="2:12" hidden="1" x14ac:dyDescent="0.25">
      <c r="B101" s="2" t="s">
        <v>255</v>
      </c>
      <c r="E101" s="327">
        <f t="shared" ref="E101:E106" si="2">I$8</f>
        <v>75.086179923999993</v>
      </c>
      <c r="F101" s="327">
        <f t="shared" ref="F101:F106" si="3">E101*0.65</f>
        <v>48.806016950599997</v>
      </c>
      <c r="G101" s="327"/>
    </row>
    <row r="102" spans="2:12" hidden="1" x14ac:dyDescent="0.25">
      <c r="B102" s="2" t="s">
        <v>240</v>
      </c>
      <c r="C102" s="326">
        <f>I9</f>
        <v>75.086179923999993</v>
      </c>
      <c r="D102" s="326">
        <f>I18</f>
        <v>0</v>
      </c>
      <c r="E102" s="327">
        <f t="shared" si="2"/>
        <v>75.086179923999993</v>
      </c>
      <c r="F102" s="327">
        <f t="shared" si="3"/>
        <v>48.806016950599997</v>
      </c>
      <c r="G102" s="327"/>
    </row>
    <row r="103" spans="2:12" hidden="1" x14ac:dyDescent="0.25">
      <c r="B103" s="2" t="s">
        <v>256</v>
      </c>
      <c r="C103" s="326">
        <f>I10</f>
        <v>75.086179923999993</v>
      </c>
      <c r="D103" s="326">
        <f>I19</f>
        <v>0</v>
      </c>
      <c r="E103" s="327">
        <f t="shared" si="2"/>
        <v>75.086179923999993</v>
      </c>
      <c r="F103" s="327">
        <f t="shared" si="3"/>
        <v>48.806016950599997</v>
      </c>
      <c r="G103" s="327"/>
    </row>
    <row r="104" spans="2:12" hidden="1" x14ac:dyDescent="0.25">
      <c r="B104" s="2" t="s">
        <v>257</v>
      </c>
      <c r="C104" s="326">
        <f>I11</f>
        <v>29.358691109999999</v>
      </c>
      <c r="D104" s="326">
        <f>I20</f>
        <v>45.727488813999997</v>
      </c>
      <c r="E104" s="327">
        <f t="shared" si="2"/>
        <v>75.086179923999993</v>
      </c>
      <c r="F104" s="327">
        <f t="shared" si="3"/>
        <v>48.806016950599997</v>
      </c>
      <c r="G104" s="327"/>
    </row>
    <row r="105" spans="2:12" hidden="1" x14ac:dyDescent="0.25">
      <c r="B105" s="2" t="s">
        <v>258</v>
      </c>
      <c r="C105" s="326">
        <v>0</v>
      </c>
      <c r="D105" s="326">
        <f>I22</f>
        <v>29.358691109999995</v>
      </c>
      <c r="E105" s="327">
        <f t="shared" si="2"/>
        <v>75.086179923999993</v>
      </c>
      <c r="F105" s="327">
        <f t="shared" si="3"/>
        <v>48.806016950599997</v>
      </c>
      <c r="G105" s="327"/>
    </row>
    <row r="106" spans="2:12" hidden="1" x14ac:dyDescent="0.25">
      <c r="E106" s="327">
        <f t="shared" si="2"/>
        <v>75.086179923999993</v>
      </c>
      <c r="F106" s="327">
        <f t="shared" si="3"/>
        <v>48.806016950599997</v>
      </c>
      <c r="G106" s="327"/>
    </row>
    <row r="109" spans="2:12" x14ac:dyDescent="0.25">
      <c r="C109" s="2"/>
      <c r="D109" s="2"/>
    </row>
    <row r="110" spans="2:12" x14ac:dyDescent="0.25">
      <c r="C110" s="2"/>
      <c r="D110" s="2"/>
    </row>
    <row r="111" spans="2:12" x14ac:dyDescent="0.25">
      <c r="C111" s="2"/>
      <c r="D111" s="2"/>
    </row>
    <row r="112" spans="2:12" x14ac:dyDescent="0.25">
      <c r="C112" s="2"/>
      <c r="D112" s="2"/>
    </row>
    <row r="113" spans="3:4" x14ac:dyDescent="0.25">
      <c r="C113" s="2"/>
      <c r="D113" s="2"/>
    </row>
    <row r="114" spans="3:4" x14ac:dyDescent="0.25">
      <c r="C114" s="2"/>
    </row>
    <row r="115" spans="3:4" x14ac:dyDescent="0.25">
      <c r="C115" s="2"/>
      <c r="D115" s="2"/>
    </row>
    <row r="116" spans="3:4" x14ac:dyDescent="0.25">
      <c r="C116" s="215"/>
    </row>
    <row r="117" spans="3:4" x14ac:dyDescent="0.25">
      <c r="C117" s="215"/>
    </row>
    <row r="118" spans="3:4" x14ac:dyDescent="0.25">
      <c r="C118" s="215"/>
    </row>
    <row r="119" spans="3:4" x14ac:dyDescent="0.25">
      <c r="C119" s="215"/>
    </row>
    <row r="120" spans="3:4" x14ac:dyDescent="0.25">
      <c r="C120" s="215"/>
    </row>
  </sheetData>
  <sheetProtection algorithmName="SHA-512" hashValue="iSLwXHfQKsLH6Wezx/Gb2cNiUNV0j14Kfi67LONH4aGJHHhzHC5qxA5vsBKZwDJ26GDdPdmcRNR7sTMibEYdKw==" saltValue="qqyHnS1IHeQ8LfnTN3GDdg==" spinCount="100000" sheet="1" objects="1" scenarios="1"/>
  <sortState xmlns:xlrd2="http://schemas.microsoft.com/office/spreadsheetml/2017/richdata2" ref="C116:E121">
    <sortCondition ref="C117:C121"/>
  </sortState>
  <mergeCells count="61">
    <mergeCell ref="G92:H92"/>
    <mergeCell ref="I92:K92"/>
    <mergeCell ref="G89:H89"/>
    <mergeCell ref="I89:K89"/>
    <mergeCell ref="G90:H90"/>
    <mergeCell ref="I90:K90"/>
    <mergeCell ref="G91:H91"/>
    <mergeCell ref="I91:K91"/>
    <mergeCell ref="G86:H86"/>
    <mergeCell ref="I86:K86"/>
    <mergeCell ref="G87:H87"/>
    <mergeCell ref="I87:K87"/>
    <mergeCell ref="G88:H88"/>
    <mergeCell ref="I88:K88"/>
    <mergeCell ref="G83:H83"/>
    <mergeCell ref="I83:K83"/>
    <mergeCell ref="G84:H84"/>
    <mergeCell ref="I84:K84"/>
    <mergeCell ref="G85:H85"/>
    <mergeCell ref="I85:K85"/>
    <mergeCell ref="B2:F2"/>
    <mergeCell ref="B6:B7"/>
    <mergeCell ref="C6:D6"/>
    <mergeCell ref="G81:H81"/>
    <mergeCell ref="G82:H82"/>
    <mergeCell ref="B58:F58"/>
    <mergeCell ref="B16:B17"/>
    <mergeCell ref="C16:D16"/>
    <mergeCell ref="G80:H80"/>
    <mergeCell ref="G71:H71"/>
    <mergeCell ref="G72:H72"/>
    <mergeCell ref="G73:H73"/>
    <mergeCell ref="G74:H74"/>
    <mergeCell ref="G75:H75"/>
    <mergeCell ref="G76:H76"/>
    <mergeCell ref="H6:H7"/>
    <mergeCell ref="B1:M1"/>
    <mergeCell ref="G77:H77"/>
    <mergeCell ref="G78:H78"/>
    <mergeCell ref="G79:H79"/>
    <mergeCell ref="B26:D27"/>
    <mergeCell ref="C23:D23"/>
    <mergeCell ref="B69:F69"/>
    <mergeCell ref="I76:K76"/>
    <mergeCell ref="I77:K77"/>
    <mergeCell ref="I78:K78"/>
    <mergeCell ref="I79:K79"/>
    <mergeCell ref="I71:K71"/>
    <mergeCell ref="I72:K72"/>
    <mergeCell ref="I73:K73"/>
    <mergeCell ref="I74:K74"/>
    <mergeCell ref="H2:L2"/>
    <mergeCell ref="I6:J6"/>
    <mergeCell ref="I81:K81"/>
    <mergeCell ref="I82:K82"/>
    <mergeCell ref="I80:K80"/>
    <mergeCell ref="I75:K75"/>
    <mergeCell ref="H26:J27"/>
    <mergeCell ref="H16:H17"/>
    <mergeCell ref="I16:J16"/>
    <mergeCell ref="I23:J23"/>
  </mergeCells>
  <pageMargins left="0.7" right="0.7" top="0.75" bottom="0.75" header="0.3" footer="0.3"/>
  <pageSetup orientation="portrait" r:id="rId1"/>
  <ignoredErrors>
    <ignoredError sqref="I72:K72 J73:K73 I73 E72:F73 E74:K92 G72:H72 H73 G7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2.xml><?xml version="1.0" encoding="utf-8"?>
<ds:datastoreItem xmlns:ds="http://schemas.openxmlformats.org/officeDocument/2006/customXml" ds:itemID="{14991CA3-7BC7-4E16-9A27-160EA9B2A0BB}">
  <ds:schemaRefs>
    <ds:schemaRef ds:uri="http://schemas.microsoft.com/office/2006/metadata/properties"/>
    <ds:schemaRef ds:uri="http://schemas.microsoft.com/office/infopath/2007/PartnerControls"/>
    <ds:schemaRef ds:uri="bbc29c1b-c0f5-4a69-9064-42075bd51526"/>
    <ds:schemaRef ds:uri="30d58efb-e8bf-4261-b5e6-27ac039971e3"/>
  </ds:schemaRefs>
</ds:datastoreItem>
</file>

<file path=customXml/itemProps3.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Development Information</vt:lpstr>
      <vt:lpstr>Baseline</vt:lpstr>
      <vt:lpstr>Be Lean</vt:lpstr>
      <vt:lpstr>Be Clean</vt:lpstr>
      <vt:lpstr>Be Green</vt:lpstr>
      <vt:lpstr>EUI &amp; space heating demand</vt:lpstr>
      <vt:lpstr>GLA Summary Tables</vt:lpstr>
      <vt:lpstr>'GLA Summary Tables'!_ftnref1</vt:lpstr>
      <vt:lpstr>Fuel_Type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2022-07-05T17:13:48Z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