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8"/>
  <workbookPr defaultThemeVersion="166925"/>
  <mc:AlternateContent xmlns:mc="http://schemas.openxmlformats.org/markup-compatibility/2006">
    <mc:Choice Requires="x15">
      <x15ac:absPath xmlns:x15ac="http://schemas.microsoft.com/office/spreadsheetml/2010/11/ac" url="https://syntegragroup.sharepoint.com/sites/Data/K Projects/22-10070 - Hillingdon Water Sports Facility/5. Sustainability/WLC/"/>
    </mc:Choice>
  </mc:AlternateContent>
  <xr:revisionPtr revIDLastSave="611" documentId="8_{8E5FFE42-4D76-4961-AECD-89892387E2B6}" xr6:coauthVersionLast="47" xr6:coauthVersionMax="47" xr10:uidLastSave="{67AC7DB4-FF92-46FF-ABBD-6E7954EAE7ED}"/>
  <bookViews>
    <workbookView xWindow="-108" yWindow="-108" windowWidth="23256" windowHeight="12576" firstSheet="4" activeTab="4" xr2:uid="{00000000-000D-0000-FFFF-FFFF00000000}"/>
  </bookViews>
  <sheets>
    <sheet name="Updates" sheetId="14" r:id="rId1"/>
    <sheet name="Introduction" sheetId="8" r:id="rId2"/>
    <sheet name="Pre-app information" sheetId="6" r:id="rId3"/>
    <sheet name="Outline planning stage" sheetId="10" r:id="rId4"/>
    <sheet name="Detailed planning stage" sheetId="11" r:id="rId5"/>
    <sheet name="Post-construction result" sheetId="9" r:id="rId6"/>
    <sheet name="WLC benchmarks" sheetId="12" r:id="rId7"/>
  </sheets>
  <definedNames>
    <definedName name="_Hlk30849479" localSheetId="4">'Detailed planning stage'!#REF!</definedName>
    <definedName name="_Hlk30849479" localSheetId="3">'Outline planning stage'!#REF!</definedName>
    <definedName name="_Hlk30849479" localSheetId="5">'Post-construction result'!#REF!</definedName>
    <definedName name="_Hlk30849479" localSheetId="2">'Pre-app information'!#REF!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7" i="11" l="1"/>
  <c r="I57" i="11"/>
  <c r="I58" i="11"/>
  <c r="I59" i="11"/>
  <c r="I60" i="11"/>
  <c r="I61" i="11"/>
  <c r="I64" i="11"/>
  <c r="I65" i="11"/>
  <c r="I66" i="11"/>
  <c r="I67" i="11"/>
  <c r="I68" i="11"/>
  <c r="I69" i="11"/>
  <c r="I73" i="11"/>
  <c r="I74" i="11"/>
  <c r="I75" i="11"/>
  <c r="I76" i="11"/>
  <c r="I77" i="11"/>
  <c r="I78" i="11"/>
  <c r="I81" i="11"/>
  <c r="I83" i="11"/>
  <c r="I84" i="11"/>
  <c r="I85" i="11"/>
  <c r="I86" i="11"/>
  <c r="I87" i="11"/>
  <c r="I89" i="11"/>
  <c r="I90" i="11"/>
  <c r="I91" i="11"/>
  <c r="I92" i="11"/>
  <c r="I93" i="11"/>
  <c r="I94" i="11"/>
  <c r="I95" i="11"/>
  <c r="I96" i="11"/>
  <c r="I97" i="11"/>
  <c r="I98" i="11"/>
  <c r="I99" i="11"/>
  <c r="I100" i="11"/>
  <c r="I102" i="11"/>
  <c r="I103" i="11"/>
  <c r="I104" i="11"/>
  <c r="I105" i="11"/>
  <c r="I106" i="11"/>
  <c r="I107" i="11"/>
  <c r="I108" i="11"/>
  <c r="I109" i="11"/>
  <c r="I110" i="11"/>
  <c r="I111" i="11"/>
  <c r="I112" i="11"/>
  <c r="I113" i="11"/>
  <c r="I114" i="11"/>
  <c r="I115" i="11"/>
  <c r="I116" i="11"/>
  <c r="I117" i="11"/>
  <c r="I118" i="11"/>
  <c r="I119" i="11"/>
  <c r="I126" i="11"/>
  <c r="I127" i="11"/>
  <c r="I128" i="11"/>
  <c r="I132" i="11"/>
  <c r="I134" i="11"/>
  <c r="I135" i="11"/>
  <c r="I136" i="11"/>
  <c r="I140" i="11"/>
  <c r="I143" i="11"/>
  <c r="I145" i="11"/>
  <c r="I146" i="11"/>
  <c r="I147" i="11"/>
  <c r="I151" i="11"/>
  <c r="I152" i="11"/>
  <c r="I153" i="11"/>
  <c r="I157" i="11"/>
  <c r="I159" i="11"/>
  <c r="I160" i="11"/>
  <c r="I161" i="11"/>
  <c r="I165" i="11"/>
  <c r="I166" i="11"/>
  <c r="I167" i="11"/>
  <c r="I169" i="11"/>
  <c r="I170" i="11"/>
  <c r="I171" i="11"/>
  <c r="I174" i="11"/>
  <c r="I175" i="11"/>
  <c r="I176" i="11"/>
  <c r="I177" i="11"/>
  <c r="I178" i="11"/>
  <c r="I179" i="11"/>
  <c r="I180" i="11"/>
  <c r="I181" i="11"/>
  <c r="I182" i="11"/>
  <c r="I183" i="11"/>
  <c r="I184" i="11"/>
  <c r="I185" i="11"/>
  <c r="I186" i="11"/>
  <c r="I187" i="11"/>
  <c r="I188" i="11"/>
  <c r="I189" i="11"/>
  <c r="I192" i="11"/>
  <c r="I193" i="11"/>
  <c r="I194" i="11"/>
  <c r="I196" i="11"/>
  <c r="I199" i="11"/>
  <c r="I200" i="11"/>
  <c r="I201" i="11"/>
  <c r="I202" i="11"/>
  <c r="I203" i="11"/>
  <c r="I204" i="11"/>
  <c r="I206" i="11"/>
  <c r="I207" i="11"/>
  <c r="I208" i="11"/>
  <c r="I211" i="11"/>
  <c r="I212" i="11"/>
  <c r="I213" i="11"/>
  <c r="I215" i="11"/>
  <c r="I217" i="11"/>
  <c r="I218" i="11"/>
  <c r="I219" i="11"/>
  <c r="I221" i="11"/>
  <c r="I223" i="11"/>
  <c r="I224" i="11"/>
  <c r="I225" i="11"/>
  <c r="I228" i="11"/>
  <c r="I229" i="11"/>
  <c r="I230" i="11"/>
  <c r="I231" i="11"/>
  <c r="I232" i="11"/>
  <c r="I234" i="11"/>
  <c r="I237" i="11"/>
  <c r="I238" i="11"/>
  <c r="I239" i="11"/>
  <c r="I240" i="11"/>
  <c r="I241" i="11"/>
  <c r="I242" i="11"/>
  <c r="I243" i="11"/>
  <c r="I244" i="11"/>
  <c r="I245" i="11"/>
  <c r="I246" i="11"/>
  <c r="I247" i="11"/>
  <c r="I248" i="11"/>
  <c r="I249" i="11"/>
  <c r="I250" i="11"/>
  <c r="I251" i="11"/>
  <c r="I252" i="11"/>
  <c r="I253" i="11"/>
  <c r="I254" i="11"/>
  <c r="I255" i="11"/>
  <c r="I256" i="11"/>
  <c r="I257" i="11"/>
  <c r="I258" i="11"/>
  <c r="I259" i="11"/>
  <c r="I260" i="11"/>
  <c r="I261" i="11"/>
  <c r="I262" i="11"/>
  <c r="I263" i="11"/>
  <c r="I264" i="11"/>
  <c r="I265" i="11"/>
  <c r="I266" i="11"/>
  <c r="I267" i="11"/>
  <c r="I268" i="11"/>
  <c r="I269" i="11"/>
  <c r="I270" i="11"/>
  <c r="I271" i="11"/>
  <c r="I274" i="11"/>
  <c r="I275" i="11"/>
  <c r="I276" i="11"/>
  <c r="I277" i="11"/>
  <c r="I278" i="11"/>
  <c r="I279" i="11"/>
  <c r="I280" i="11"/>
  <c r="I282" i="11"/>
  <c r="I283" i="11"/>
  <c r="I284" i="11"/>
  <c r="I286" i="11"/>
  <c r="I287" i="11"/>
  <c r="I288" i="11"/>
  <c r="I290" i="11"/>
  <c r="I291" i="11"/>
  <c r="I292" i="11"/>
  <c r="I293" i="11"/>
  <c r="I295" i="11"/>
  <c r="I296" i="11"/>
  <c r="I297" i="11"/>
  <c r="I299" i="11"/>
  <c r="I300" i="11"/>
  <c r="I301" i="11"/>
  <c r="I302" i="11"/>
  <c r="I303" i="11"/>
  <c r="I304" i="11"/>
  <c r="I305" i="11"/>
  <c r="I307" i="11"/>
  <c r="I308" i="11"/>
  <c r="I309" i="11"/>
  <c r="I310" i="11"/>
  <c r="I311" i="11"/>
  <c r="I312" i="11"/>
  <c r="I313" i="11"/>
  <c r="I314" i="11"/>
  <c r="I315" i="11"/>
  <c r="I316" i="11"/>
  <c r="I317" i="11"/>
  <c r="I319" i="11"/>
  <c r="I320" i="11"/>
  <c r="I323" i="11"/>
  <c r="I326" i="11"/>
  <c r="I328" i="11"/>
  <c r="I329" i="11"/>
  <c r="I330" i="11"/>
  <c r="I331" i="11"/>
  <c r="I332" i="11"/>
  <c r="I369" i="11"/>
  <c r="I370" i="11"/>
  <c r="I371" i="11"/>
  <c r="I372" i="11"/>
  <c r="I373" i="11"/>
  <c r="I374" i="11"/>
  <c r="I375" i="11"/>
  <c r="I376" i="11"/>
  <c r="I377" i="11"/>
  <c r="I378" i="11"/>
  <c r="I379" i="11"/>
  <c r="I380" i="11"/>
  <c r="I381" i="11"/>
  <c r="I382" i="11"/>
  <c r="I383" i="11"/>
  <c r="I384" i="11"/>
  <c r="I385" i="11"/>
  <c r="I386" i="11"/>
  <c r="I387" i="11"/>
  <c r="I388" i="11"/>
  <c r="I389" i="11"/>
  <c r="I390" i="11"/>
  <c r="I391" i="11"/>
  <c r="I392" i="11"/>
  <c r="I394" i="11"/>
  <c r="I396" i="11"/>
  <c r="I398" i="11"/>
  <c r="I399" i="11"/>
  <c r="I400" i="11"/>
  <c r="I401" i="11"/>
  <c r="I403" i="11"/>
  <c r="I405" i="11"/>
  <c r="I406" i="11"/>
  <c r="I407" i="11"/>
  <c r="I408" i="11"/>
  <c r="I410" i="11"/>
  <c r="I412" i="11"/>
  <c r="I413" i="11"/>
  <c r="I414" i="11"/>
  <c r="I415" i="11"/>
  <c r="I416" i="11"/>
  <c r="I417" i="11"/>
  <c r="I418" i="11"/>
  <c r="I419" i="11"/>
  <c r="I420" i="11"/>
  <c r="I421" i="11"/>
  <c r="I422" i="11"/>
  <c r="I424" i="11"/>
  <c r="I425" i="11"/>
  <c r="I427" i="11"/>
  <c r="I428" i="11"/>
  <c r="I429" i="11"/>
  <c r="I430" i="11"/>
  <c r="I431" i="11"/>
  <c r="I432" i="11"/>
  <c r="I433" i="11"/>
  <c r="I434" i="11"/>
  <c r="I435" i="11"/>
  <c r="I436" i="11"/>
  <c r="I437" i="11"/>
  <c r="I438" i="11"/>
  <c r="I439" i="11"/>
  <c r="I440" i="11"/>
  <c r="I441" i="11"/>
  <c r="I442" i="11"/>
  <c r="I443" i="11"/>
  <c r="I444" i="11"/>
  <c r="I445" i="11"/>
  <c r="I446" i="11"/>
  <c r="I447" i="11"/>
  <c r="I448" i="11"/>
  <c r="I449" i="11"/>
  <c r="I450" i="11"/>
  <c r="I451" i="11"/>
  <c r="I452" i="11"/>
  <c r="I453" i="11"/>
  <c r="I454" i="11"/>
  <c r="I455" i="11"/>
  <c r="I56" i="11"/>
  <c r="S100" i="9"/>
  <c r="D461" i="11" l="1"/>
  <c r="E26" i="11"/>
  <c r="E25" i="11"/>
  <c r="D26" i="11"/>
  <c r="D25" i="11"/>
  <c r="C26" i="11"/>
  <c r="C25" i="11"/>
  <c r="E44" i="9"/>
  <c r="E43" i="9"/>
  <c r="D44" i="9"/>
  <c r="D43" i="9"/>
  <c r="C44" i="9"/>
  <c r="C43" i="9"/>
  <c r="D26" i="10"/>
  <c r="C26" i="10"/>
  <c r="E26" i="10"/>
  <c r="E25" i="10"/>
  <c r="D25" i="10"/>
  <c r="C25" i="10"/>
  <c r="S83" i="10"/>
  <c r="N121" i="9" l="1"/>
  <c r="O121" i="9"/>
  <c r="F490" i="11" l="1"/>
  <c r="I104" i="10"/>
  <c r="F104" i="10"/>
  <c r="S476" i="11"/>
  <c r="F121" i="9" l="1"/>
  <c r="S103" i="10"/>
  <c r="S120" i="9"/>
  <c r="T490" i="11"/>
  <c r="S489" i="11"/>
  <c r="O490" i="11"/>
  <c r="G490" i="11"/>
  <c r="D76" i="10" l="1"/>
  <c r="I76" i="10"/>
  <c r="H76" i="10"/>
  <c r="I461" i="11"/>
  <c r="H461" i="11"/>
  <c r="I92" i="9"/>
  <c r="H92" i="9"/>
  <c r="D92" i="9"/>
  <c r="S485" i="11" l="1"/>
  <c r="S488" i="11"/>
  <c r="S487" i="11"/>
  <c r="S486" i="11"/>
  <c r="S483" i="11"/>
  <c r="L121" i="9" l="1"/>
  <c r="S101" i="9" l="1"/>
  <c r="S102" i="9"/>
  <c r="S103" i="9"/>
  <c r="S104" i="9"/>
  <c r="S105" i="9"/>
  <c r="S106" i="9"/>
  <c r="S107" i="9"/>
  <c r="S108" i="9"/>
  <c r="S109" i="9"/>
  <c r="S110" i="9"/>
  <c r="S111" i="9"/>
  <c r="S112" i="9"/>
  <c r="S113" i="9"/>
  <c r="S114" i="9"/>
  <c r="S115" i="9"/>
  <c r="S116" i="9"/>
  <c r="S117" i="9"/>
  <c r="S118" i="9"/>
  <c r="S119" i="9"/>
  <c r="I93" i="9"/>
  <c r="H93" i="9"/>
  <c r="D93" i="9"/>
  <c r="I462" i="11"/>
  <c r="H462" i="11"/>
  <c r="D462" i="11"/>
  <c r="T121" i="9"/>
  <c r="R121" i="9"/>
  <c r="R122" i="9" s="1"/>
  <c r="Q121" i="9"/>
  <c r="Q122" i="9" s="1"/>
  <c r="P121" i="9"/>
  <c r="P122" i="9" s="1"/>
  <c r="G40" i="9"/>
  <c r="G41" i="9" s="1"/>
  <c r="L122" i="9"/>
  <c r="K121" i="9"/>
  <c r="K122" i="9" s="1"/>
  <c r="J121" i="9"/>
  <c r="I121" i="9"/>
  <c r="I122" i="9" s="1"/>
  <c r="H121" i="9"/>
  <c r="H122" i="9" s="1"/>
  <c r="G121" i="9"/>
  <c r="F122" i="9"/>
  <c r="E121" i="9"/>
  <c r="E122" i="9" s="1"/>
  <c r="D121" i="9"/>
  <c r="C121" i="9"/>
  <c r="T104" i="10"/>
  <c r="I22" i="10" s="1"/>
  <c r="R104" i="10"/>
  <c r="R105" i="10" s="1"/>
  <c r="Q104" i="10"/>
  <c r="Q105" i="10" s="1"/>
  <c r="P104" i="10"/>
  <c r="P105" i="10" s="1"/>
  <c r="O104" i="10"/>
  <c r="N104" i="10"/>
  <c r="N105" i="10" s="1"/>
  <c r="L104" i="10"/>
  <c r="G22" i="10" s="1"/>
  <c r="K104" i="10"/>
  <c r="J104" i="10"/>
  <c r="J105" i="10" s="1"/>
  <c r="I105" i="10"/>
  <c r="H104" i="10"/>
  <c r="H105" i="10" s="1"/>
  <c r="G104" i="10"/>
  <c r="F105" i="10"/>
  <c r="E104" i="10"/>
  <c r="E105" i="10" s="1"/>
  <c r="D104" i="10"/>
  <c r="C22" i="10" s="1"/>
  <c r="C104" i="10"/>
  <c r="S102" i="10"/>
  <c r="S101" i="10"/>
  <c r="S100" i="10"/>
  <c r="S99" i="10"/>
  <c r="S98" i="10"/>
  <c r="S97" i="10"/>
  <c r="S96" i="10"/>
  <c r="S95" i="10"/>
  <c r="S94" i="10"/>
  <c r="S93" i="10"/>
  <c r="S92" i="10"/>
  <c r="S91" i="10"/>
  <c r="S90" i="10"/>
  <c r="S89" i="10"/>
  <c r="S88" i="10"/>
  <c r="S87" i="10"/>
  <c r="S86" i="10"/>
  <c r="S85" i="10"/>
  <c r="S84" i="10"/>
  <c r="S470" i="11"/>
  <c r="S471" i="11"/>
  <c r="S472" i="11"/>
  <c r="S473" i="11"/>
  <c r="S475" i="11"/>
  <c r="S477" i="11"/>
  <c r="S478" i="11"/>
  <c r="S479" i="11"/>
  <c r="S480" i="11"/>
  <c r="S481" i="11"/>
  <c r="S482" i="11"/>
  <c r="S484" i="11"/>
  <c r="S469" i="11"/>
  <c r="P490" i="11"/>
  <c r="Q490" i="11"/>
  <c r="Q491" i="11" s="1"/>
  <c r="R490" i="11"/>
  <c r="R491" i="11" s="1"/>
  <c r="N490" i="11"/>
  <c r="N491" i="11" s="1"/>
  <c r="L490" i="11"/>
  <c r="J490" i="11"/>
  <c r="J491" i="11" s="1"/>
  <c r="I490" i="11"/>
  <c r="I491" i="11" s="1"/>
  <c r="H490" i="11"/>
  <c r="F491" i="11"/>
  <c r="E490" i="11"/>
  <c r="E491" i="11" s="1"/>
  <c r="D40" i="9" l="1"/>
  <c r="D41" i="9" s="1"/>
  <c r="E22" i="10"/>
  <c r="E23" i="10" s="1"/>
  <c r="D105" i="10"/>
  <c r="C23" i="10"/>
  <c r="D22" i="10"/>
  <c r="D23" i="10" s="1"/>
  <c r="D122" i="9"/>
  <c r="C40" i="9"/>
  <c r="C41" i="9" s="1"/>
  <c r="E40" i="9"/>
  <c r="E41" i="9" s="1"/>
  <c r="P491" i="11"/>
  <c r="H22" i="11"/>
  <c r="H34" i="9" s="1"/>
  <c r="H491" i="11"/>
  <c r="S104" i="10"/>
  <c r="S105" i="10" s="1"/>
  <c r="S121" i="9"/>
  <c r="S122" i="9" s="1"/>
  <c r="O122" i="9"/>
  <c r="H40" i="9"/>
  <c r="H41" i="9" s="1"/>
  <c r="G122" i="9"/>
  <c r="F40" i="9"/>
  <c r="F41" i="9" s="1"/>
  <c r="T122" i="9"/>
  <c r="I40" i="9"/>
  <c r="I41" i="9" s="1"/>
  <c r="G22" i="11"/>
  <c r="G34" i="9" s="1"/>
  <c r="G491" i="11"/>
  <c r="T491" i="11"/>
  <c r="I22" i="11"/>
  <c r="I34" i="9" s="1"/>
  <c r="O105" i="10"/>
  <c r="G105" i="10"/>
  <c r="F22" i="10"/>
  <c r="F23" i="10" s="1"/>
  <c r="T105" i="10"/>
  <c r="C105" i="10"/>
  <c r="K105" i="10"/>
  <c r="L105" i="10"/>
  <c r="G23" i="10"/>
  <c r="O491" i="11"/>
  <c r="L491" i="11"/>
  <c r="C122" i="9"/>
  <c r="N122" i="9"/>
  <c r="J122" i="9"/>
  <c r="I23" i="10"/>
  <c r="H22" i="10"/>
  <c r="H23" i="10" s="1"/>
  <c r="I23" i="11" l="1"/>
  <c r="I35" i="9" s="1"/>
  <c r="H23" i="11"/>
  <c r="H35" i="9" s="1"/>
  <c r="G23" i="11"/>
  <c r="G35" i="9" s="1"/>
  <c r="I77" i="10"/>
  <c r="H77" i="10"/>
  <c r="D77" i="10"/>
  <c r="D490" i="11" l="1"/>
  <c r="C22" i="11" s="1"/>
  <c r="C490" i="11"/>
  <c r="C34" i="9" l="1"/>
  <c r="C491" i="11"/>
  <c r="D491" i="11"/>
  <c r="C23" i="11" l="1"/>
  <c r="C35" i="9" s="1"/>
  <c r="K490" i="11"/>
  <c r="D22" i="11" s="1"/>
  <c r="S474" i="11"/>
  <c r="S490" i="11" s="1"/>
  <c r="D23" i="11" l="1"/>
  <c r="D35" i="9" s="1"/>
  <c r="D34" i="9"/>
  <c r="F22" i="11"/>
  <c r="E22" i="11"/>
  <c r="E34" i="9" s="1"/>
  <c r="K491" i="11"/>
  <c r="S491" i="11"/>
  <c r="F23" i="11" l="1"/>
  <c r="F35" i="9" s="1"/>
  <c r="F34" i="9"/>
  <c r="E23" i="11"/>
  <c r="E35" i="9" s="1"/>
</calcChain>
</file>

<file path=xl/sharedStrings.xml><?xml version="1.0" encoding="utf-8"?>
<sst xmlns="http://schemas.openxmlformats.org/spreadsheetml/2006/main" count="2093" uniqueCount="458">
  <si>
    <t>The draft consultation version of the template has been updated as follows:</t>
  </si>
  <si>
    <t>Template tab</t>
  </si>
  <si>
    <t xml:space="preserve">Details </t>
  </si>
  <si>
    <t>Pre-app information</t>
  </si>
  <si>
    <t>Principle 1 expanded to require further details on pre-construction demolition and options explored for retaining existing buildings/structures.</t>
  </si>
  <si>
    <t xml:space="preserve">Removal of Y/N option next to each WLC reduction principle. </t>
  </si>
  <si>
    <t>Outline and Detailed planning Stage &amp; Post-construction result</t>
  </si>
  <si>
    <t>Confirmation of operational modelling process used</t>
  </si>
  <si>
    <t>Confirmation relating to proportion of material quantities included relating to cost</t>
  </si>
  <si>
    <t xml:space="preserve">Confirmation of third party mechanisms </t>
  </si>
  <si>
    <t>Confirmation that the assessment has or can be submitted to the Built Environment Carbon Database</t>
  </si>
  <si>
    <t>Updated assessment summary results to align with new WLC benchmarks</t>
  </si>
  <si>
    <t>Addition of selection of most comparable WLC benchmark selection</t>
  </si>
  <si>
    <t>Addition of details relating to retention of existing structures and buildings</t>
  </si>
  <si>
    <t>Updated note/example text for module B assumptions and end of life scenarios in the 'Material Quantity and End of Life Scenarios' table</t>
  </si>
  <si>
    <t>Addition of details relating to refrigerants to 'Material Quantity and End of Life Scenarios' table</t>
  </si>
  <si>
    <t>Addition of option in assessment table to report A5 emissions as a single number or A5 emissions not related to a building element category</t>
  </si>
  <si>
    <t>Removal of assessment 2</t>
  </si>
  <si>
    <t>Colour coding to reflect cells that require inputs and cells which are updated automatically</t>
  </si>
  <si>
    <t>Post-construction result</t>
  </si>
  <si>
    <t>Addition of confirmation relating to post-construction evidence submission</t>
  </si>
  <si>
    <t>Addition of list of product specific EPDs from products installed in the building</t>
  </si>
  <si>
    <t>Greater London Authority - Whole Life-Cycle Carbon (WLC) Assessment template</t>
  </si>
  <si>
    <t>HOW TO USE THIS SPREADSHEET</t>
  </si>
  <si>
    <t xml:space="preserve">This template should be used by planning applicants to fulfil the requirements of the Mayor's Whole Life-Cycle Carbon (WLC) Assessment policy set out in London Plan Policy SI 2. Before completing and submitting this spreadsheet to the GLA, applicants should read the Whole Life-Cycle Carbon Assessment guidance:  
</t>
  </si>
  <si>
    <t>https://www.london.gov.uk/what-we-do/planning/implementing-london-plan/london-plan-guidance/whole-life-cycle-carbon-assessments-guidance</t>
  </si>
  <si>
    <t xml:space="preserve">Applicants are required to submit a WLC assessment to the GLA at the following three stages: pre-application, outline/detailed planning submission and post-construction. Separate tabs are provided in this spreadsheet for each stage. An outline of the information required at each stage and how to submit it is provided below.  </t>
  </si>
  <si>
    <t>1. Pre-application stage</t>
  </si>
  <si>
    <t xml:space="preserve">At pre-application stage, applicants are required to complete the pre-application information tab of this template to confirm various details about the site and to provide details of the WLC principles which are informing the development of the site. This should be submitted to the GLA along with all other pre-application material. </t>
  </si>
  <si>
    <t>2. Outline/detailed planning submission stage</t>
  </si>
  <si>
    <t xml:space="preserve">At this stage, applicants are required to complete the outline or detailed planning stage tab of this template (whichever is relevant) and submit it to the GLA along with their planning application. This stage of the process requires a baseline WLC assessment against each life-cycle module to be undertaken. </t>
  </si>
  <si>
    <t>3. Post-construction stage</t>
  </si>
  <si>
    <t>At the final stage of the WLC assessment process, applicants should complete the post-construction result tab of this template and submit it to the GLA prior to occupation of the development. This will require an update of the information provided at planning submission stage and for the actual WLC carbon emission figures to be reported using actual material quantities and site emissions during construction. Information should be submitted to:</t>
  </si>
  <si>
    <t>ZeroCarbonPlanning@london.gov.uk</t>
  </si>
  <si>
    <t>QUERIES</t>
  </si>
  <si>
    <t xml:space="preserve">Any queries or feedback on this template should be submitted to: </t>
  </si>
  <si>
    <t>Project details</t>
  </si>
  <si>
    <t>Project name</t>
  </si>
  <si>
    <t>Planning application reference number (if applicable)</t>
  </si>
  <si>
    <t>Use Type</t>
  </si>
  <si>
    <t>Brief description of the project</t>
  </si>
  <si>
    <r>
      <t>GIA (m</t>
    </r>
    <r>
      <rPr>
        <vertAlign val="superscript"/>
        <sz val="10"/>
        <color theme="0"/>
        <rFont val="Arial"/>
        <family val="2"/>
      </rPr>
      <t>2</t>
    </r>
    <r>
      <rPr>
        <sz val="10"/>
        <color theme="0"/>
        <rFont val="Arial"/>
        <family val="2"/>
      </rPr>
      <t>)</t>
    </r>
  </si>
  <si>
    <t>Authors (organisation or individuals)</t>
  </si>
  <si>
    <t xml:space="preserve">Date of assessment </t>
  </si>
  <si>
    <t xml:space="preserve">WLC reduction principles </t>
  </si>
  <si>
    <t>Principle</t>
  </si>
  <si>
    <t>Key benefits</t>
  </si>
  <si>
    <t>Provide examples of how reduction principle has been used, or give reasons why it cannot be used.</t>
  </si>
  <si>
    <t>Reuse and retrofit of existing buildings</t>
  </si>
  <si>
    <t xml:space="preserve">Significant retention and reuse of structures is carbon efficient and reduces construction costs. </t>
  </si>
  <si>
    <t>Confirmation that options for retaining existing buildings and structures have been fully explored before considering substantial demolition</t>
  </si>
  <si>
    <t>[Outline the options that have been considered - plus an explanation of opportunities and limitations, and why demolition outweighs the benefits of retaining existing buildings/structures where applicable]</t>
  </si>
  <si>
    <r>
      <t>Carbon emissions associated with pre-construction demolition (kgCO</t>
    </r>
    <r>
      <rPr>
        <vertAlign val="subscript"/>
        <sz val="10"/>
        <color theme="0"/>
        <rFont val="Arial"/>
        <family val="2"/>
      </rPr>
      <t>2</t>
    </r>
    <r>
      <rPr>
        <sz val="10"/>
        <color theme="0"/>
        <rFont val="Arial"/>
        <family val="2"/>
      </rPr>
      <t>e)</t>
    </r>
  </si>
  <si>
    <r>
      <t>[If estimates are not possible, please apply standard assumption of 50kgCO</t>
    </r>
    <r>
      <rPr>
        <vertAlign val="subscript"/>
        <sz val="10"/>
        <color theme="1"/>
        <rFont val="Arial"/>
        <family val="2"/>
      </rPr>
      <t>2</t>
    </r>
    <r>
      <rPr>
        <sz val="10"/>
        <color theme="1"/>
        <rFont val="Arial"/>
        <family val="2"/>
      </rPr>
      <t>e/m</t>
    </r>
    <r>
      <rPr>
        <vertAlign val="superscript"/>
        <sz val="10"/>
        <color theme="1"/>
        <rFont val="Arial"/>
        <family val="2"/>
      </rPr>
      <t>2</t>
    </r>
    <r>
      <rPr>
        <sz val="10"/>
        <color theme="1"/>
        <rFont val="Arial"/>
        <family val="2"/>
      </rPr>
      <t xml:space="preserve"> of the existing building/s]</t>
    </r>
  </si>
  <si>
    <t>Estimate of the percentage of the new build development which will be made up of existing elements</t>
  </si>
  <si>
    <t>[e.g. X% existing facades; Y% existing foundations; Z% superstructures etc.]</t>
  </si>
  <si>
    <t>Use repurposed or recycled materials</t>
  </si>
  <si>
    <t>Reduces waste and carbon emissions.</t>
  </si>
  <si>
    <t>Material selection</t>
  </si>
  <si>
    <t>Appropriate material choices are key to carbon reduction. Ensuring that materials are selected with consideration of the planned life expectancy of the building reduces waste, the need for replacements and the in-use costs.</t>
  </si>
  <si>
    <t>Minimise operational energy use</t>
  </si>
  <si>
    <t>A 'fabric first' approach should be prioritised to minimise energy demand and reduce carbon and in-use costs.</t>
  </si>
  <si>
    <t>Minimise the carbon emissions associated with operational water use</t>
  </si>
  <si>
    <t>Choice of materials and durability of systems, which help to avoid leakage and subsequent building damage, contribute to reducing the carbon emissions of water use.</t>
  </si>
  <si>
    <t>Disassembly and reuse</t>
  </si>
  <si>
    <t>Designing for future disassembly ensures that products do not become future waste and that they maintain their environmental and economic value.</t>
  </si>
  <si>
    <t>Building shape and form</t>
  </si>
  <si>
    <t>Compact efficient shapes help minimise both operational and embodied carbon emissions from repair and replacement for a given floor area. This leads to a more efficient building overall resulting in lower construction and in use costs.</t>
  </si>
  <si>
    <t>Regenerative design</t>
  </si>
  <si>
    <t xml:space="preserve">Removing carbon emissions from the atmosphere through materials and systems absorbing it makes a direct contribution to carbon reduction. </t>
  </si>
  <si>
    <t>Designing for durability and flexibility</t>
  </si>
  <si>
    <t xml:space="preserve">Durability means that repair and replacement is reduced which in turn helps reduce life-time building costs. A building designed for flexibility can respond with minimum environmental impact to future changing requirements and a changing climate, thus avoiding obsolescence which also underwrites future building value. </t>
  </si>
  <si>
    <t>Optimisation of the relationship between operational and embodied carbon</t>
  </si>
  <si>
    <t>Optimising the relationship between operational and embodied carbon contributes directly to resource efficiency and overall cost reduction.</t>
  </si>
  <si>
    <t>Building life expectancy</t>
  </si>
  <si>
    <t xml:space="preserve">Defining building life expectancy gives guidance to project teams as to the most efficient choices for materials and products. This aids overall resource efficiency, including cost efficiency and helps future proof asset value. </t>
  </si>
  <si>
    <t>Local sourcing</t>
  </si>
  <si>
    <t>Sourcing local materials reduces transport distances and supply chain lengths and has associated local social and economic benefits.</t>
  </si>
  <si>
    <t>Minimising waste</t>
  </si>
  <si>
    <t xml:space="preserve">Waste represents unnecessary and avoidable carbon emissions. Buildings should be designed to minimise construction waste, and to ease repair and replacement with minimum waste, which helps reduce initial and in-use costs. </t>
  </si>
  <si>
    <t>Efficient construction</t>
  </si>
  <si>
    <t>Efficient construction methods (e.g. modular systems, precision manufacturing and modern methods of construction) can contribute to better build quality, reduce construction phase waste and reduce the need for repairs in the post completion and the defects period (snagging).</t>
  </si>
  <si>
    <t>Lightweight construction</t>
  </si>
  <si>
    <t xml:space="preserve">Lightweight construction uses less material which reduces the carbon emissions of the building as there is less material to source, fabricate and deliver to site. </t>
  </si>
  <si>
    <t>Circular economy</t>
  </si>
  <si>
    <t xml:space="preserve">The circular economy principle focusses on a more efficient use of materials which in turn leads to carbon and financial efficiencies. </t>
  </si>
  <si>
    <t>Key</t>
  </si>
  <si>
    <t>Data automatically calculated - no direct input required</t>
  </si>
  <si>
    <t>Use Class</t>
  </si>
  <si>
    <t>Cells that require information / data inputting</t>
  </si>
  <si>
    <t>N/A</t>
  </si>
  <si>
    <t>Assessment details</t>
  </si>
  <si>
    <t>Date of assessment</t>
  </si>
  <si>
    <t>Operational modelling methodology for Module B6 results</t>
  </si>
  <si>
    <t>e.g. SAP or TM54</t>
  </si>
  <si>
    <t>Reference study period (if not 60 years)</t>
  </si>
  <si>
    <t xml:space="preserve">[This cell should only be filled in if the reference study period, i.e. the assumed building life expectancy, exceeds or is less than 60 years. Applicants should state the reference study period in this cell. While the assessment should still be done to 60 years, applicants may, if they choose to, submit an additional assessment of the modules B, C and D for the actual reference study period by copying and pasting an additional 'GWP potential for all life-cycle modules' table, see below].  </t>
  </si>
  <si>
    <t xml:space="preserve">Software tool used </t>
  </si>
  <si>
    <t>Type of EPDs and carbon database used</t>
  </si>
  <si>
    <t>[If using more than one database please list all]</t>
  </si>
  <si>
    <t>Please confirm if 95% of the cost allocated to each building element category has been accounted for in the assessment?</t>
  </si>
  <si>
    <t>[Yes, or please explain any omissions]</t>
  </si>
  <si>
    <t>Explanation of the third-party mechanisms which have been adopted to quality assure this submission</t>
  </si>
  <si>
    <t>Please confirm whether you have submitted this assessment to the Built Environment Carbon Database (https://www.becd.co.uk/) or if you give permission for the GLA to do this on your behalf by checking one of the following boxes</t>
  </si>
  <si>
    <t xml:space="preserve">I have submitted this assessment to the BECD </t>
  </si>
  <si>
    <t>I give permission for the GLA to submit this assessment to the BECD on my behalf</t>
  </si>
  <si>
    <r>
      <t xml:space="preserve">Estimated WLC emissions
</t>
    </r>
    <r>
      <rPr>
        <sz val="10"/>
        <color theme="0"/>
        <rFont val="Arial"/>
        <family val="2"/>
      </rPr>
      <t>N.B. This forms the WLC baseline for the development. The green cells will automatically populate from the tables below</t>
    </r>
  </si>
  <si>
    <t>Module A1-A5 (excluding sequestered carbon)</t>
  </si>
  <si>
    <t>Modules B-C (excl B6 &amp; B7)</t>
  </si>
  <si>
    <t>Modules A-C (excluding B6-B7; including sequestered carbon)</t>
  </si>
  <si>
    <t>Module B1-B5</t>
  </si>
  <si>
    <t>Module B6-B7</t>
  </si>
  <si>
    <t>Module C1-C4</t>
  </si>
  <si>
    <t>Module D</t>
  </si>
  <si>
    <r>
      <t>TOTAL kg CO</t>
    </r>
    <r>
      <rPr>
        <b/>
        <vertAlign val="subscript"/>
        <sz val="10"/>
        <color rgb="FFFFFFFF"/>
        <rFont val="Arial"/>
        <family val="2"/>
      </rPr>
      <t>2</t>
    </r>
    <r>
      <rPr>
        <b/>
        <sz val="10"/>
        <color rgb="FFFFFFFF"/>
        <rFont val="Arial"/>
        <family val="2"/>
      </rPr>
      <t>e</t>
    </r>
  </si>
  <si>
    <r>
      <t>TOTAL kg CO</t>
    </r>
    <r>
      <rPr>
        <b/>
        <vertAlign val="subscript"/>
        <sz val="10"/>
        <color rgb="FFFFFFFF"/>
        <rFont val="Arial"/>
        <family val="2"/>
      </rPr>
      <t>2</t>
    </r>
    <r>
      <rPr>
        <b/>
        <sz val="10"/>
        <color rgb="FFFFFFFF"/>
        <rFont val="Arial"/>
        <family val="2"/>
      </rPr>
      <t>e/m</t>
    </r>
    <r>
      <rPr>
        <b/>
        <vertAlign val="superscript"/>
        <sz val="10"/>
        <color rgb="FFFFFFFF"/>
        <rFont val="Arial"/>
        <family val="2"/>
      </rPr>
      <t>2</t>
    </r>
    <r>
      <rPr>
        <b/>
        <sz val="10"/>
        <color rgb="FFFFFFFF"/>
        <rFont val="Arial"/>
        <family val="2"/>
      </rPr>
      <t xml:space="preserve"> GIA</t>
    </r>
  </si>
  <si>
    <t>Please select most appropriate benchmark from drop-down menu</t>
  </si>
  <si>
    <t>Residential</t>
  </si>
  <si>
    <t>WLC Benchmark</t>
  </si>
  <si>
    <t xml:space="preserve">Aspirational WLC Benchmark </t>
  </si>
  <si>
    <t xml:space="preserve">Comparison with WLC benchmarks (see Appendix 2 of the guidance) </t>
  </si>
  <si>
    <t>[Explain the reasons for any divergences from WLC benchmarks, including against the WLC aspirational benchmarks]</t>
  </si>
  <si>
    <t>Retention of existing buildings and structures</t>
  </si>
  <si>
    <t xml:space="preserve">[Outline the options that have been considered - plus an explanation of opportunities and limitations, and why demolition outweighs the benefits of retaining existing buildings/structures where applicable]		</t>
  </si>
  <si>
    <r>
      <t>Carbon emissions associated with pre-construction demolition (kgCO</t>
    </r>
    <r>
      <rPr>
        <vertAlign val="subscript"/>
        <sz val="10"/>
        <color theme="0"/>
        <rFont val="AngsanaUPC"/>
        <family val="1"/>
        <charset val="222"/>
      </rPr>
      <t>2</t>
    </r>
    <r>
      <rPr>
        <sz val="10"/>
        <color theme="0"/>
        <rFont val="Arial"/>
        <family val="2"/>
      </rPr>
      <t>e)</t>
    </r>
  </si>
  <si>
    <r>
      <t xml:space="preserve">Summary of </t>
    </r>
    <r>
      <rPr>
        <b/>
        <u/>
        <sz val="10"/>
        <color theme="0"/>
        <rFont val="Arial"/>
        <family val="2"/>
      </rPr>
      <t>key actions</t>
    </r>
    <r>
      <rPr>
        <b/>
        <sz val="10"/>
        <color theme="0"/>
        <rFont val="Arial"/>
        <family val="2"/>
      </rPr>
      <t xml:space="preserve"> to reduce whole life-cycle carbon emissions that have informed this assessment, including the WLC reductions</t>
    </r>
  </si>
  <si>
    <t>Actions included in WLC assessment results reported</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</si>
  <si>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</si>
  <si>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[This list does not need to be exhaustive but should identify the actions with the biggest impacts. Insert more lines if needed]</t>
  </si>
  <si>
    <t>Specify further opportunities to reduce the development’s whole life-cycle carbon emissions. including the WLC reduction potential</t>
  </si>
  <si>
    <t>Further potential opportunities</t>
  </si>
  <si>
    <r>
      <t>WLC reduction potential (kg CO</t>
    </r>
    <r>
      <rPr>
        <b/>
        <vertAlign val="subscript"/>
        <sz val="10"/>
        <color theme="1"/>
        <rFont val="Arial"/>
        <family val="2"/>
      </rPr>
      <t>2</t>
    </r>
    <r>
      <rPr>
        <b/>
        <sz val="10"/>
        <color theme="1"/>
        <rFont val="Arial"/>
        <family val="2"/>
      </rPr>
      <t>e/m</t>
    </r>
    <r>
      <rPr>
        <b/>
        <vertAlign val="superscript"/>
        <sz val="10"/>
        <color theme="1"/>
        <rFont val="Arial"/>
        <family val="2"/>
      </rPr>
      <t xml:space="preserve">2 </t>
    </r>
    <r>
      <rPr>
        <b/>
        <sz val="10"/>
        <color theme="1"/>
        <rFont val="Arial"/>
        <family val="2"/>
      </rPr>
      <t>GIA)</t>
    </r>
  </si>
  <si>
    <t>[Insert more lines as needed]</t>
  </si>
  <si>
    <t>MATERIAL QUANTITY AND END OF LIFE SCENARIOS</t>
  </si>
  <si>
    <t>Product and Construction Stage (Module A)</t>
  </si>
  <si>
    <t>Assumptions made with respect to maintenance, repair and replacement cycles (Module B)</t>
  </si>
  <si>
    <r>
      <t>Material 'end of life'</t>
    </r>
    <r>
      <rPr>
        <b/>
        <sz val="10"/>
        <rFont val="Calibri"/>
        <family val="2"/>
      </rPr>
      <t> </t>
    </r>
    <r>
      <rPr>
        <b/>
        <sz val="10"/>
        <rFont val="Arial"/>
        <family val="2"/>
      </rPr>
      <t>scenarios (Module C)</t>
    </r>
  </si>
  <si>
    <t>Benefits and loads beyond the system boundary (Module D)</t>
  </si>
  <si>
    <t>Building element category</t>
  </si>
  <si>
    <t>Material type</t>
  </si>
  <si>
    <t>Material quantity (kg)</t>
  </si>
  <si>
    <t>Estimated reusable materials (kg)</t>
  </si>
  <si>
    <t>Estimated recyclable materials (kg)</t>
  </si>
  <si>
    <t>Note/example</t>
  </si>
  <si>
    <t>Breakdown of material type in each category
[Insert more lines if needed]
e.g. Concrete</t>
  </si>
  <si>
    <t>65000 kg</t>
  </si>
  <si>
    <t xml:space="preserve">For all primary building systems (structure, substructure, envelope, MEP services, internal finishes) including assumed material/product lifespans and annual maintenance/repair % </t>
  </si>
  <si>
    <t>Declare 'end of life' scenario as per project’s Circular Economy Statement, and used in the WLC assessment to produce Module C results</t>
  </si>
  <si>
    <t>0 kg</t>
  </si>
  <si>
    <t>25 kg</t>
  </si>
  <si>
    <t>e.g. Reinforcement</t>
  </si>
  <si>
    <t>5000 kg</t>
  </si>
  <si>
    <t>2 kg</t>
  </si>
  <si>
    <t>8 kg</t>
  </si>
  <si>
    <t>e.g. Formwork</t>
  </si>
  <si>
    <t>250 kg</t>
  </si>
  <si>
    <t>Demolition: Toxic/Hazardous/Contaminated Material Treatment</t>
  </si>
  <si>
    <t>Please add rows where more than 1 material type exists per building element category</t>
  </si>
  <si>
    <t>Major Demolition Works</t>
  </si>
  <si>
    <t>Temporary Support to Adjacent Structures</t>
  </si>
  <si>
    <t>Specialist Ground Works</t>
  </si>
  <si>
    <t>Substructure</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</si>
  <si>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</si>
  <si>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</si>
  <si>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</si>
  <si>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</si>
  <si>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</si>
  <si>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</si>
  <si>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</si>
  <si>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</si>
  <si>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Finishes</t>
  </si>
  <si>
    <t>Fittings, furnishings &amp; equipment (FFE)</t>
  </si>
  <si>
    <t>Services (MEP)</t>
  </si>
  <si>
    <t>Prefabricated Buildings and Building Units</t>
  </si>
  <si>
    <t>Work to Existing Building</t>
  </si>
  <si>
    <t>External works</t>
  </si>
  <si>
    <t>Refrigerants</t>
  </si>
  <si>
    <t>Refrigerant name</t>
  </si>
  <si>
    <t>Initial quantity/charge (kg)</t>
  </si>
  <si>
    <t>Assumed annual leakage rate %</t>
  </si>
  <si>
    <r>
      <t>Refrigerant GWP (kgCO</t>
    </r>
    <r>
      <rPr>
        <b/>
        <vertAlign val="subscript"/>
        <sz val="10"/>
        <rFont val="Arial"/>
        <family val="2"/>
      </rPr>
      <t>2</t>
    </r>
    <r>
      <rPr>
        <b/>
        <sz val="10"/>
        <rFont val="Arial"/>
        <family val="2"/>
      </rPr>
      <t>e/kg)</t>
    </r>
  </si>
  <si>
    <t>End of Life recovery rate %</t>
  </si>
  <si>
    <t>a</t>
  </si>
  <si>
    <t>Refrigerants Type 1 (if applicable) - please see CIBSE TM65 for methodology</t>
  </si>
  <si>
    <t>Please add rows if required</t>
  </si>
  <si>
    <t>b</t>
  </si>
  <si>
    <t>Refrigerants Type 2 (if applicable) - please see CIBSE TM65 for methodology</t>
  </si>
  <si>
    <t>c</t>
  </si>
  <si>
    <t>Refrigerants Type 3 (if applicable) - please see CIBSE TM65 for methodology</t>
  </si>
  <si>
    <t>TOTAL</t>
  </si>
  <si>
    <t>Material intensity (kg/m2 GIA)</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</si>
  <si>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</si>
  <si>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 xml:space="preserve">(negative value) </t>
    </r>
    <r>
      <rPr>
        <b/>
        <sz val="10"/>
        <color rgb="FF000000"/>
        <rFont val="Arial"/>
        <family val="2"/>
      </rPr>
      <t>(kgCO</t>
    </r>
    <r>
      <rPr>
        <b/>
        <vertAlign val="subscript"/>
        <sz val="10"/>
        <color rgb="FF000000"/>
        <rFont val="Arial"/>
        <family val="2"/>
      </rPr>
      <t>2</t>
    </r>
    <r>
      <rPr>
        <b/>
        <sz val="10"/>
        <color rgb="FF000000"/>
        <rFont val="Arial"/>
        <family val="2"/>
      </rPr>
      <t xml:space="preserve">e)  </t>
    </r>
  </si>
  <si>
    <r>
      <t>Product stage (kgCO</t>
    </r>
    <r>
      <rPr>
        <b/>
        <vertAlign val="subscript"/>
        <sz val="10"/>
        <color rgb="FF000000"/>
        <rFont val="Arial"/>
        <family val="2"/>
      </rPr>
      <t>2</t>
    </r>
    <r>
      <rPr>
        <b/>
        <sz val="10"/>
        <color rgb="FF000000"/>
        <rFont val="Arial"/>
        <family val="2"/>
      </rPr>
      <t xml:space="preserve">e)  </t>
    </r>
  </si>
  <si>
    <r>
      <t>Construction process stage (kgCO</t>
    </r>
    <r>
      <rPr>
        <b/>
        <vertAlign val="subscript"/>
        <sz val="10"/>
        <color rgb="FF000000"/>
        <rFont val="Arial"/>
        <family val="2"/>
      </rPr>
      <t>2</t>
    </r>
    <r>
      <rPr>
        <b/>
        <sz val="10"/>
        <color rgb="FF000000"/>
        <rFont val="Arial"/>
        <family val="2"/>
      </rPr>
      <t xml:space="preserve">e)  </t>
    </r>
  </si>
  <si>
    <r>
      <t>Use stage (kgCO</t>
    </r>
    <r>
      <rPr>
        <b/>
        <vertAlign val="subscript"/>
        <sz val="10"/>
        <color rgb="FF000000"/>
        <rFont val="Arial"/>
        <family val="2"/>
      </rPr>
      <t>2</t>
    </r>
    <r>
      <rPr>
        <b/>
        <sz val="10"/>
        <color rgb="FF000000"/>
        <rFont val="Arial"/>
        <family val="2"/>
      </rPr>
      <t xml:space="preserve">e)  </t>
    </r>
  </si>
  <si>
    <r>
      <t>End of Life (EoL) stage (kgCO</t>
    </r>
    <r>
      <rPr>
        <b/>
        <vertAlign val="subscript"/>
        <sz val="10"/>
        <color rgb="FF000000"/>
        <rFont val="Arial"/>
        <family val="2"/>
      </rPr>
      <t>2</t>
    </r>
    <r>
      <rPr>
        <b/>
        <sz val="10"/>
        <color rgb="FF000000"/>
        <rFont val="Arial"/>
        <family val="2"/>
      </rPr>
      <t xml:space="preserve">e)  </t>
    </r>
  </si>
  <si>
    <r>
      <t>TOTAL
Modules A-C 
kgCO</t>
    </r>
    <r>
      <rPr>
        <b/>
        <vertAlign val="subscript"/>
        <sz val="10"/>
        <color rgb="FFFFFFFF"/>
        <rFont val="Arial"/>
        <family val="2"/>
      </rPr>
      <t>2</t>
    </r>
    <r>
      <rPr>
        <b/>
        <sz val="10"/>
        <color rgb="FFFFFFFF"/>
        <rFont val="Arial"/>
        <family val="2"/>
      </rPr>
      <t>e</t>
    </r>
  </si>
  <si>
    <r>
      <t>Benefits and loads beyond the system boundary (kgCO</t>
    </r>
    <r>
      <rPr>
        <b/>
        <vertAlign val="subscript"/>
        <sz val="10"/>
        <color rgb="FF000000"/>
        <rFont val="Arial"/>
        <family val="2"/>
      </rPr>
      <t>2</t>
    </r>
    <r>
      <rPr>
        <b/>
        <sz val="10"/>
        <color rgb="FF000000"/>
        <rFont val="Arial"/>
        <family val="2"/>
      </rPr>
      <t xml:space="preserve">e)  </t>
    </r>
  </si>
  <si>
    <t>Module A</t>
  </si>
  <si>
    <t>Module B</t>
  </si>
  <si>
    <t>Module C</t>
  </si>
  <si>
    <t xml:space="preserve">[A1] to [A3] </t>
  </si>
  <si>
    <t>[A4]</t>
  </si>
  <si>
    <t>[A5]</t>
  </si>
  <si>
    <t>[B1]</t>
  </si>
  <si>
    <t>[B2]</t>
  </si>
  <si>
    <t>[B3]</t>
  </si>
  <si>
    <t>[B4]</t>
  </si>
  <si>
    <t>[B5]</t>
  </si>
  <si>
    <t>[B6]</t>
  </si>
  <si>
    <t>[B7]</t>
  </si>
  <si>
    <t>[C1]</t>
  </si>
  <si>
    <t>[C2]</t>
  </si>
  <si>
    <t>[C3]</t>
  </si>
  <si>
    <t>[C4]</t>
  </si>
  <si>
    <t>[Where only a single C1-C4 is known, please include it here]</t>
  </si>
  <si>
    <t>Temporary Diversion Works</t>
  </si>
  <si>
    <t>Fittings, furnishings &amp; equipment</t>
  </si>
  <si>
    <t>Regulated emissions</t>
  </si>
  <si>
    <t>Unregulated emissions</t>
  </si>
  <si>
    <t>Operational Water</t>
  </si>
  <si>
    <t>Other site construction impacts or overall construction stage [A5] carbon emissions not specific to an individual building element category</t>
  </si>
  <si>
    <t>Notes:</t>
  </si>
  <si>
    <t>1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</si>
  <si>
    <t xml:space="preserve">Hillingdon Water Sports Facility and Activity Centre -
Broadwater Lake
</t>
  </si>
  <si>
    <t>Water sports facility comprised of several buildings on site including the Main Building acting as a primarily social area, Boat Shed, Workshop, Activity Centres etc</t>
  </si>
  <si>
    <t>Syntegra Group</t>
  </si>
  <si>
    <t>12.11.2023</t>
  </si>
  <si>
    <t>SAP</t>
  </si>
  <si>
    <t>OneClick LCA</t>
  </si>
  <si>
    <t>Types of EPDs and carbon database used</t>
  </si>
  <si>
    <t>OneClick LCA EPD libraries</t>
  </si>
  <si>
    <t>Yes</t>
  </si>
  <si>
    <t>Explanation of mechanisms which have been adopted to quality assure the submission</t>
  </si>
  <si>
    <t>The material input has been done based on bill of material plan with supplemental information from the Design Team. Additionally the report and calculations have been third party reviewed by the Director of Sustainability at Syntegra</t>
  </si>
  <si>
    <t>Estimated WLC emissions
N.B. This forms the WLC baseline for the development. The green cells will automatically populate from the tables below</t>
  </si>
  <si>
    <t>Modules A-C (excl B6 &amp; B7; including sequestered carbon)</t>
  </si>
  <si>
    <t>Retail</t>
  </si>
  <si>
    <t xml:space="preserve">WLC Benchmark </t>
  </si>
  <si>
    <t>Although it is a demolish and recycle strategy, the more carbon intensive option, the design of the buildings are simple with many being small, simple strutures with limited foundations and steel frames. This reduces the volume of major carbon intesive materials which are steel and concrete. The roofs are estimated to be timber structures and many floor finishes are left as just dust sealed exposed concrete which avoid other carbon intensive materials. As it is a bespoke style buikding who's Use class does not align with the benchmarks, even when using the most challenging carbon targets, the benchmark targets are still met. And with the low carbon options of chosen materials, the aspirational benchmarks can be met.</t>
  </si>
  <si>
    <t>To serve the variety of uses, the existing structures are insufficient in size and number.
The concrete structures on site are either not fit for re-use or are in a condition which would be unfeasible to re-use and retrofit in any capacity. Only a demolish and recycle strategy is feasible.
The existing French Barn/ BSC clubhouse is insufficient size or capacity to be retained and retrofitted. Its intended use is being replaced by the multi storey Main Building. Furthermore, the frame is structurally infeasible to adding many more floors without conducting additional modification of existing superstructure/ substructure. To undertakes these works and to build the additional building needed causes redundant embodied carbon into the project. Demolish and reuse of the materials is the most efficient strategy.</t>
  </si>
  <si>
    <r>
      <t>50kgCO</t>
    </r>
    <r>
      <rPr>
        <vertAlign val="subscript"/>
        <sz val="10"/>
        <color theme="1"/>
        <rFont val="Arial"/>
        <family val="2"/>
      </rPr>
      <t>2</t>
    </r>
    <r>
      <rPr>
        <sz val="10"/>
        <color theme="1"/>
        <rFont val="Arial"/>
        <family val="2"/>
      </rPr>
      <t>e/m</t>
    </r>
    <r>
      <rPr>
        <vertAlign val="superscript"/>
        <sz val="10"/>
        <color theme="1"/>
        <rFont val="Arial"/>
        <family val="2"/>
      </rPr>
      <t>2</t>
    </r>
    <r>
      <rPr>
        <sz val="10"/>
        <color theme="1"/>
        <rFont val="Arial"/>
        <family val="2"/>
      </rPr>
      <t xml:space="preserve"> of the existing building/s = 115600kgCO2e</t>
    </r>
  </si>
  <si>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</si>
  <si>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Be Lean, Be Clean, Be Green Measuresupon the occupied Main Building, Workshop and Boat Shed. Specifically, PV Panels and Water Source Heat Pumps. See Energy Statement for further details</t>
  </si>
  <si>
    <t xml:space="preserve">Recycled content of steel to 90% </t>
  </si>
  <si>
    <t>Concrete to be 50% recycled binders.</t>
  </si>
  <si>
    <t>A standard specification would include high density internal blockwork. To reduce the carbon emissions medium density internal blockwork</t>
  </si>
  <si>
    <t>Source the materials regionally within &lt;75 miles. Specifically which default distances in the One Click tool are sourced furthest- metals, paints, floor finishes, timber, building services, furniture and fittings. This cannot be confirmed until a contractor is onboard and the procurement stage begins.</t>
  </si>
  <si>
    <t>To reduce the carbon emissions high recycled content is an option with 60% recycled content in non-fire resistant plasterboard</t>
  </si>
  <si>
    <t>Assumptions made with respect to maintenance, repair and replacement cycles  (Module B)</t>
  </si>
  <si>
    <t>Double skin wall from bricks, including mortar, with Mortar 1:3 cement:sand mix (Using CEM I cement)</t>
  </si>
  <si>
    <t>As building</t>
  </si>
  <si>
    <t>Brick/stone crushed to aggregate (for sub-base layers) - 100% recycled</t>
  </si>
  <si>
    <t>Brick/stone crushed to aggregate (for sub-base layers)</t>
  </si>
  <si>
    <t>100% recycled</t>
  </si>
  <si>
    <t>Ready-mix concrete, normal-strength, generic, C40/50 (5800/7300 PSI), 50% recycled binders in cement (400 kg/m3 / 24.97 lbs/ft3)</t>
  </si>
  <si>
    <t>Concrete crushed to aggregate (for sub-base layers), Portland Cement 400 kg / m3</t>
  </si>
  <si>
    <t>Excavation works, kg or m3 of removed masses (Required for IMPACT calculations)</t>
  </si>
  <si>
    <t/>
  </si>
  <si>
    <t>Geotextile, generic, 312 g/m2 (1.02 oz/ft2), Composition: PP net, non-woven PE felt</t>
  </si>
  <si>
    <t>Plastic-based material recycling</t>
  </si>
  <si>
    <t>Reinforcement steel (rebar), generic, 90% recycled content, A615</t>
  </si>
  <si>
    <t>Steel recycling</t>
  </si>
  <si>
    <t>Ready-mix concrete, normal-strength, generic, C40/50 (5800/7300 PSI), 20% recycled binders in cement (400 kg/m3 / 24.97 lbs/ft3)</t>
  </si>
  <si>
    <t>Floor screed mortar, cement screed, 1500 kg/m3, EPD coverage: &gt; 1500 kg/m3 (quick­mix Gruppe GmbH &amp; Co. KG)</t>
  </si>
  <si>
    <t>Cement/mortar use in a backfill</t>
  </si>
  <si>
    <t>Rock wool/mineral wool insulation, 0.035-0.039 W/mK, 106-160 kg/m3 (Knauf)</t>
  </si>
  <si>
    <t>Landfilling (for inert materials)</t>
  </si>
  <si>
    <t>100% landfill</t>
  </si>
  <si>
    <t>Structural steel profiles, generic, 90% recycled content (only virgin materials),  I, H, U, L, and T sections, S235, S275 and S355</t>
  </si>
  <si>
    <t>Steel recycling - 100% recycled</t>
  </si>
  <si>
    <t>Suspended metal ceiling system, 5.901 kg/m2, SAS System 120 (Steel) (SAS International)</t>
  </si>
  <si>
    <t>Flooring screed, C20/25 - XC1 - S3 - 20 CEM I, 50mm, 116.8kg/m2, 2336 kg/m3 (SNBPE)</t>
  </si>
  <si>
    <t>Steel sheets, generic, 90% recycled content (typical), S235, S275 and S355</t>
  </si>
  <si>
    <t>Dried lumber from spruce or pine wood, 474 kg/m3, moisture content 18 % (Puutuoteteollisuus)</t>
  </si>
  <si>
    <t>Wood incineration - 100% incinerated</t>
  </si>
  <si>
    <t>Wood incineration</t>
  </si>
  <si>
    <t>100% incinerated</t>
  </si>
  <si>
    <t>Hot-dip galvanized steel sheets, recommended sheet steel thickness range: 0.4-3.0 mm (0.015-0.12 in), zinc coating: 20 ?m (787.4 µin) (0.28kg/m2 / 0.057 lbs/ft2  sheet steel)</t>
  </si>
  <si>
    <t>Gypsum plasterboard, fire resistant, 15.4x900/1200 mm, 12.7 kg/m2, PROTECT F, GFE/GF15 (Gyproc)</t>
  </si>
  <si>
    <t>Gypsum recycling</t>
  </si>
  <si>
    <t>Plastic vapour control layer, 0.2 mm (Tommen Gram)</t>
  </si>
  <si>
    <t>Rock wool insulation panels, unfaced, generic, L = 0.035 W/mK, R = 2.89 m2K/W (16 ft2°Fh/BTU), 50 kg/m3 (3.12 lbs/ft3) (applicable for densities: 25-50 kg/m3 (1.56-3.12 lbs/ft3)), Lambda=0.0346 W/(m.K)</t>
  </si>
  <si>
    <t>Insulation, rock wool/mineral wool, blowing wool (Paroc)</t>
  </si>
  <si>
    <t>Plywood, generic, 4-50 mm (0.16-1.97 in), 620 kg/m3 (38.7 lbs/ft3)</t>
  </si>
  <si>
    <t>Roofing tile from clay (terracotta), flat (shingles), 285 x 475 mm (11.2 x 18.7 in), 10 pcs/m2,  3.5 kg/pcs, 35 kg/m2 (One Click LCA)</t>
  </si>
  <si>
    <t>Concrete crushed to aggregate (for sub-base layers), Portland Cement 400 kg / m3 - 100% recycled</t>
  </si>
  <si>
    <t>Stainless steel handrail, diam. 45mm, Donnee par default (MDEGD)</t>
  </si>
  <si>
    <t>Stainless steel recycling</t>
  </si>
  <si>
    <t>Masonry mortar/facing wall mortar/mortar with special properties, 1500 kg/m3, EPD coverage: &gt;1500 kg/m3 (IWM)</t>
  </si>
  <si>
    <t>Cement/mortar use in a backfill - 100% recycled</t>
  </si>
  <si>
    <t>Water-borne interior paints, 1.36 kg/L, average coverage 8-10 m2/L, Biora, Ekora, Kolibri Sand, Paneelikattomaali, Ranch, Superlateksi, Tapettipohjamaali, Teknospro, Tela, Timantti, Trend (Teknos)</t>
  </si>
  <si>
    <t>Red brick, average production, UK, 215 mm x 102.5 mm x 65 mm, 2.13 kg/unit, 1485 kg/m3 (Brick Development Association (BDA) Ltd (2019))</t>
  </si>
  <si>
    <t>Concrete block wall, with high density solid blocks, per m2 of wall including mortar, 140 mm thickness wall</t>
  </si>
  <si>
    <t>Concrete crushed to aggregate (for sub-base layers), Portland Cement 200 kg / m3</t>
  </si>
  <si>
    <t>Rock wool insulation panels, unfaced, generic, L = 0.037 W/mK, R = 2.70 m2K/W (15 ft2°Fh/BTU), 150 kg/m3 (9.36 lbs/ft3) (applicable for densities: 100-150 kg/m3 (6.24-9.36 lbs/ft3)), Lambda=0.037 W/(m.K)</t>
  </si>
  <si>
    <t>Gypsum plaster board, regular, generic, 6.5-25 mm (0.25-0.98 in), 10.725 kg/m2 (2.20 lbs/ft2) (for 12.5 mm/0.49 in), 858 kg/m3 (53.6 lbs/ft3)</t>
  </si>
  <si>
    <t>Gypsum plaster, 1100 kg/m3 (Bundesverband der Gipsindustrie)</t>
  </si>
  <si>
    <t>Steel façade cladding panel, powder coated, 6.5 kg/m2, 0% recycled content (One Click LCA)</t>
  </si>
  <si>
    <t>Glass façade curtain wall system, max. thickness: 50mm, R: 1.3 W/m2K, R50SG Glass System R50-V130 / R50-H100 (Riventi)</t>
  </si>
  <si>
    <t>Glass recycling - 100% recycled</t>
  </si>
  <si>
    <t>Glass recycling</t>
  </si>
  <si>
    <t>Aluminium framed glazed doors, double glazed, per unit, 83% glass, 12% aluminium, 3% steel, width 990mm; height 2.60m, glass thickness 14mm, AXILE Family, EDGE Family, KINETIC Family, ELITE Aero (Optima)</t>
  </si>
  <si>
    <t>Glass-containing product recycling (80 % glass)</t>
  </si>
  <si>
    <t>Float glass, single pane, generic, 3-12 mm (0.12-0.47 in), 10 kg/m2 (2.05 lbs/ft2) (for 4 mm/0.16 in), 2500 kg/m3 (156 lbs/ft3)</t>
  </si>
  <si>
    <t>Window glass, single, 10 kg/m2, EN15804+A2</t>
  </si>
  <si>
    <t>Extruded aluminium profiles for window and door frames, generic, 0% recycled content, average world aluminium manufacturing technology (One Click LCA 2022)</t>
  </si>
  <si>
    <t>Aluminium recycling</t>
  </si>
  <si>
    <t>Multifunctional steel door, without frame, per unit, 1.23 x 2.18 m, installation depth ca. 40 mm, 31 kg (Novoferm)</t>
  </si>
  <si>
    <t>Metal-containing product recycling (90 % metal)</t>
  </si>
  <si>
    <t>Extruded aluminium profiles for window and door frames, generic, 40% recycled content, average world aluminium manufacturing technology (One Click LCA 2022)</t>
  </si>
  <si>
    <t>Aluminum profile for windows and doors, 2600 kg/m3, Al Profile (Saray)</t>
  </si>
  <si>
    <t>Gypsum plasterboard, fire resistant, 12.5/15 mm, 843 kg/m3, A2 fire class, 10µ water vapour resistance, Gyproc FireLine (British Gypsum (2019))</t>
  </si>
  <si>
    <t>Gypsum recycling - 100% recycled</t>
  </si>
  <si>
    <t>Steel stud per m2 of wall area (air gap included), 120 mm, 600 mm spacing</t>
  </si>
  <si>
    <t>Rock wool (mineral wool) insulation, unfaced, L = 0.031 W/mK, R =  1 m2K/W, 31mm, 3.1 kg/m2, 100 kg/m3, (Range: 90-110kg/m3), 22% slag content, high pressure suitable (One Click LCA)</t>
  </si>
  <si>
    <t>Wooden interior door, per unit, 809x2053 mm, 42x92 mm frame, 52 mm door leaf (Nordic Dørfabrikk)</t>
  </si>
  <si>
    <t>Wood-containing product incineration (80% wood) - 100% incineration</t>
  </si>
  <si>
    <t>Plywood panels for wall appication, 12 mm, 5.3 kg/m2, 440 kg/m3</t>
  </si>
  <si>
    <t>Wood incineration - 100% rincinerated</t>
  </si>
  <si>
    <t>Foam backed vinyl (PVC) flooring, heterogeneous, 2.6 mm, 1.8 kg/m2, TX Classic (Tarkett)</t>
  </si>
  <si>
    <t>Polyethylene vapour barrier membrane, 0.15 mm, 0.14 kg/m2 (One Click LCA)</t>
  </si>
  <si>
    <t>Ceramic wall tile, 6 mm, average density 2000 kg/m3 (Mosa)</t>
  </si>
  <si>
    <t>Emulsion paint for allround interior use, Pigment: Lightfast Pigments, binder:  Acrylic Copolymer Dispersion , solvent: Water, 1.444 kg/l, 17 m2/l, 0.17 kg/m2, Vinyl Matt White (Dulux Trade)</t>
  </si>
  <si>
    <t>Ceramic toilet, 19.6 kg/unit, - DURAVIT : Starck 3 (420009; 452709; 220209).  ME by Starck (452909; 453009). DuraStyle (455209; 457109). // - KOHLER : Struktura (EDE101-00 ; EDF101-00). Patio (EDV101-00 ; E1534-00). Brive (E4345-00) // - ROCA : DEBBA (A346998000 ; A34699L000). VICTORIA (A34630300S). (Association Française des Industries de la Salle de Bains)</t>
  </si>
  <si>
    <t>Landfilling (for inert materials) - 100% landfill</t>
  </si>
  <si>
    <t>Acrylic washbasin, faucets not included, 16.4 kg/unit, Lavabo en matériau de synthèse [Long. 500 mm Larg. 400 mm Haut. 111 mm] (DONNEE ENVIRONNEMENTALE GENERIQUE PAR DEFAUT)</t>
  </si>
  <si>
    <t>Cabinet with drawers from MDF, 60x43x65 cm, 27 kg/unit, S404 (Aarsland Møbelfabrikk AS)</t>
  </si>
  <si>
    <t>Wood-containing product incineration (80% wood)</t>
  </si>
  <si>
    <t>Ceramic shower tray, 33.3 kg/unit, 900 × 900 × 80 mm (One Click LCA)</t>
  </si>
  <si>
    <t>Porcelain sink, 29.6 kg/unit, 50 x 70 cm (SFISB)</t>
  </si>
  <si>
    <t>Steel sheet hot dip galvanized, 2-20 mm, 7840 kg/m3</t>
  </si>
  <si>
    <t>Air filter with motorized hood, 133.1 kg/unit, Hotte de restauration collective [l=3000mm] - DONNEE ENVIRONNEMENTALE PAR DEFAUT (MINISTERE DE L’ENVIRONNEMENT, DE L’ENERGIE ET DE LA MER  -  MINISTERE DU LOGEMENT ET DE L´HABITAT DURABLE)</t>
  </si>
  <si>
    <t>Smoke extraction grill and flap, surface libre=12.5 à 50dm2, Grille et volet de désenfumage (DONNEE ENVIRONNEMENTALE GENERIQUE PAR DEFAUT)</t>
  </si>
  <si>
    <t>Circular ceiling vent (Plenum not included), Q min. = 500 m3/h, Q max. = 1000 m3/h, Diffuseur d´air circulaire sur plénum (DONNEE ENVIRONNEMENTALE GENERIQUE PAR DEFAUT)</t>
  </si>
  <si>
    <t>Mechanical ventilation with heat recovery, 54 kg/unit, LGH-100RVX-E (Mitsubishi Electric)</t>
  </si>
  <si>
    <t>Sewage water drainage piping network, per m2 GIFA (office buildings)</t>
  </si>
  <si>
    <t>Air conditioning unit (reversible heat pump), rooftop mounted, 1546.7 kg/unit, 99.8 kW, e-Baltic eBFH100 SYSAER H 105 WSM2 0354 MF ULTI+ R32 21-115 e-Baltic eBFH100 - SYSAER H 105 - WSM2 0354 MF - ULTI+ R32 21-115 (Uniclima)</t>
  </si>
  <si>
    <t>Single flow ventilation box, per unit, 63.54 kg/unit, EasyVEC® (ALDES)</t>
  </si>
  <si>
    <t>Brine/water heat pump for tertiary building, 954 kg/unit, P= 100 kW, Pompe à chaleur eau glycolée/eau pour bâtiment collectif/tertiaire double service  [P= 100 kW] (DONNEE ENVIRONNEMENTALE GENERIQUE PAR DEFAUT)</t>
  </si>
  <si>
    <t>Valve, 2 or 3-way, 4.32 kg/unit, Vanne 2 ou 3 voies [DN = 50 mm] (DONNEE ENVIRONNEMENTALE GENERIQUE PAR DEFAUT)</t>
  </si>
  <si>
    <t>PVC fittings, covers and jacketing, ZESTON® 2000 SERIES, ZESTON® 300 SERIES, ZESTON® PVC JACKETING (Johns Manville)</t>
  </si>
  <si>
    <t>HVAC controller, 0.334 kg/unit, 7216001-DIP-120REGULATEUR HVACIP D-ONE CONTROLLER  (Delta Dore)</t>
  </si>
  <si>
    <t>Motion detector, 0.147 kg/unit, 6412286 - DMB TYXAL+, Autres références visées: 6412311 (Delta Dore)</t>
  </si>
  <si>
    <t>Thermometer, for heating network, 0.327kg, Thermomètre (circulaire, droit) pour réseau de chauffage, ECS… (DONNEE ENVIRONNEMENTALE GENERIQUE PAR DEFAUT)</t>
  </si>
  <si>
    <t>Anti-vibration flanged sleeve, 7.3 kg/unit, Manchon Antivbratile à bride [DN = 100 mm] (DONNEE ENVIRONNEMENTALE GENERIQUE PAR DEFAUT)</t>
  </si>
  <si>
    <t>4-port water brass manifolds, 0.7 kg/unit, Collecteur (=nourrice=répartiteur=clarinette) en laiton à 4 sorties (DONNEE ENVIRONNEMENTALE GENERIQUE PAR DEFAUT)</t>
  </si>
  <si>
    <t>Circulator pump, for liquids in HVAC systems, Group 1: flow rate 6.1 m3/h, head max.  4 m, power input avg. 0.0238 kW, Magna3 (Grundfos)</t>
  </si>
  <si>
    <t>Manometers, 2.702 kg/unit, Manomètre (DONNEE ENVIRONNEMENTALE GENERIQUE PAR DEFAUT)</t>
  </si>
  <si>
    <t>Water to Water heat pump, 166 kg/unit, EHWT17D-MHEDW (Mitsubishi Electric)</t>
  </si>
  <si>
    <t>Rectangular fire damper, per unit, 14 kg/unit, ISONE 2 Rectangulaire 400x500 mm  (ALDES)</t>
  </si>
  <si>
    <t>Temperature measurement sensor, 0.126 kg/unit, Sonde de température - DONNEE ENVIRONNEMENTALE PAR DEFAUT (MINISTERE DE L’ENVIRONNEMENT, DE L’ENERGIE ET DE LA MER  -  MINISTERE DU LOGEMENT ET DE L´HABITAT DURABLE)</t>
  </si>
  <si>
    <t>Balancing brass valve, 2.3 kg/unit, Vanne d`équilibrage [DN 50] (DONNEE ENVIRONNEMENTALE GENERIQUE PAR DEFAUT)</t>
  </si>
  <si>
    <t>Expansion tank/vessel, V = 200L, Vase d´expansion (DONNEE ENVIRONNEMENTALE GENERIQUE PAR DEFAUT)</t>
  </si>
  <si>
    <t>Electric water heater (water cylinder), 200 liter capacity, Aquanext Plus, Nuos Plus 200, Aquanext Plus 250, Nuos Plus 250, Aquanext Opti 110, Nuos Evo 110 (Chaffoteaux)</t>
  </si>
  <si>
    <t>Cast iron globe valves, DN = 50 mm,15kg, Robinet à soupape en fonte (DONNEE ENVIRONNEMENTALE GENERIQUE PAR DEFAUT)</t>
  </si>
  <si>
    <t>Brass quarter-turn valve, 6 kg/unit, diameter: 20-100 mm, Vanne quart-de-tour en laiton [DN de 20 à 100mm] (DONNEE ENVIRONNEMENTALE GENERIQUE PAR DEFAUT)</t>
  </si>
  <si>
    <t>Water pressure regulator, 4.8 kg/unit, Réducteur de pression = Régulateur de pression = détendeur de pression pour réseau eau [DN 32mm] - DONNEE ENVIRONNEMENTALE PAR DEFAUT (MINISTERE DE L’ENVIRONNEMENT, DE L’ENERGIE ET DE LA MER  -  MINISTERE DU LOGEMENT ET DE L´HABITAT DURABLE)</t>
  </si>
  <si>
    <t>Suction vent, French average, Bouche d’extraction (DONNEE ENVIRONNEMENTALE GENERIQUE PAR DEFAUT)</t>
  </si>
  <si>
    <t>Flexible ventilation ducting, Diam. 200mm, Conduits flexibles (DONNEE ENVIRONNEMENTALE GENERIQUE PAR DEFAUT)</t>
  </si>
  <si>
    <t>Rock wool insulation, aluminium foil faced, L= 0.034 W/mK, R= 0.9 m2K/W, 30 mm, 2.87 kg/m2, 95.66 kg/m3, Lambda=0.034 W/(m.K), Rocflam 30 mm (SAINT-GOBAIN ISOVER)</t>
  </si>
  <si>
    <t>Brass quarter-turn valve, 0.3 kg/unit, diameter: 20 mm, Vanne quart-de-tour en laiton [DN = 20mm] (DONNEE ENVIRONNEMENTALE GENERIQUE PAR DEFAUT)</t>
  </si>
  <si>
    <t>Stainless steel piping, water supply network, 4.5 kg/m, diameter 50 mm, Réseau d`adduction d`eau en acier inoxydable [Diam. Ext. = 50 mm] (DONNEE ENVIRONNEMENTALE GENERIQUE PAR DEFAUT)</t>
  </si>
  <si>
    <t>Polypropylene (PP) water supply piping, Ép. paroi 6.6mm, Diam. Ext. entre 110 et 200mm, Réseau d´adduction d´eau en polypropylène (DONNEE ENVIRONNEMENTALE GENERIQUE PAR DEFAUT)</t>
  </si>
  <si>
    <t>Ventilation ducting, cylindrical, Double paroi : diamètre intérieur 20 cm, diamètre exterieur 35cm, Conduits de fumisterie - Acier (DONNEE ENVIRONNEMENTALE GENERIQUE PAR DEFAUT)</t>
  </si>
  <si>
    <t>Copper pipe drainage and sewage network, 1.7 kg/m, Réseau d`évacuation et d`assainissement en cuivre [DN=40mm] (DONNEE ENVIRONNEMENTALE GENERIQUE PAR DEFAUT)</t>
  </si>
  <si>
    <t>PVC pipes for water supply networks, Dia = 110 - 160 mm, Thickness = 2.4 - 3.5 mm, 16 bar, 3.24 kg/m, DN 110,DN 140, DN 160 (Pipelife France)</t>
  </si>
  <si>
    <t>Steel profiles, coated, 0.75mm, 11.3kg/m2 (European Association for Panels and Profiles (PPA-Europe))</t>
  </si>
  <si>
    <t>Electronic access control mortise lock, 3.146 kg/unit, Corbin Russwin IN120 (Assa Abloy)</t>
  </si>
  <si>
    <t>XPS insulation for pipes, 25 mm, 0.17 kg/m, Calorifuge en coquille polystyrène [ép. 25 mm] pour une conduite de DN 42 mm (DONNEE ENVIRONNEMENTALE GENERIQUE PAR DEFAUT)</t>
  </si>
  <si>
    <t>Cable 1-wire, 0.02 kg/m</t>
  </si>
  <si>
    <t>Battery Lithium ion, French average, capacité=200Ah, Batterie Lithium ion (DONNEE ENVIRONNEMENTALE GENERIQUE PAR DEFAUT)</t>
  </si>
  <si>
    <t>Copper tubes for tap (sanitary) water, 0.390 kg/m, SANCO : Tréfimétaux, KME, Wieland TALOS : Halcor SANITUB : La Farga (EUROPEAN COPPER INSTITUTE (KME Group Spa, Tréfimétaux, WIELAND France S.A.S., HALCOR S.A., La Farga))</t>
  </si>
  <si>
    <t>Concrete and concrete products, unreinforced, 2403 kg/m3 (VOB BETON)</t>
  </si>
  <si>
    <t>Rebar separated (2 %), concrete to aggregate</t>
  </si>
  <si>
    <t>LED office lighting, 5.95 kg/unit</t>
  </si>
  <si>
    <t>Solar panel, per m2, 11.96 kg/m2, TARKA 120 VSMS 320Wc  (VOLTEC SOLAR)</t>
  </si>
  <si>
    <t>High density polyethylene (HDPE) plastic pipe, 0% recycled content (CML)</t>
  </si>
  <si>
    <t>Power cable, 0.02 kg/m, H07V-U PASSEO 1G1.5 GREEN/YELLOW C100m  (Nexans)</t>
  </si>
  <si>
    <t>Asphalt concrete for heavy load bearing applications, hot mix, 2 % bitumen, aggregate size 31 mm, ABK 31 RC 50 BitumenMix 2 (Asfalttikallio)</t>
  </si>
  <si>
    <t>Asphalt reuse via reprocessing</t>
  </si>
  <si>
    <t>Hot dip galvanized steel, 0.73 mm, 5.72 kg/m2</t>
  </si>
  <si>
    <t>Hot-dip galvanized structural steel, 7850 kg/m3 (bauforumstahl / Industrieverband Feuerverzinken)</t>
  </si>
  <si>
    <t>Steel fence, French average, haut. 2,5m, Clôture en acier (DONNEE ENVIRONNEMENTALE GENERIQUE PAR DEFAUT)</t>
  </si>
  <si>
    <t>Wooden fence with concrete base, biogenic CO2 not subtracted (for CML), 100.1 kg/m, height: 1.2-2.4 m, unsustainable management, Clôture en bois [haut. De 1,2 à 2,4m] [Gestion non durable] (DONNEE ENVIRONNEMENTALE GENERIQUE PAR DEFAUT)</t>
  </si>
  <si>
    <t>Granular surfacing ø 8...20 mm, 35 kg/m²</t>
  </si>
  <si>
    <t>Backfilling (for inert materials)</t>
  </si>
  <si>
    <t>Asphalt, average, -10 to 40 degC (Tarmac CRH)</t>
  </si>
  <si>
    <t>Gravel, dry bulk density, 1680 kg/m3</t>
  </si>
  <si>
    <t>Stone mastic asphalt SMA, 2314 kg/m3</t>
  </si>
  <si>
    <t>Asphalt mixtures for paving, hot mix, 15% RAP, ABTS 8 70/100 (NCC, Kärra plant)</t>
  </si>
  <si>
    <t>Initial Charge(kg)</t>
  </si>
  <si>
    <t>Annual leakage rate %</t>
  </si>
  <si>
    <t>R32</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</si>
  <si>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</si>
  <si>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(negative value)</t>
    </r>
    <r>
      <rPr>
        <b/>
        <sz val="10"/>
        <color rgb="FF000000"/>
        <rFont val="Arial"/>
        <family val="2"/>
      </rPr>
      <t xml:space="preserve"> (kgCO</t>
    </r>
    <r>
      <rPr>
        <b/>
        <vertAlign val="subscript"/>
        <sz val="10"/>
        <color rgb="FF000000"/>
        <rFont val="Arial"/>
        <family val="2"/>
      </rPr>
      <t>2</t>
    </r>
    <r>
      <rPr>
        <b/>
        <sz val="10"/>
        <color rgb="FF000000"/>
        <rFont val="Arial"/>
        <family val="2"/>
      </rPr>
      <t xml:space="preserve">e)  </t>
    </r>
  </si>
  <si>
    <r>
      <t xml:space="preserve">TOTAL - </t>
    </r>
    <r>
      <rPr>
        <sz val="10"/>
        <color rgb="FFFFFFFF"/>
        <rFont val="Arial"/>
        <family val="2"/>
      </rPr>
      <t>kg CO</t>
    </r>
    <r>
      <rPr>
        <vertAlign val="subscript"/>
        <sz val="10"/>
        <color rgb="FFFFFFFF"/>
        <rFont val="Arial"/>
        <family val="2"/>
      </rPr>
      <t>2</t>
    </r>
    <r>
      <rPr>
        <sz val="10"/>
        <color rgb="FFFFFFFF"/>
        <rFont val="Arial"/>
        <family val="2"/>
      </rPr>
      <t>e/m</t>
    </r>
    <r>
      <rPr>
        <vertAlign val="superscript"/>
        <sz val="10"/>
        <color rgb="FFFFFFFF"/>
        <rFont val="Arial"/>
        <family val="2"/>
      </rPr>
      <t>2</t>
    </r>
    <r>
      <rPr>
        <sz val="10"/>
        <color rgb="FFFFFFFF"/>
        <rFont val="Arial"/>
        <family val="2"/>
      </rPr>
      <t xml:space="preserve"> GIA</t>
    </r>
  </si>
  <si>
    <t>[This should align with the software tool used at outline/detailed planning stage]</t>
  </si>
  <si>
    <t>[Yes / No]</t>
  </si>
  <si>
    <t>List of product specific EPDs for products that have been installed</t>
  </si>
  <si>
    <t>Product</t>
  </si>
  <si>
    <t>EPD reference number</t>
  </si>
  <si>
    <t>[Please add rows if needed]</t>
  </si>
  <si>
    <t>Please confirm the following post-construction evidence has been submitted with this WLC assessment</t>
  </si>
  <si>
    <t>Site energy (including fuel) use record</t>
  </si>
  <si>
    <t>Contractor confirmation of as-built quantities and specifications</t>
  </si>
  <si>
    <t>Record of material delivery including distance travelled and transportation mode</t>
  </si>
  <si>
    <t>Waste transportation record include waste quantity, distance travelled and transportation mode</t>
  </si>
  <si>
    <t>WLC emissions baseline                                                      
(automatically populated from the 'detailed planning stage' tab)</t>
  </si>
  <si>
    <t>Modules A-C (excl B6-B7; including sequestered carbon)</t>
  </si>
  <si>
    <t xml:space="preserve">Post-construction WLC emissions                                                                                                                                                                                     </t>
  </si>
  <si>
    <t>Module A1-A5</t>
  </si>
  <si>
    <t>Aspirational WLC Benchmark</t>
  </si>
  <si>
    <t xml:space="preserve">Commentary comparing the post-construction results against the WLC emissions baseline  above </t>
  </si>
  <si>
    <t>[Explain the reasons for any divergences from the results against the WLC emissions baseline above]</t>
  </si>
  <si>
    <t xml:space="preserve">Commentary comparing the post-construction results against the WLC benchmarks (see Appendix 2) </t>
  </si>
  <si>
    <t>Confirmation of which options for retaining existing buildings and structures that were under exploration at planning stages have been implemented</t>
  </si>
  <si>
    <r>
      <t>Actual carbon emissions associated with pre-construction demolition (kgCO</t>
    </r>
    <r>
      <rPr>
        <vertAlign val="subscript"/>
        <sz val="10"/>
        <color theme="0"/>
        <rFont val="Arial"/>
        <family val="2"/>
      </rPr>
      <t>2</t>
    </r>
    <r>
      <rPr>
        <sz val="10"/>
        <color theme="0"/>
        <rFont val="Arial"/>
        <family val="2"/>
      </rPr>
      <t>e)</t>
    </r>
  </si>
  <si>
    <t>Estimate of the percentage of the new build development which is made up of existing elements</t>
  </si>
  <si>
    <r>
      <t xml:space="preserve">Summary of </t>
    </r>
    <r>
      <rPr>
        <b/>
        <u/>
        <sz val="10"/>
        <color theme="0"/>
        <rFont val="Arial"/>
        <family val="2"/>
      </rPr>
      <t>key actions</t>
    </r>
    <r>
      <rPr>
        <b/>
        <sz val="10"/>
        <color theme="0"/>
        <rFont val="Arial"/>
        <family val="2"/>
      </rPr>
      <t xml:space="preserve"> undertaken to reduce whole life-cycle carbon emissions, including the reductions achieved</t>
    </r>
  </si>
  <si>
    <t>Action undertaken</t>
  </si>
  <si>
    <r>
      <t>WLC reduction achieved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</si>
  <si>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Lessons learnt from the process of undertaking a WLC assessment that will inform future projects</t>
  </si>
  <si>
    <t xml:space="preserve">i.e. Design options or materials that could be used, design principles that could be applied. </t>
  </si>
  <si>
    <t>[Insert more lines if needed]</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</si>
  <si>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</si>
  <si>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rPr>
        <vertAlign val="superscript"/>
        <sz val="10"/>
        <color rgb="FF000000"/>
        <rFont val="Arial"/>
        <family val="2"/>
      </rPr>
      <t>1</t>
    </r>
    <r>
      <rPr>
        <sz val="10"/>
        <color rgb="FF000000"/>
        <rFont val="Arial"/>
        <family val="2"/>
      </rPr>
      <t xml:space="preserve">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r>
  </si>
  <si>
    <t>Available benchmarks</t>
  </si>
  <si>
    <t>Offices</t>
  </si>
  <si>
    <t>Schools, Universities etc.</t>
  </si>
  <si>
    <t>WLC benchmark</t>
  </si>
  <si>
    <t>A1-A5</t>
  </si>
  <si>
    <t>B-C (excl B6 &amp; B7)</t>
  </si>
  <si>
    <t>A-C (excl B6 &amp; B7)</t>
  </si>
  <si>
    <t>&lt;950</t>
  </si>
  <si>
    <t>&lt;450</t>
  </si>
  <si>
    <t>&lt;1400</t>
  </si>
  <si>
    <t>&lt;850</t>
  </si>
  <si>
    <t>&lt;350</t>
  </si>
  <si>
    <t>&lt;1200</t>
  </si>
  <si>
    <t>&lt;750</t>
  </si>
  <si>
    <t>&lt;250</t>
  </si>
  <si>
    <t>&lt;1000</t>
  </si>
  <si>
    <t>&lt;200</t>
  </si>
  <si>
    <t>&lt;1050</t>
  </si>
  <si>
    <t>Aspirational WLC benchmark</t>
  </si>
  <si>
    <t>&lt;600</t>
  </si>
  <si>
    <t>&lt;370</t>
  </si>
  <si>
    <t>&lt;970</t>
  </si>
  <si>
    <t>&lt;500</t>
  </si>
  <si>
    <t>&lt;300</t>
  </si>
  <si>
    <t>&lt;800</t>
  </si>
  <si>
    <t>&lt;175</t>
  </si>
  <si>
    <t>&lt;675</t>
  </si>
  <si>
    <t>&lt;550</t>
  </si>
  <si>
    <t>&lt;140</t>
  </si>
  <si>
    <t>&lt;690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</si>
</sst>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kg&quot;"/>
    <numFmt numFmtId="165" formatCode="##,##0\ &quot;kg CO2e/m2 GIA&quot;"/>
    <numFmt numFmtId="166" formatCode="##,##0\ &quot;kg CO2e&quot;"/>
    <numFmt numFmtId="167" formatCode="##,##0\ &quot;kg/m2 GIA&quot;"/>
    <numFmt numFmtId="168" formatCode="0.000"/>
  </numFmts>
  <fonts count="45">
    <font>
      <sz val="10"/>
      <color theme="1"/>
      <name val="Arial"/>
      <family val="2"/>
    </font>
    <font>
      <b/>
      <sz val="10"/>
      <color theme="0"/>
      <name val="Arial"/>
      <family val="2"/>
    </font>
    <font>
      <sz val="10"/>
      <color theme="0"/>
      <name val="Arial"/>
      <family val="2"/>
    </font>
    <font>
      <sz val="10"/>
      <color theme="1"/>
      <name val="Times New Roman"/>
      <family val="1"/>
    </font>
    <font>
      <sz val="10"/>
      <name val="Arial"/>
      <family val="2"/>
    </font>
    <font>
      <vertAlign val="superscript"/>
      <sz val="10"/>
      <color theme="0"/>
      <name val="Arial"/>
      <family val="2"/>
    </font>
    <font>
      <b/>
      <sz val="10"/>
      <color rgb="FF000000"/>
      <name val="Arial"/>
      <family val="2"/>
    </font>
    <font>
      <b/>
      <sz val="10"/>
      <color rgb="FFFFFFFF"/>
      <name val="Arial"/>
      <family val="2"/>
    </font>
    <font>
      <sz val="10"/>
      <color rgb="FF313231"/>
      <name val="Arial"/>
      <family val="2"/>
    </font>
    <font>
      <sz val="10"/>
      <color rgb="FFFFFFFF"/>
      <name val="Arial"/>
      <family val="2"/>
    </font>
    <font>
      <b/>
      <sz val="10"/>
      <name val="Arial"/>
      <family val="2"/>
    </font>
    <font>
      <sz val="10"/>
      <color rgb="FF000000"/>
      <name val="Arial"/>
      <family val="2"/>
    </font>
    <font>
      <sz val="10"/>
      <color rgb="FF808080"/>
      <name val="Arial"/>
      <family val="2"/>
    </font>
    <font>
      <vertAlign val="superscript"/>
      <sz val="10"/>
      <color rgb="FF000000"/>
      <name val="Arial"/>
      <family val="2"/>
    </font>
    <font>
      <b/>
      <sz val="10"/>
      <color rgb="FFFF0000"/>
      <name val="Arial"/>
      <family val="2"/>
    </font>
    <font>
      <b/>
      <sz val="10"/>
      <color theme="1"/>
      <name val="Arial"/>
      <family val="2"/>
    </font>
    <font>
      <b/>
      <sz val="16"/>
      <color theme="1"/>
      <name val="Arial"/>
      <family val="2"/>
    </font>
    <font>
      <sz val="10"/>
      <color rgb="FFFF0000"/>
      <name val="Arial"/>
      <family val="2"/>
    </font>
    <font>
      <b/>
      <sz val="16"/>
      <color rgb="FF33CCCC"/>
      <name val="Arial"/>
      <family val="2"/>
    </font>
    <font>
      <u/>
      <sz val="10"/>
      <color theme="10"/>
      <name val="Arial"/>
      <family val="2"/>
    </font>
    <font>
      <b/>
      <sz val="15.5"/>
      <color rgb="FF009999"/>
      <name val="Arial"/>
      <family val="2"/>
    </font>
    <font>
      <b/>
      <sz val="10"/>
      <color rgb="FF009999"/>
      <name val="Arial"/>
      <family val="2"/>
    </font>
    <font>
      <b/>
      <vertAlign val="subscript"/>
      <sz val="10"/>
      <color rgb="FFFFFFFF"/>
      <name val="Arial"/>
      <family val="2"/>
    </font>
    <font>
      <b/>
      <vertAlign val="superscript"/>
      <sz val="10"/>
      <color rgb="FFFFFFFF"/>
      <name val="Arial"/>
      <family val="2"/>
    </font>
    <font>
      <b/>
      <vertAlign val="subscript"/>
      <sz val="10"/>
      <color theme="1"/>
      <name val="Arial"/>
      <family val="2"/>
    </font>
    <font>
      <b/>
      <vertAlign val="superscript"/>
      <sz val="10"/>
      <color theme="1"/>
      <name val="Arial"/>
      <family val="2"/>
    </font>
    <font>
      <b/>
      <sz val="18"/>
      <color rgb="FF006699"/>
      <name val="Arial"/>
      <family val="2"/>
    </font>
    <font>
      <sz val="10"/>
      <color rgb="FF006699"/>
      <name val="Arial"/>
      <family val="2"/>
    </font>
    <font>
      <b/>
      <sz val="10"/>
      <color rgb="FF006699"/>
      <name val="Arial"/>
      <family val="2"/>
    </font>
    <font>
      <b/>
      <sz val="18"/>
      <color rgb="FF660066"/>
      <name val="Arial"/>
      <family val="2"/>
    </font>
    <font>
      <b/>
      <sz val="10"/>
      <name val="Calibri"/>
      <family val="2"/>
    </font>
    <font>
      <sz val="10"/>
      <name val="Times New Roman"/>
      <family val="1"/>
    </font>
    <font>
      <b/>
      <u/>
      <sz val="10"/>
      <color theme="0"/>
      <name val="Arial"/>
      <family val="2"/>
    </font>
    <font>
      <sz val="8"/>
      <name val="Arial"/>
      <family val="2"/>
    </font>
    <font>
      <b/>
      <sz val="10"/>
      <color rgb="FF00CC99"/>
      <name val="Arial"/>
      <family val="2"/>
    </font>
    <font>
      <vertAlign val="subscript"/>
      <sz val="10"/>
      <color theme="0"/>
      <name val="Arial"/>
      <family val="2"/>
    </font>
    <font>
      <i/>
      <sz val="10"/>
      <color theme="1"/>
      <name val="Arial"/>
      <family val="2"/>
    </font>
    <font>
      <b/>
      <vertAlign val="subscript"/>
      <sz val="10"/>
      <color rgb="FF000000"/>
      <name val="Arial"/>
      <family val="2"/>
    </font>
    <font>
      <vertAlign val="subscript"/>
      <sz val="10"/>
      <color rgb="FFFFFFFF"/>
      <name val="Arial"/>
      <family val="2"/>
    </font>
    <font>
      <vertAlign val="superscript"/>
      <sz val="10"/>
      <color rgb="FFFFFFFF"/>
      <name val="Arial"/>
      <family val="2"/>
    </font>
    <font>
      <b/>
      <vertAlign val="subscript"/>
      <sz val="10"/>
      <name val="Arial"/>
      <family val="2"/>
    </font>
    <font>
      <vertAlign val="superscript"/>
      <sz val="10"/>
      <color theme="1"/>
      <name val="Arial"/>
      <family val="2"/>
    </font>
    <font>
      <vertAlign val="subscript"/>
      <sz val="10"/>
      <color theme="1"/>
      <name val="Arial"/>
      <family val="2"/>
    </font>
    <font>
      <vertAlign val="subscript"/>
      <sz val="10"/>
      <color theme="0"/>
      <name val="AngsanaUPC"/>
      <family val="1"/>
      <charset val="222"/>
    </font>
    <font>
      <sz val="10"/>
      <name val="Arial"/>
    </font>
  </fonts>
  <fills count="1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rgb="FFA6A6A6"/>
        <bgColor indexed="64"/>
      </patternFill>
    </fill>
    <fill>
      <patternFill patternType="solid">
        <fgColor rgb="FF009999"/>
        <bgColor indexed="64"/>
      </patternFill>
    </fill>
    <fill>
      <patternFill patternType="solid">
        <fgColor rgb="FFCCFFFF"/>
        <bgColor indexed="64"/>
      </patternFill>
    </fill>
    <fill>
      <patternFill patternType="solid">
        <fgColor rgb="FF006699"/>
        <bgColor indexed="64"/>
      </patternFill>
    </fill>
    <fill>
      <patternFill patternType="solid">
        <fgColor rgb="FF99CCFF"/>
        <bgColor indexed="64"/>
      </patternFill>
    </fill>
    <fill>
      <patternFill patternType="solid">
        <fgColor rgb="FF660066"/>
        <bgColor indexed="64"/>
      </patternFill>
    </fill>
    <fill>
      <patternFill patternType="solid">
        <fgColor rgb="FFCCCCFF"/>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9BC2E6"/>
        <bgColor indexed="64"/>
      </patternFill>
    </fill>
    <fill>
      <patternFill patternType="solid">
        <fgColor rgb="FF99CCFF"/>
        <bgColor rgb="FF000000"/>
      </patternFill>
    </fill>
  </fills>
  <borders count="5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diagonalUp="1" diagonalDown="1">
      <left/>
      <right/>
      <top/>
      <bottom/>
      <diagonal style="thin">
        <color indexed="64"/>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diagonalUp="1" diagonalDown="1">
      <left style="thin">
        <color auto="1"/>
      </left>
      <right style="thin">
        <color auto="1"/>
      </right>
      <top/>
      <bottom/>
      <diagonal style="thin">
        <color auto="1"/>
      </diagonal>
    </border>
    <border diagonalUp="1" diagonalDown="1">
      <left style="thin">
        <color auto="1"/>
      </left>
      <right style="thin">
        <color auto="1"/>
      </right>
      <top style="thin">
        <color auto="1"/>
      </top>
      <bottom/>
      <diagonal style="thin">
        <color auto="1"/>
      </diagonal>
    </border>
    <border diagonalUp="1" diagonalDown="1">
      <left style="thin">
        <color auto="1"/>
      </left>
      <right style="thin">
        <color auto="1"/>
      </right>
      <top/>
      <bottom style="thin">
        <color auto="1"/>
      </bottom>
      <diagonal style="thin">
        <color auto="1"/>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diagonalUp="1" diagonalDown="1">
      <left/>
      <right/>
      <top style="thin">
        <color indexed="64"/>
      </top>
      <bottom style="medium">
        <color indexed="64"/>
      </bottom>
      <diagonal style="thin">
        <color indexed="64"/>
      </diagonal>
    </border>
    <border diagonalUp="1" diagonalDown="1">
      <left/>
      <right/>
      <top style="medium">
        <color indexed="64"/>
      </top>
      <bottom style="thin">
        <color indexed="64"/>
      </bottom>
      <diagonal style="thin">
        <color indexed="64"/>
      </diagonal>
    </border>
    <border>
      <left style="medium">
        <color indexed="64"/>
      </left>
      <right/>
      <top/>
      <bottom style="medium">
        <color indexed="64"/>
      </bottom>
      <diagonal/>
    </border>
    <border>
      <left style="medium">
        <color indexed="64"/>
      </left>
      <right style="medium">
        <color indexed="64"/>
      </right>
      <top/>
      <bottom style="thin">
        <color auto="1"/>
      </bottom>
      <diagonal/>
    </border>
    <border diagonalUp="1" diagonalDown="1">
      <left/>
      <right/>
      <top/>
      <bottom style="medium">
        <color indexed="64"/>
      </bottom>
      <diagonal style="thin">
        <color indexed="64"/>
      </diagonal>
    </border>
    <border>
      <left style="medium">
        <color indexed="64"/>
      </left>
      <right style="medium">
        <color indexed="64"/>
      </right>
      <top/>
      <bottom style="medium">
        <color indexed="64"/>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indexed="64"/>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diagonalUp="1" diagonalDown="1">
      <left style="thin">
        <color rgb="FF000000"/>
      </left>
      <right style="thin">
        <color rgb="FF000000"/>
      </right>
      <top/>
      <bottom style="thin">
        <color rgb="FF000000"/>
      </bottom>
      <diagonal style="thin">
        <color indexed="64"/>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3">
    <xf numFmtId="0" fontId="0" fillId="0" borderId="0"/>
    <xf numFmtId="0" fontId="19" fillId="0" borderId="0" applyNumberFormat="0" applyFill="0" applyBorder="0" applyAlignment="0" applyProtection="0"/>
    <xf numFmtId="0" fontId="44" fillId="0" borderId="0"/>
  </cellStyleXfs>
  <cellXfs count="510">
    <xf numFmtId="0" fontId="0" fillId="0" borderId="0" xfId="0"/>
    <xf numFmtId="0" fontId="16" fillId="0" borderId="0" xfId="0" applyFont="1"/>
    <xf numFmtId="0" fontId="0" fillId="0" borderId="0" xfId="0" applyAlignment="1">
      <alignment vertical="top"/>
    </xf>
    <xf numFmtId="0" fontId="18" fillId="0" borderId="0" xfId="0" applyFont="1"/>
    <xf numFmtId="0" fontId="2" fillId="0" borderId="0" xfId="0" applyFont="1"/>
    <xf numFmtId="0" fontId="19" fillId="0" borderId="0" xfId="1" applyAlignment="1">
      <alignment vertical="top"/>
    </xf>
    <xf numFmtId="0" fontId="20" fillId="0" borderId="0" xfId="0" applyFont="1"/>
    <xf numFmtId="0" fontId="1" fillId="6" borderId="0" xfId="0" applyFont="1" applyFill="1"/>
    <xf numFmtId="0" fontId="0" fillId="6" borderId="0" xfId="0" applyFill="1"/>
    <xf numFmtId="0" fontId="4" fillId="9" borderId="3"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164" fontId="4" fillId="9" borderId="1" xfId="0" applyNumberFormat="1" applyFont="1" applyFill="1" applyBorder="1" applyAlignment="1" applyProtection="1">
      <alignment horizontal="center" vertical="center"/>
      <protection locked="0"/>
    </xf>
    <xf numFmtId="165" fontId="4" fillId="9" borderId="1" xfId="0" applyNumberFormat="1" applyFont="1" applyFill="1" applyBorder="1" applyAlignment="1" applyProtection="1">
      <alignment horizontal="center" vertical="center"/>
      <protection locked="0"/>
    </xf>
    <xf numFmtId="164" fontId="9" fillId="11" borderId="6" xfId="0" applyNumberFormat="1" applyFont="1" applyFill="1" applyBorder="1" applyAlignment="1" applyProtection="1">
      <alignment horizontal="center" vertical="center" wrapText="1"/>
      <protection locked="0"/>
    </xf>
    <xf numFmtId="0" fontId="9" fillId="11" borderId="1" xfId="0" applyFont="1" applyFill="1" applyBorder="1" applyAlignment="1" applyProtection="1">
      <alignment vertical="center" wrapText="1"/>
      <protection locked="0"/>
    </xf>
    <xf numFmtId="164" fontId="9" fillId="11" borderId="1" xfId="0" applyNumberFormat="1" applyFont="1" applyFill="1" applyBorder="1" applyAlignment="1" applyProtection="1">
      <alignment horizontal="center" vertical="center" wrapText="1"/>
      <protection locked="0"/>
    </xf>
    <xf numFmtId="0" fontId="9" fillId="11" borderId="6" xfId="0" applyFont="1" applyFill="1" applyBorder="1" applyAlignment="1" applyProtection="1">
      <alignment vertical="center" wrapText="1"/>
      <protection locked="0"/>
    </xf>
    <xf numFmtId="164" fontId="4" fillId="11" borderId="1" xfId="0" applyNumberFormat="1" applyFont="1" applyFill="1" applyBorder="1" applyAlignment="1" applyProtection="1">
      <alignment horizontal="center" vertical="center"/>
      <protection locked="0"/>
    </xf>
    <xf numFmtId="164" fontId="4" fillId="11" borderId="6" xfId="0" applyNumberFormat="1"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protection locked="0"/>
    </xf>
    <xf numFmtId="0" fontId="4" fillId="11" borderId="6" xfId="0" applyFont="1" applyFill="1" applyBorder="1" applyAlignment="1" applyProtection="1">
      <alignment horizontal="center" vertical="center"/>
      <protection locked="0"/>
    </xf>
    <xf numFmtId="166" fontId="4" fillId="9" borderId="1" xfId="0" applyNumberFormat="1" applyFont="1" applyFill="1" applyBorder="1" applyAlignment="1" applyProtection="1">
      <alignment horizontal="center" vertical="center" wrapText="1"/>
      <protection locked="0"/>
    </xf>
    <xf numFmtId="166" fontId="4" fillId="9" borderId="3" xfId="0" applyNumberFormat="1" applyFont="1" applyFill="1" applyBorder="1" applyAlignment="1" applyProtection="1">
      <alignment horizontal="center" vertical="center" wrapText="1"/>
      <protection locked="0"/>
    </xf>
    <xf numFmtId="166" fontId="31"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horizontal="center" vertical="center" wrapText="1"/>
      <protection locked="0"/>
    </xf>
    <xf numFmtId="166" fontId="3" fillId="9" borderId="1" xfId="0" applyNumberFormat="1" applyFont="1" applyFill="1" applyBorder="1" applyAlignment="1" applyProtection="1">
      <alignment vertical="center" wrapText="1"/>
      <protection locked="0"/>
    </xf>
    <xf numFmtId="166" fontId="12" fillId="9" borderId="3" xfId="0" applyNumberFormat="1" applyFont="1" applyFill="1" applyBorder="1" applyAlignment="1" applyProtection="1">
      <alignment horizontal="center" vertical="center" wrapText="1"/>
      <protection locked="0"/>
    </xf>
    <xf numFmtId="166" fontId="12"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vertical="center" wrapText="1"/>
      <protection locked="0"/>
    </xf>
    <xf numFmtId="166" fontId="12" fillId="9" borderId="1" xfId="0" applyNumberFormat="1" applyFont="1" applyFill="1" applyBorder="1" applyAlignment="1" applyProtection="1">
      <alignment vertical="center" wrapText="1"/>
      <protection locked="0"/>
    </xf>
    <xf numFmtId="166" fontId="11" fillId="9" borderId="3"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horizontal="center" vertical="center" wrapText="1"/>
      <protection locked="0"/>
    </xf>
    <xf numFmtId="166" fontId="12" fillId="11" borderId="3" xfId="0" applyNumberFormat="1" applyFont="1" applyFill="1" applyBorder="1" applyAlignment="1" applyProtection="1">
      <alignment horizontal="center" vertical="center" wrapText="1"/>
      <protection locked="0"/>
    </xf>
    <xf numFmtId="166" fontId="12" fillId="11" borderId="1"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vertical="center" wrapText="1"/>
      <protection locked="0"/>
    </xf>
    <xf numFmtId="166" fontId="12" fillId="11" borderId="1" xfId="0" applyNumberFormat="1" applyFont="1" applyFill="1" applyBorder="1" applyAlignment="1" applyProtection="1">
      <alignment vertical="center" wrapText="1"/>
      <protection locked="0"/>
    </xf>
    <xf numFmtId="166" fontId="11" fillId="11" borderId="3" xfId="0" applyNumberFormat="1" applyFont="1" applyFill="1" applyBorder="1" applyAlignment="1" applyProtection="1">
      <alignment horizontal="center" vertical="center" wrapText="1"/>
      <protection locked="0"/>
    </xf>
    <xf numFmtId="166" fontId="3" fillId="11" borderId="1" xfId="0" applyNumberFormat="1" applyFont="1" applyFill="1" applyBorder="1" applyAlignment="1" applyProtection="1">
      <alignment vertical="center" wrapText="1"/>
      <protection locked="0"/>
    </xf>
    <xf numFmtId="0" fontId="7" fillId="0" borderId="0" xfId="0" applyFont="1" applyAlignment="1">
      <alignment horizontal="center" vertical="center" wrapText="1"/>
    </xf>
    <xf numFmtId="0" fontId="0" fillId="9" borderId="1" xfId="0"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0" fillId="11" borderId="1" xfId="0" applyFill="1" applyBorder="1" applyAlignment="1" applyProtection="1">
      <alignment horizontal="left" vertical="center" wrapText="1"/>
      <protection locked="0"/>
    </xf>
    <xf numFmtId="0" fontId="2" fillId="3" borderId="1" xfId="0" applyFont="1" applyFill="1" applyBorder="1" applyAlignment="1">
      <alignment horizontal="center" vertical="center"/>
    </xf>
    <xf numFmtId="0" fontId="0" fillId="0" borderId="0" xfId="0" applyAlignment="1">
      <alignment vertical="center" wrapText="1"/>
    </xf>
    <xf numFmtId="0" fontId="15"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0" fontId="2" fillId="3" borderId="1"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15" fillId="0" borderId="0" xfId="0" applyFont="1"/>
    <xf numFmtId="0" fontId="14" fillId="0" borderId="0" xfId="0" applyFont="1"/>
    <xf numFmtId="0" fontId="6" fillId="4" borderId="0" xfId="0" applyFont="1" applyFill="1" applyAlignment="1">
      <alignment vertical="center"/>
    </xf>
    <xf numFmtId="0" fontId="1" fillId="3" borderId="1" xfId="0" applyFont="1" applyFill="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right" vertical="center" wrapText="1"/>
    </xf>
    <xf numFmtId="0" fontId="10" fillId="0" borderId="0" xfId="0" applyFont="1" applyAlignment="1">
      <alignment horizontal="left" vertical="center"/>
    </xf>
    <xf numFmtId="0" fontId="4" fillId="0" borderId="0" xfId="0" applyFont="1" applyAlignment="1">
      <alignment vertical="center"/>
    </xf>
    <xf numFmtId="0" fontId="15" fillId="3" borderId="1" xfId="0" applyFont="1" applyFill="1" applyBorder="1" applyAlignment="1">
      <alignment horizontal="center" vertical="center" wrapText="1"/>
    </xf>
    <xf numFmtId="0" fontId="4" fillId="0" borderId="0" xfId="0" applyFont="1" applyAlignment="1">
      <alignment horizontal="center"/>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vertical="center"/>
    </xf>
    <xf numFmtId="0" fontId="10" fillId="2" borderId="1" xfId="0" applyFont="1" applyFill="1"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4" fillId="0" borderId="18" xfId="0" applyFont="1" applyBorder="1" applyAlignment="1">
      <alignment vertical="center" wrapText="1"/>
    </xf>
    <xf numFmtId="0" fontId="4" fillId="0" borderId="6" xfId="0" applyFont="1" applyBorder="1" applyAlignment="1">
      <alignment horizontal="center" vertical="center" wrapText="1"/>
    </xf>
    <xf numFmtId="0" fontId="9" fillId="5" borderId="6" xfId="0" applyFont="1" applyFill="1" applyBorder="1" applyAlignment="1">
      <alignment horizontal="center" vertical="center" wrapText="1"/>
    </xf>
    <xf numFmtId="0" fontId="9" fillId="5" borderId="6"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center" wrapText="1"/>
    </xf>
    <xf numFmtId="0" fontId="6" fillId="4" borderId="29" xfId="0" applyFont="1" applyFill="1" applyBorder="1" applyAlignment="1">
      <alignment horizontal="right" vertical="center" wrapText="1"/>
    </xf>
    <xf numFmtId="0" fontId="6" fillId="0" borderId="0" xfId="0" applyFont="1" applyAlignment="1">
      <alignment vertical="center"/>
    </xf>
    <xf numFmtId="0" fontId="7" fillId="5" borderId="1" xfId="0" applyFont="1" applyFill="1" applyBorder="1" applyAlignment="1">
      <alignment vertical="center"/>
    </xf>
    <xf numFmtId="0" fontId="7" fillId="5" borderId="1" xfId="0" applyFont="1" applyFill="1" applyBorder="1" applyAlignment="1">
      <alignment vertical="center" wrapText="1"/>
    </xf>
    <xf numFmtId="0" fontId="6" fillId="0" borderId="1" xfId="0" applyFont="1" applyBorder="1" applyAlignment="1">
      <alignment horizontal="center" vertical="center" wrapText="1"/>
    </xf>
    <xf numFmtId="0" fontId="9" fillId="5" borderId="4" xfId="0" applyFont="1" applyFill="1" applyBorder="1" applyAlignment="1">
      <alignment horizontal="center" vertical="center" wrapText="1"/>
    </xf>
    <xf numFmtId="0" fontId="11" fillId="4" borderId="0" xfId="0" applyFont="1" applyFill="1" applyAlignment="1">
      <alignment horizontal="left" vertical="center"/>
    </xf>
    <xf numFmtId="0" fontId="11" fillId="4" borderId="0" xfId="0" applyFont="1" applyFill="1" applyAlignment="1">
      <alignment horizontal="center" vertical="center"/>
    </xf>
    <xf numFmtId="0" fontId="0" fillId="0" borderId="1" xfId="0" applyBorder="1"/>
    <xf numFmtId="0" fontId="27" fillId="0" borderId="0" xfId="0" applyFont="1"/>
    <xf numFmtId="0" fontId="28" fillId="0" borderId="0" xfId="0" applyFont="1" applyAlignment="1">
      <alignment vertical="center"/>
    </xf>
    <xf numFmtId="0" fontId="1" fillId="3" borderId="4" xfId="0" applyFont="1" applyFill="1" applyBorder="1" applyAlignment="1">
      <alignment horizontal="center" vertical="center"/>
    </xf>
    <xf numFmtId="0" fontId="14" fillId="0" borderId="0" xfId="0" applyFont="1" applyAlignment="1">
      <alignment horizontal="center"/>
    </xf>
    <xf numFmtId="0" fontId="4" fillId="0" borderId="1" xfId="0" applyFont="1" applyBorder="1" applyAlignment="1">
      <alignment horizontal="center" wrapText="1"/>
    </xf>
    <xf numFmtId="0" fontId="4" fillId="0" borderId="6" xfId="0" applyFont="1" applyBorder="1" applyAlignment="1">
      <alignment horizontal="center" wrapText="1"/>
    </xf>
    <xf numFmtId="0" fontId="1" fillId="2" borderId="0" xfId="0" applyFont="1" applyFill="1" applyAlignment="1">
      <alignment horizontal="right"/>
    </xf>
    <xf numFmtId="0" fontId="1" fillId="2" borderId="0" xfId="0" applyFont="1" applyFill="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29" fillId="0" borderId="0" xfId="0" applyFont="1" applyAlignment="1">
      <alignment horizontal="left" vertical="center"/>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0" fillId="0" borderId="0" xfId="0" applyAlignment="1">
      <alignment vertical="top" wrapText="1"/>
    </xf>
    <xf numFmtId="0" fontId="19" fillId="0" borderId="0" xfId="1" applyAlignment="1">
      <alignment vertical="top" wrapText="1"/>
    </xf>
    <xf numFmtId="0" fontId="34" fillId="0" borderId="0" xfId="0" applyFont="1" applyAlignment="1">
      <alignment vertical="top" wrapText="1"/>
    </xf>
    <xf numFmtId="0" fontId="21" fillId="0" borderId="0" xfId="0" applyFont="1" applyAlignment="1">
      <alignment vertical="top"/>
    </xf>
    <xf numFmtId="0" fontId="1" fillId="0" borderId="0" xfId="0" applyFont="1"/>
    <xf numFmtId="0" fontId="2" fillId="3" borderId="3" xfId="0" applyFont="1" applyFill="1" applyBorder="1" applyAlignment="1">
      <alignment horizontal="right" vertical="center"/>
    </xf>
    <xf numFmtId="0" fontId="2" fillId="3" borderId="7" xfId="0" applyFont="1" applyFill="1" applyBorder="1" applyAlignment="1">
      <alignment horizontal="right" vertical="center"/>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0" borderId="24" xfId="0" applyFont="1" applyBorder="1" applyAlignment="1">
      <alignment horizontal="center" vertical="center" wrapText="1"/>
    </xf>
    <xf numFmtId="166" fontId="0" fillId="12" borderId="1" xfId="0" applyNumberFormat="1" applyFill="1" applyBorder="1" applyAlignment="1">
      <alignment horizontal="center" vertical="center"/>
    </xf>
    <xf numFmtId="168" fontId="0" fillId="12" borderId="1" xfId="0" applyNumberFormat="1" applyFill="1" applyBorder="1" applyAlignment="1">
      <alignment horizontal="center" vertical="center"/>
    </xf>
    <xf numFmtId="166" fontId="6" fillId="12" borderId="1" xfId="0" applyNumberFormat="1" applyFont="1" applyFill="1" applyBorder="1" applyAlignment="1">
      <alignment horizontal="center" vertical="center" wrapText="1"/>
    </xf>
    <xf numFmtId="166" fontId="6" fillId="12" borderId="3" xfId="0" applyNumberFormat="1" applyFont="1" applyFill="1" applyBorder="1" applyAlignment="1">
      <alignment horizontal="center" vertical="center" wrapText="1"/>
    </xf>
    <xf numFmtId="165" fontId="6" fillId="12" borderId="1" xfId="0" applyNumberFormat="1" applyFont="1" applyFill="1" applyBorder="1" applyAlignment="1">
      <alignment horizontal="center" vertical="center" wrapText="1"/>
    </xf>
    <xf numFmtId="165" fontId="6" fillId="12" borderId="1" xfId="0" applyNumberFormat="1" applyFont="1" applyFill="1" applyBorder="1" applyAlignment="1">
      <alignment vertical="center" wrapText="1"/>
    </xf>
    <xf numFmtId="166" fontId="11" fillId="12" borderId="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wrapText="1"/>
    </xf>
    <xf numFmtId="167" fontId="4" fillId="12" borderId="3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xf>
    <xf numFmtId="167" fontId="4" fillId="12" borderId="31" xfId="0" applyNumberFormat="1" applyFont="1" applyFill="1" applyBorder="1" applyAlignment="1">
      <alignment horizontal="center" vertical="center"/>
    </xf>
    <xf numFmtId="0" fontId="0" fillId="12" borderId="1" xfId="0" applyFill="1" applyBorder="1" applyAlignment="1">
      <alignment horizontal="center" vertical="center"/>
    </xf>
    <xf numFmtId="166" fontId="4" fillId="12" borderId="1" xfId="0" applyNumberFormat="1" applyFont="1" applyFill="1" applyBorder="1" applyAlignment="1">
      <alignment horizontal="center" vertical="center" wrapText="1"/>
    </xf>
    <xf numFmtId="0" fontId="0" fillId="9" borderId="1" xfId="0" applyFill="1" applyBorder="1" applyAlignment="1" applyProtection="1">
      <alignment vertical="center" wrapText="1"/>
      <protection locked="0"/>
    </xf>
    <xf numFmtId="0" fontId="0" fillId="12" borderId="1" xfId="0" applyFill="1" applyBorder="1"/>
    <xf numFmtId="0" fontId="4" fillId="11" borderId="18" xfId="0" applyFont="1" applyFill="1" applyBorder="1" applyAlignment="1" applyProtection="1">
      <alignment horizontal="center" vertical="center"/>
      <protection locked="0"/>
    </xf>
    <xf numFmtId="164" fontId="4" fillId="12" borderId="35" xfId="0" applyNumberFormat="1" applyFont="1" applyFill="1" applyBorder="1" applyAlignment="1">
      <alignment horizontal="center" vertical="center"/>
    </xf>
    <xf numFmtId="0" fontId="10" fillId="2" borderId="1" xfId="0" applyFont="1" applyFill="1" applyBorder="1" applyAlignment="1" applyProtection="1">
      <alignment horizontal="center" vertical="center"/>
      <protection locked="0"/>
    </xf>
    <xf numFmtId="0" fontId="6" fillId="4" borderId="34" xfId="0" applyFont="1" applyFill="1" applyBorder="1" applyAlignment="1">
      <alignment horizontal="right" vertical="center" wrapText="1"/>
    </xf>
    <xf numFmtId="167" fontId="4" fillId="12" borderId="37" xfId="0" applyNumberFormat="1" applyFont="1" applyFill="1" applyBorder="1" applyAlignment="1">
      <alignment horizontal="center" vertical="center" wrapText="1"/>
    </xf>
    <xf numFmtId="0" fontId="6" fillId="4" borderId="1" xfId="0" applyFont="1" applyFill="1" applyBorder="1" applyAlignment="1">
      <alignment horizontal="right" vertical="center"/>
    </xf>
    <xf numFmtId="164" fontId="4" fillId="12" borderId="4" xfId="0" applyNumberFormat="1" applyFont="1" applyFill="1" applyBorder="1" applyAlignment="1">
      <alignment horizontal="center" vertical="center" wrapText="1"/>
    </xf>
    <xf numFmtId="0" fontId="10" fillId="13" borderId="7" xfId="0" applyFont="1" applyFill="1" applyBorder="1" applyAlignment="1" applyProtection="1">
      <alignment horizontal="center" vertical="center" wrapText="1"/>
      <protection locked="0"/>
    </xf>
    <xf numFmtId="0" fontId="26" fillId="0" borderId="0" xfId="0" applyFont="1" applyAlignment="1">
      <alignment vertical="center"/>
    </xf>
    <xf numFmtId="166" fontId="11" fillId="14" borderId="7" xfId="0" applyNumberFormat="1" applyFont="1" applyFill="1" applyBorder="1" applyAlignment="1" applyProtection="1">
      <alignment vertical="center" wrapText="1"/>
      <protection locked="0"/>
    </xf>
    <xf numFmtId="0" fontId="1" fillId="3" borderId="4" xfId="0" applyFont="1" applyFill="1" applyBorder="1" applyAlignment="1">
      <alignment horizontal="center" vertical="center" wrapText="1"/>
    </xf>
    <xf numFmtId="0" fontId="36" fillId="12" borderId="1" xfId="0" applyFont="1" applyFill="1" applyBorder="1" applyAlignment="1">
      <alignment horizontal="center" vertical="center"/>
    </xf>
    <xf numFmtId="0" fontId="36" fillId="12" borderId="6" xfId="0" applyFont="1" applyFill="1" applyBorder="1" applyAlignment="1">
      <alignment horizontal="center" vertical="center"/>
    </xf>
    <xf numFmtId="0" fontId="15" fillId="0" borderId="1" xfId="0" applyFont="1" applyBorder="1"/>
    <xf numFmtId="0" fontId="15" fillId="0" borderId="1" xfId="0" applyFont="1" applyBorder="1" applyAlignment="1">
      <alignment horizontal="left" vertical="center" wrapText="1"/>
    </xf>
    <xf numFmtId="0" fontId="15" fillId="0" borderId="1" xfId="0" applyFont="1" applyBorder="1" applyAlignment="1">
      <alignment wrapText="1"/>
    </xf>
    <xf numFmtId="0" fontId="15" fillId="0" borderId="0" xfId="0" applyFont="1" applyAlignment="1">
      <alignment vertical="center"/>
    </xf>
    <xf numFmtId="0" fontId="0" fillId="11" borderId="1" xfId="0" applyFill="1" applyBorder="1" applyAlignment="1" applyProtection="1">
      <alignment vertical="center" wrapText="1"/>
      <protection locked="0"/>
    </xf>
    <xf numFmtId="0" fontId="3" fillId="0" borderId="17" xfId="0" applyFont="1" applyBorder="1" applyAlignment="1">
      <alignment vertical="center" wrapText="1"/>
    </xf>
    <xf numFmtId="0" fontId="3" fillId="0" borderId="0" xfId="0" applyFont="1" applyAlignment="1">
      <alignment vertical="center" wrapText="1"/>
    </xf>
    <xf numFmtId="165" fontId="6" fillId="12" borderId="40" xfId="0" applyNumberFormat="1" applyFont="1" applyFill="1" applyBorder="1" applyAlignment="1">
      <alignment horizontal="center" vertical="center" wrapText="1"/>
    </xf>
    <xf numFmtId="166" fontId="6" fillId="12" borderId="6" xfId="0" applyNumberFormat="1" applyFont="1" applyFill="1" applyBorder="1" applyAlignment="1">
      <alignment horizontal="center" vertical="center" wrapText="1"/>
    </xf>
    <xf numFmtId="166" fontId="6" fillId="12" borderId="18" xfId="0" applyNumberFormat="1" applyFont="1" applyFill="1" applyBorder="1" applyAlignment="1">
      <alignment horizontal="center" vertical="center" wrapText="1"/>
    </xf>
    <xf numFmtId="0" fontId="4" fillId="9" borderId="18" xfId="0" applyFont="1" applyFill="1" applyBorder="1" applyAlignment="1" applyProtection="1">
      <alignment horizontal="center" vertical="center"/>
      <protection locked="0"/>
    </xf>
    <xf numFmtId="0" fontId="6" fillId="4" borderId="41" xfId="0" applyFont="1" applyFill="1" applyBorder="1" applyAlignment="1">
      <alignment horizontal="right" vertical="center"/>
    </xf>
    <xf numFmtId="164" fontId="4" fillId="12" borderId="41" xfId="0" applyNumberFormat="1" applyFont="1" applyFill="1" applyBorder="1" applyAlignment="1">
      <alignment horizontal="center" vertical="center" wrapText="1"/>
    </xf>
    <xf numFmtId="164" fontId="4" fillId="12" borderId="41" xfId="0" applyNumberFormat="1" applyFont="1" applyFill="1" applyBorder="1" applyAlignment="1">
      <alignment horizontal="center" vertical="center"/>
    </xf>
    <xf numFmtId="0" fontId="6" fillId="4" borderId="41" xfId="0" applyFont="1" applyFill="1" applyBorder="1" applyAlignment="1">
      <alignment horizontal="right" vertical="center" wrapText="1"/>
    </xf>
    <xf numFmtId="167" fontId="4" fillId="12" borderId="41" xfId="0" applyNumberFormat="1" applyFont="1" applyFill="1" applyBorder="1" applyAlignment="1">
      <alignment horizontal="center" vertical="center" wrapText="1"/>
    </xf>
    <xf numFmtId="167" fontId="4" fillId="12" borderId="41" xfId="0" applyNumberFormat="1" applyFont="1" applyFill="1" applyBorder="1" applyAlignment="1">
      <alignment horizontal="center" vertical="center"/>
    </xf>
    <xf numFmtId="0" fontId="0" fillId="9" borderId="6" xfId="0" applyFill="1" applyBorder="1" applyAlignment="1" applyProtection="1">
      <alignment horizontal="center" vertical="center" wrapText="1"/>
      <protection locked="0"/>
    </xf>
    <xf numFmtId="0" fontId="4" fillId="9" borderId="41" xfId="0" applyFont="1" applyFill="1" applyBorder="1" applyAlignment="1" applyProtection="1">
      <alignment vertical="center" wrapText="1"/>
      <protection locked="0"/>
    </xf>
    <xf numFmtId="0" fontId="10" fillId="13" borderId="2" xfId="0" applyFont="1" applyFill="1" applyBorder="1" applyAlignment="1" applyProtection="1">
      <alignment horizontal="center" vertical="center" wrapText="1"/>
      <protection locked="0"/>
    </xf>
    <xf numFmtId="0" fontId="4" fillId="11" borderId="41" xfId="0" applyFont="1" applyFill="1" applyBorder="1" applyAlignment="1" applyProtection="1">
      <alignment vertical="center" wrapText="1"/>
      <protection locked="0"/>
    </xf>
    <xf numFmtId="0" fontId="10" fillId="2" borderId="3" xfId="0" applyFont="1" applyFill="1" applyBorder="1" applyAlignment="1" applyProtection="1">
      <alignment horizontal="center" vertical="center"/>
      <protection locked="0"/>
    </xf>
    <xf numFmtId="0" fontId="2" fillId="3" borderId="3" xfId="0" applyFont="1" applyFill="1" applyBorder="1" applyAlignment="1">
      <alignment vertical="center" wrapText="1"/>
    </xf>
    <xf numFmtId="0" fontId="2" fillId="3" borderId="18" xfId="0" applyFont="1" applyFill="1" applyBorder="1" applyAlignment="1">
      <alignment vertical="center" wrapText="1"/>
    </xf>
    <xf numFmtId="0" fontId="0" fillId="7" borderId="41" xfId="0" applyFill="1" applyBorder="1" applyAlignment="1" applyProtection="1">
      <alignment vertical="center" wrapText="1"/>
      <protection locked="0"/>
    </xf>
    <xf numFmtId="0" fontId="0" fillId="0" borderId="0" xfId="0" applyAlignment="1">
      <alignment wrapText="1"/>
    </xf>
    <xf numFmtId="0" fontId="0" fillId="7" borderId="46" xfId="0" applyFill="1" applyBorder="1" applyAlignment="1" applyProtection="1">
      <alignment vertical="center" wrapText="1"/>
      <protection locked="0"/>
    </xf>
    <xf numFmtId="0" fontId="2" fillId="3" borderId="47" xfId="0" applyFont="1" applyFill="1" applyBorder="1" applyAlignment="1">
      <alignment vertical="center" wrapText="1"/>
    </xf>
    <xf numFmtId="0" fontId="0" fillId="4" borderId="0" xfId="0" applyFill="1"/>
    <xf numFmtId="0" fontId="15" fillId="4" borderId="0" xfId="0" applyFont="1" applyFill="1"/>
    <xf numFmtId="0" fontId="14" fillId="4" borderId="0" xfId="0" applyFont="1" applyFill="1"/>
    <xf numFmtId="0" fontId="0" fillId="4" borderId="0" xfId="0" applyFill="1" applyAlignment="1">
      <alignment horizontal="center"/>
    </xf>
    <xf numFmtId="0" fontId="4" fillId="11" borderId="49" xfId="0" applyFont="1" applyFill="1" applyBorder="1" applyAlignment="1" applyProtection="1">
      <alignment vertical="center" wrapText="1"/>
      <protection locked="0"/>
    </xf>
    <xf numFmtId="0" fontId="4" fillId="11" borderId="50" xfId="0" applyFont="1" applyFill="1" applyBorder="1" applyAlignment="1" applyProtection="1">
      <alignment vertical="center" wrapText="1"/>
      <protection locked="0"/>
    </xf>
    <xf numFmtId="0" fontId="4" fillId="11" borderId="43" xfId="0" applyFont="1" applyFill="1" applyBorder="1" applyAlignment="1" applyProtection="1">
      <alignment vertical="center" wrapText="1"/>
      <protection locked="0"/>
    </xf>
    <xf numFmtId="0" fontId="0" fillId="4" borderId="0" xfId="0" applyFill="1" applyAlignment="1">
      <alignment vertical="center" wrapText="1"/>
    </xf>
    <xf numFmtId="0" fontId="15" fillId="4" borderId="0" xfId="0" applyFont="1" applyFill="1" applyAlignment="1">
      <alignment vertical="center" wrapText="1"/>
    </xf>
    <xf numFmtId="0" fontId="1" fillId="3" borderId="1" xfId="0" applyFont="1" applyFill="1" applyBorder="1" applyAlignment="1">
      <alignment horizontal="center" vertical="center" wrapText="1"/>
    </xf>
    <xf numFmtId="0" fontId="10" fillId="2" borderId="18" xfId="0" applyFont="1" applyFill="1" applyBorder="1" applyAlignment="1" applyProtection="1">
      <alignment horizontal="center" vertical="center" wrapText="1"/>
      <protection locked="0"/>
    </xf>
    <xf numFmtId="0" fontId="10" fillId="2" borderId="41" xfId="0" applyFont="1" applyFill="1" applyBorder="1" applyAlignment="1" applyProtection="1">
      <alignment horizontal="center" vertical="center" wrapText="1"/>
      <protection locked="0"/>
    </xf>
    <xf numFmtId="0" fontId="10" fillId="2" borderId="43" xfId="0" applyFont="1" applyFill="1" applyBorder="1" applyAlignment="1" applyProtection="1">
      <alignment horizontal="center" vertical="center" wrapText="1"/>
      <protection locked="0"/>
    </xf>
    <xf numFmtId="0" fontId="0" fillId="0" borderId="41" xfId="0" applyBorder="1" applyAlignment="1">
      <alignment vertical="center" wrapText="1"/>
    </xf>
    <xf numFmtId="0" fontId="0" fillId="0" borderId="46" xfId="0" applyBorder="1" applyAlignment="1">
      <alignment vertical="center" wrapText="1"/>
    </xf>
    <xf numFmtId="0" fontId="15" fillId="0" borderId="41" xfId="0" applyFont="1" applyBorder="1"/>
    <xf numFmtId="0" fontId="15" fillId="0" borderId="41" xfId="0" applyFont="1" applyBorder="1" applyAlignment="1">
      <alignment vertical="center"/>
    </xf>
    <xf numFmtId="0" fontId="0" fillId="0" borderId="49" xfId="0" applyBorder="1" applyAlignment="1">
      <alignment vertical="center" wrapText="1"/>
    </xf>
    <xf numFmtId="0" fontId="11" fillId="16" borderId="2" xfId="0" applyFont="1" applyFill="1" applyBorder="1" applyAlignment="1" applyProtection="1">
      <alignment horizontal="left" vertical="center"/>
      <protection locked="0"/>
    </xf>
    <xf numFmtId="0" fontId="11" fillId="16" borderId="2" xfId="0" applyFont="1" applyFill="1" applyBorder="1" applyAlignment="1" applyProtection="1">
      <alignment horizontal="left" vertical="center" wrapText="1"/>
      <protection locked="0"/>
    </xf>
    <xf numFmtId="0" fontId="11" fillId="16" borderId="7" xfId="0" applyFont="1" applyFill="1" applyBorder="1" applyAlignment="1" applyProtection="1">
      <alignment horizontal="left" vertical="center"/>
      <protection locked="0"/>
    </xf>
    <xf numFmtId="0" fontId="11" fillId="16" borderId="3" xfId="0" applyFont="1" applyFill="1" applyBorder="1" applyAlignment="1" applyProtection="1">
      <alignment horizontal="left" vertical="center" wrapText="1"/>
      <protection locked="0"/>
    </xf>
    <xf numFmtId="0" fontId="14" fillId="0" borderId="0" xfId="0" applyFont="1" applyAlignment="1">
      <alignment wrapText="1"/>
    </xf>
    <xf numFmtId="166" fontId="0" fillId="12" borderId="1" xfId="0" applyNumberFormat="1" applyFill="1" applyBorder="1" applyAlignment="1">
      <alignment horizontal="center" vertical="center" wrapText="1"/>
    </xf>
    <xf numFmtId="168" fontId="0" fillId="12" borderId="1" xfId="0" applyNumberFormat="1" applyFill="1" applyBorder="1" applyAlignment="1">
      <alignment horizontal="center" vertical="center" wrapText="1"/>
    </xf>
    <xf numFmtId="0" fontId="36" fillId="12" borderId="1" xfId="0" applyFont="1" applyFill="1" applyBorder="1" applyAlignment="1">
      <alignment horizontal="center" vertical="center" wrapText="1"/>
    </xf>
    <xf numFmtId="0" fontId="0" fillId="0" borderId="0" xfId="0" applyAlignment="1">
      <alignment horizontal="center" wrapText="1"/>
    </xf>
    <xf numFmtId="0" fontId="11" fillId="4" borderId="0" xfId="0" applyFont="1" applyFill="1" applyAlignment="1">
      <alignment horizontal="left" vertical="center" wrapText="1"/>
    </xf>
    <xf numFmtId="0" fontId="26" fillId="0" borderId="0" xfId="0" applyFont="1" applyAlignment="1">
      <alignment vertical="center" wrapText="1"/>
    </xf>
    <xf numFmtId="0" fontId="4" fillId="9" borderId="3" xfId="0" applyFont="1" applyFill="1" applyBorder="1" applyAlignment="1">
      <alignment horizontal="center" vertical="center" wrapText="1"/>
    </xf>
    <xf numFmtId="0" fontId="4" fillId="16" borderId="3" xfId="0" applyFont="1" applyFill="1" applyBorder="1" applyAlignment="1" applyProtection="1">
      <alignment horizontal="center" vertical="center" wrapText="1"/>
      <protection locked="0"/>
    </xf>
    <xf numFmtId="0" fontId="0" fillId="0" borderId="49" xfId="0" applyBorder="1" applyAlignment="1">
      <alignment horizontal="center" vertical="center"/>
    </xf>
    <xf numFmtId="0" fontId="0" fillId="0" borderId="41" xfId="0" applyBorder="1" applyAlignment="1">
      <alignment horizontal="center" vertical="center"/>
    </xf>
    <xf numFmtId="0" fontId="0" fillId="0" borderId="41" xfId="0" applyBorder="1" applyAlignment="1">
      <alignment horizontal="center" vertical="center" wrapText="1"/>
    </xf>
    <xf numFmtId="0" fontId="0" fillId="0" borderId="46" xfId="0" applyBorder="1" applyAlignment="1">
      <alignment horizontal="center" vertical="center" wrapText="1"/>
    </xf>
    <xf numFmtId="0" fontId="0" fillId="0" borderId="0" xfId="0" applyAlignment="1">
      <alignment horizontal="left" vertical="top" wrapText="1"/>
    </xf>
    <xf numFmtId="0" fontId="19" fillId="0" borderId="0" xfId="1" applyAlignment="1">
      <alignment horizontal="left" vertical="top"/>
    </xf>
    <xf numFmtId="0" fontId="19" fillId="0" borderId="0" xfId="1" applyAlignment="1">
      <alignment horizontal="left" vertical="top" wrapText="1"/>
    </xf>
    <xf numFmtId="0" fontId="0" fillId="7" borderId="41" xfId="0" applyFill="1" applyBorder="1" applyAlignment="1" applyProtection="1">
      <alignment horizontal="center"/>
      <protection locked="0"/>
    </xf>
    <xf numFmtId="0" fontId="0" fillId="7" borderId="46" xfId="0" applyFill="1" applyBorder="1" applyAlignment="1" applyProtection="1">
      <alignment horizontal="center"/>
      <protection locked="0"/>
    </xf>
    <xf numFmtId="0" fontId="1" fillId="6"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0" fillId="7" borderId="41" xfId="0" applyFill="1" applyBorder="1" applyAlignment="1" applyProtection="1">
      <alignment horizontal="center" vertical="center"/>
      <protection locked="0"/>
    </xf>
    <xf numFmtId="14" fontId="0" fillId="7" borderId="41" xfId="0" applyNumberFormat="1" applyFill="1" applyBorder="1" applyAlignment="1" applyProtection="1">
      <alignment horizontal="center" vertical="center"/>
      <protection locked="0"/>
    </xf>
    <xf numFmtId="0" fontId="1" fillId="6" borderId="1"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7" xfId="0" applyFont="1" applyFill="1" applyBorder="1" applyAlignment="1">
      <alignment horizontal="center" vertical="center"/>
    </xf>
    <xf numFmtId="0" fontId="8" fillId="7" borderId="1"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0" fillId="7" borderId="2" xfId="0" applyFill="1" applyBorder="1" applyAlignment="1">
      <alignment horizontal="left" vertical="center" wrapText="1"/>
    </xf>
    <xf numFmtId="0" fontId="2" fillId="3" borderId="1" xfId="0" applyFont="1" applyFill="1" applyBorder="1" applyAlignment="1">
      <alignment horizontal="right" vertical="center"/>
    </xf>
    <xf numFmtId="0" fontId="2" fillId="3" borderId="3" xfId="0" applyFont="1" applyFill="1" applyBorder="1" applyAlignment="1">
      <alignment horizontal="right" vertical="center"/>
    </xf>
    <xf numFmtId="0" fontId="1" fillId="6" borderId="3" xfId="0" applyFont="1" applyFill="1" applyBorder="1" applyAlignment="1">
      <alignment horizontal="right"/>
    </xf>
    <xf numFmtId="0" fontId="1" fillId="6" borderId="2" xfId="0" applyFont="1" applyFill="1" applyBorder="1" applyAlignment="1">
      <alignment horizontal="right"/>
    </xf>
    <xf numFmtId="0" fontId="2" fillId="3" borderId="2" xfId="0" applyFont="1" applyFill="1" applyBorder="1" applyAlignment="1">
      <alignment horizontal="right" vertical="center"/>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24"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1" fillId="6" borderId="41"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7" fillId="8" borderId="3" xfId="0" applyFont="1" applyFill="1" applyBorder="1" applyAlignment="1">
      <alignment horizontal="left" vertical="center"/>
    </xf>
    <xf numFmtId="0" fontId="7" fillId="8" borderId="7" xfId="0" applyFont="1" applyFill="1" applyBorder="1" applyAlignment="1">
      <alignment horizontal="left" vertical="center"/>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0" xfId="0" applyFont="1" applyAlignment="1">
      <alignment horizontal="center" vertical="center" wrapText="1"/>
    </xf>
    <xf numFmtId="0" fontId="4" fillId="0" borderId="24" xfId="0" applyFont="1" applyBorder="1" applyAlignment="1">
      <alignment horizontal="left" vertical="center" wrapText="1"/>
    </xf>
    <xf numFmtId="0" fontId="4" fillId="0" borderId="0" xfId="0" applyFont="1" applyAlignment="1">
      <alignment horizontal="left" vertical="center" wrapText="1"/>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15" fillId="0" borderId="3" xfId="0" applyFont="1" applyBorder="1" applyAlignment="1">
      <alignment horizontal="left" vertical="center"/>
    </xf>
    <xf numFmtId="0" fontId="15" fillId="0" borderId="7" xfId="0" applyFont="1" applyBorder="1" applyAlignment="1">
      <alignment horizontal="left" vertical="center"/>
    </xf>
    <xf numFmtId="0" fontId="15" fillId="0" borderId="3" xfId="0" applyFont="1" applyBorder="1" applyAlignment="1">
      <alignment horizontal="left"/>
    </xf>
    <xf numFmtId="0" fontId="15" fillId="0" borderId="2" xfId="0" applyFont="1" applyBorder="1" applyAlignment="1">
      <alignment horizontal="left"/>
    </xf>
    <xf numFmtId="0" fontId="15" fillId="0" borderId="7" xfId="0" applyFont="1" applyBorder="1" applyAlignment="1">
      <alignment horizontal="left"/>
    </xf>
    <xf numFmtId="0" fontId="2" fillId="3" borderId="18" xfId="0" applyFont="1" applyFill="1" applyBorder="1" applyAlignment="1">
      <alignment horizontal="right" vertical="center" wrapText="1"/>
    </xf>
    <xf numFmtId="0" fontId="2" fillId="3" borderId="19" xfId="0" applyFont="1" applyFill="1" applyBorder="1" applyAlignment="1">
      <alignment horizontal="right" vertical="center" wrapText="1"/>
    </xf>
    <xf numFmtId="0" fontId="2" fillId="3" borderId="20" xfId="0" applyFont="1" applyFill="1" applyBorder="1" applyAlignment="1">
      <alignment horizontal="right" vertical="center" wrapText="1"/>
    </xf>
    <xf numFmtId="0" fontId="2" fillId="3" borderId="21" xfId="0" applyFont="1" applyFill="1" applyBorder="1" applyAlignment="1">
      <alignment horizontal="right" vertical="center" wrapText="1"/>
    </xf>
    <xf numFmtId="0" fontId="0" fillId="9" borderId="3" xfId="0" applyFill="1" applyBorder="1" applyAlignment="1" applyProtection="1">
      <alignment horizontal="left" vertical="center" wrapText="1"/>
      <protection locked="0"/>
    </xf>
    <xf numFmtId="0" fontId="0" fillId="9" borderId="2" xfId="0" applyFill="1" applyBorder="1" applyAlignment="1" applyProtection="1">
      <alignment horizontal="left" vertical="center" wrapText="1"/>
      <protection locked="0"/>
    </xf>
    <xf numFmtId="0" fontId="0" fillId="9" borderId="7" xfId="0" applyFill="1" applyBorder="1" applyAlignment="1" applyProtection="1">
      <alignment horizontal="left" vertical="center" wrapText="1"/>
      <protection locked="0"/>
    </xf>
    <xf numFmtId="0" fontId="2" fillId="3" borderId="1" xfId="0" applyFont="1" applyFill="1" applyBorder="1" applyAlignment="1">
      <alignment horizontal="right" vertical="center" wrapText="1"/>
    </xf>
    <xf numFmtId="0" fontId="0" fillId="9" borderId="1" xfId="0" applyFill="1" applyBorder="1" applyAlignment="1" applyProtection="1">
      <alignment horizontal="left" vertical="center" wrapText="1"/>
      <protection locked="0"/>
    </xf>
    <xf numFmtId="0" fontId="0" fillId="9" borderId="1" xfId="0" applyFill="1" applyBorder="1" applyAlignment="1" applyProtection="1">
      <alignment horizontal="center" vertical="center"/>
      <protection locked="0"/>
    </xf>
    <xf numFmtId="0" fontId="15" fillId="3" borderId="1" xfId="0" applyFont="1" applyFill="1" applyBorder="1" applyAlignment="1">
      <alignment horizontal="center" vertical="center"/>
    </xf>
    <xf numFmtId="0" fontId="0" fillId="9" borderId="1" xfId="0" applyFill="1" applyBorder="1" applyAlignment="1" applyProtection="1">
      <alignment horizontal="left" vertical="center"/>
      <protection locked="0"/>
    </xf>
    <xf numFmtId="0" fontId="7" fillId="5" borderId="3" xfId="0" applyFont="1" applyFill="1" applyBorder="1" applyAlignment="1">
      <alignment horizontal="right" vertical="center" wrapText="1"/>
    </xf>
    <xf numFmtId="0" fontId="7" fillId="5" borderId="7" xfId="0" applyFont="1" applyFill="1" applyBorder="1" applyAlignment="1">
      <alignment horizontal="right" vertical="center" wrapText="1"/>
    </xf>
    <xf numFmtId="0" fontId="1" fillId="8" borderId="41" xfId="0" applyFont="1" applyFill="1" applyBorder="1" applyAlignment="1">
      <alignment horizontal="left" vertical="center" wrapText="1"/>
    </xf>
    <xf numFmtId="14" fontId="0" fillId="9" borderId="1" xfId="0" applyNumberFormat="1" applyFill="1" applyBorder="1" applyAlignment="1" applyProtection="1">
      <alignment horizontal="left" vertical="center"/>
      <protection locked="0"/>
    </xf>
    <xf numFmtId="0" fontId="2" fillId="3" borderId="7" xfId="0" applyFont="1" applyFill="1" applyBorder="1" applyAlignment="1">
      <alignment horizontal="right" vertical="center"/>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0" fillId="15" borderId="3" xfId="0" applyFill="1" applyBorder="1" applyAlignment="1">
      <alignment horizontal="center" vertical="center"/>
    </xf>
    <xf numFmtId="0" fontId="0" fillId="15" borderId="2" xfId="0" applyFill="1" applyBorder="1" applyAlignment="1">
      <alignment horizontal="center" vertical="center"/>
    </xf>
    <xf numFmtId="0" fontId="0" fillId="15" borderId="7" xfId="0" applyFill="1" applyBorder="1" applyAlignment="1">
      <alignment horizontal="center" vertical="center"/>
    </xf>
    <xf numFmtId="0" fontId="0" fillId="5" borderId="18" xfId="0" applyFill="1" applyBorder="1" applyAlignment="1">
      <alignment horizontal="center" vertical="center"/>
    </xf>
    <xf numFmtId="0" fontId="0" fillId="5" borderId="22" xfId="0" applyFill="1" applyBorder="1" applyAlignment="1">
      <alignment horizontal="center" vertical="center"/>
    </xf>
    <xf numFmtId="0" fontId="0" fillId="5" borderId="19" xfId="0" applyFill="1" applyBorder="1" applyAlignment="1">
      <alignment horizontal="center" vertical="center"/>
    </xf>
    <xf numFmtId="0" fontId="0" fillId="5" borderId="24" xfId="0" applyFill="1" applyBorder="1" applyAlignment="1">
      <alignment horizontal="center" vertical="center"/>
    </xf>
    <xf numFmtId="0" fontId="0" fillId="5" borderId="0" xfId="0" applyFill="1" applyAlignment="1">
      <alignment horizontal="center" vertical="center"/>
    </xf>
    <xf numFmtId="0" fontId="0" fillId="5" borderId="25" xfId="0" applyFill="1" applyBorder="1" applyAlignment="1">
      <alignment horizontal="center" vertical="center"/>
    </xf>
    <xf numFmtId="0" fontId="0" fillId="5" borderId="20" xfId="0" applyFill="1" applyBorder="1" applyAlignment="1">
      <alignment horizontal="center" vertical="center"/>
    </xf>
    <xf numFmtId="0" fontId="0" fillId="5" borderId="23" xfId="0" applyFill="1" applyBorder="1" applyAlignment="1">
      <alignment horizontal="center" vertical="center"/>
    </xf>
    <xf numFmtId="0" fontId="0" fillId="5" borderId="21" xfId="0" applyFill="1" applyBorder="1" applyAlignment="1">
      <alignment horizontal="center" vertical="center"/>
    </xf>
    <xf numFmtId="0" fontId="1" fillId="8" borderId="3" xfId="0" applyFont="1" applyFill="1" applyBorder="1" applyAlignment="1">
      <alignment horizontal="left"/>
    </xf>
    <xf numFmtId="0" fontId="1" fillId="8" borderId="2" xfId="0" applyFont="1" applyFill="1" applyBorder="1" applyAlignment="1">
      <alignment horizontal="left"/>
    </xf>
    <xf numFmtId="0" fontId="0" fillId="0" borderId="2" xfId="0" applyBorder="1" applyAlignment="1">
      <alignment horizontal="left"/>
    </xf>
    <xf numFmtId="0" fontId="0" fillId="0" borderId="7" xfId="0" applyBorder="1" applyAlignment="1">
      <alignment horizontal="left"/>
    </xf>
    <xf numFmtId="0" fontId="7" fillId="5" borderId="18" xfId="0" applyFont="1" applyFill="1" applyBorder="1" applyAlignment="1">
      <alignment horizontal="right" vertical="center" wrapText="1"/>
    </xf>
    <xf numFmtId="0" fontId="7" fillId="5" borderId="19" xfId="0" applyFont="1" applyFill="1" applyBorder="1" applyAlignment="1">
      <alignment horizontal="right" vertical="center" wrapText="1"/>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1" fillId="8" borderId="24" xfId="0" applyFont="1" applyFill="1" applyBorder="1" applyAlignment="1">
      <alignment horizontal="left" vertical="center" wrapText="1"/>
    </xf>
    <xf numFmtId="0" fontId="1" fillId="8" borderId="0" xfId="0" applyFont="1" applyFill="1" applyAlignment="1">
      <alignment horizontal="left" vertical="center" wrapText="1"/>
    </xf>
    <xf numFmtId="166" fontId="12" fillId="14" borderId="3" xfId="0" applyNumberFormat="1" applyFont="1" applyFill="1" applyBorder="1" applyAlignment="1" applyProtection="1">
      <alignment horizontal="center" vertical="center" wrapText="1"/>
      <protection locked="0"/>
    </xf>
    <xf numFmtId="166" fontId="12" fillId="14" borderId="2" xfId="0" applyNumberFormat="1" applyFont="1" applyFill="1" applyBorder="1" applyAlignment="1" applyProtection="1">
      <alignment horizontal="center" vertical="center" wrapText="1"/>
      <protection locked="0"/>
    </xf>
    <xf numFmtId="166" fontId="12" fillId="14" borderId="7"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right" vertical="center" wrapText="1"/>
    </xf>
    <xf numFmtId="0" fontId="9" fillId="5" borderId="7" xfId="0" applyFont="1" applyFill="1" applyBorder="1" applyAlignment="1">
      <alignment horizontal="right" vertical="center" wrapText="1"/>
    </xf>
    <xf numFmtId="0" fontId="7" fillId="8" borderId="22" xfId="0" applyFont="1" applyFill="1" applyBorder="1" applyAlignment="1">
      <alignment horizontal="left" vertical="center" wrapText="1"/>
    </xf>
    <xf numFmtId="0" fontId="7" fillId="8" borderId="19" xfId="0" applyFont="1" applyFill="1" applyBorder="1" applyAlignment="1">
      <alignment horizontal="left" vertical="center" wrapText="1"/>
    </xf>
    <xf numFmtId="0" fontId="0" fillId="0" borderId="0" xfId="0"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xf numFmtId="0" fontId="0" fillId="0" borderId="21" xfId="0" applyBorder="1" applyAlignment="1">
      <alignment horizontal="left"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4" fillId="9" borderId="18" xfId="0" applyFont="1" applyFill="1" applyBorder="1" applyAlignment="1" applyProtection="1">
      <alignment horizontal="center" vertical="center" wrapText="1"/>
      <protection locked="0"/>
    </xf>
    <xf numFmtId="0" fontId="4" fillId="9" borderId="19" xfId="0" applyFont="1" applyFill="1" applyBorder="1" applyAlignment="1" applyProtection="1">
      <alignment horizontal="center" vertical="center" wrapText="1"/>
      <protection locked="0"/>
    </xf>
    <xf numFmtId="0" fontId="11" fillId="0" borderId="1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4" borderId="0" xfId="0" applyFont="1" applyFill="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1" fillId="8" borderId="3" xfId="0" applyFont="1" applyFill="1" applyBorder="1" applyAlignment="1">
      <alignment horizontal="left" vertical="center" wrapText="1"/>
    </xf>
    <xf numFmtId="0" fontId="1" fillId="8" borderId="7" xfId="0" applyFont="1" applyFill="1" applyBorder="1" applyAlignment="1">
      <alignment horizontal="left" vertical="center" wrapText="1"/>
    </xf>
    <xf numFmtId="0" fontId="10" fillId="13" borderId="1" xfId="0" applyFont="1" applyFill="1" applyBorder="1" applyAlignment="1" applyProtection="1">
      <alignment horizontal="center" vertical="center" wrapText="1"/>
      <protection locked="0"/>
    </xf>
    <xf numFmtId="0" fontId="6" fillId="4" borderId="0" xfId="0" applyFont="1" applyFill="1" applyAlignment="1">
      <alignment horizontal="left" vertical="center" wrapText="1"/>
    </xf>
    <xf numFmtId="0" fontId="1" fillId="8" borderId="25" xfId="0" applyFont="1" applyFill="1" applyBorder="1" applyAlignment="1">
      <alignment horizontal="left" vertical="center" wrapText="1"/>
    </xf>
    <xf numFmtId="0" fontId="7" fillId="0" borderId="42" xfId="0" applyFont="1" applyBorder="1" applyAlignment="1">
      <alignment horizontal="center" vertical="center" wrapText="1"/>
    </xf>
    <xf numFmtId="0" fontId="2" fillId="3" borderId="4" xfId="0" applyFont="1" applyFill="1" applyBorder="1" applyAlignment="1">
      <alignment horizontal="right" vertical="center" wrapText="1"/>
    </xf>
    <xf numFmtId="0" fontId="0" fillId="9" borderId="20" xfId="0" applyFill="1" applyBorder="1" applyAlignment="1" applyProtection="1">
      <alignment horizontal="left" vertical="center" wrapText="1"/>
      <protection locked="0"/>
    </xf>
    <xf numFmtId="0" fontId="0" fillId="9" borderId="23" xfId="0" applyFill="1" applyBorder="1" applyAlignment="1" applyProtection="1">
      <alignment horizontal="left" vertical="center" wrapText="1"/>
      <protection locked="0"/>
    </xf>
    <xf numFmtId="0" fontId="0" fillId="9" borderId="21" xfId="0" applyFill="1" applyBorder="1" applyAlignment="1" applyProtection="1">
      <alignment horizontal="left" vertical="center" wrapText="1"/>
      <protection locked="0"/>
    </xf>
    <xf numFmtId="166" fontId="11" fillId="14" borderId="3" xfId="0" applyNumberFormat="1" applyFont="1" applyFill="1" applyBorder="1" applyAlignment="1" applyProtection="1">
      <alignment horizontal="center" vertical="center" wrapText="1"/>
      <protection locked="0"/>
    </xf>
    <xf numFmtId="166" fontId="11" fillId="14" borderId="2" xfId="0" applyNumberFormat="1" applyFont="1" applyFill="1" applyBorder="1" applyAlignment="1" applyProtection="1">
      <alignment horizontal="center" vertical="center" wrapText="1"/>
      <protection locked="0"/>
    </xf>
    <xf numFmtId="166" fontId="11" fillId="14" borderId="7" xfId="0" applyNumberFormat="1" applyFont="1" applyFill="1" applyBorder="1" applyAlignment="1" applyProtection="1">
      <alignment horizontal="center" vertical="center" wrapText="1"/>
      <protection locked="0"/>
    </xf>
    <xf numFmtId="166" fontId="6" fillId="12" borderId="18" xfId="0" applyNumberFormat="1" applyFont="1" applyFill="1" applyBorder="1" applyAlignment="1">
      <alignment horizontal="center" vertical="center" wrapText="1"/>
    </xf>
    <xf numFmtId="166" fontId="6" fillId="12" borderId="19" xfId="0" applyNumberFormat="1" applyFont="1" applyFill="1" applyBorder="1" applyAlignment="1">
      <alignment horizontal="center" vertical="center" wrapText="1"/>
    </xf>
    <xf numFmtId="0" fontId="7" fillId="5" borderId="38" xfId="0" applyFont="1" applyFill="1" applyBorder="1" applyAlignment="1">
      <alignment horizontal="right" vertical="center" wrapText="1"/>
    </xf>
    <xf numFmtId="0" fontId="7" fillId="5" borderId="39" xfId="0" applyFont="1" applyFill="1" applyBorder="1" applyAlignment="1">
      <alignment horizontal="right" vertical="center" wrapText="1"/>
    </xf>
    <xf numFmtId="165" fontId="6" fillId="12" borderId="38" xfId="0" applyNumberFormat="1" applyFont="1" applyFill="1" applyBorder="1" applyAlignment="1">
      <alignment horizontal="center" vertical="center" wrapText="1"/>
    </xf>
    <xf numFmtId="165" fontId="6" fillId="12" borderId="39"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10" fillId="13" borderId="2" xfId="0" applyFont="1" applyFill="1" applyBorder="1" applyAlignment="1" applyProtection="1">
      <alignment horizontal="center" vertical="center" wrapText="1"/>
      <protection locked="0"/>
    </xf>
    <xf numFmtId="0" fontId="10" fillId="13" borderId="7" xfId="0" applyFont="1" applyFill="1" applyBorder="1" applyAlignment="1" applyProtection="1">
      <alignment horizontal="center" vertical="center" wrapText="1"/>
      <protection locked="0"/>
    </xf>
    <xf numFmtId="0" fontId="7" fillId="5" borderId="6"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0" borderId="45" xfId="0" applyFont="1" applyBorder="1" applyAlignment="1">
      <alignment horizontal="center" vertical="center" wrapText="1"/>
    </xf>
    <xf numFmtId="0" fontId="10" fillId="13" borderId="22" xfId="0" applyFont="1" applyFill="1" applyBorder="1" applyAlignment="1" applyProtection="1">
      <alignment horizontal="center" vertical="center" wrapText="1"/>
      <protection locked="0"/>
    </xf>
    <xf numFmtId="0" fontId="10" fillId="13" borderId="19" xfId="0" applyFont="1" applyFill="1" applyBorder="1" applyAlignment="1" applyProtection="1">
      <alignment horizontal="center" vertical="center" wrapText="1"/>
      <protection locked="0"/>
    </xf>
    <xf numFmtId="0" fontId="1" fillId="8" borderId="1" xfId="0" applyFont="1" applyFill="1" applyBorder="1" applyAlignment="1">
      <alignment horizontal="lef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 fillId="8" borderId="23" xfId="0" applyFont="1" applyFill="1" applyBorder="1" applyAlignment="1">
      <alignment horizontal="left" vertical="center" wrapText="1"/>
    </xf>
    <xf numFmtId="0" fontId="1" fillId="8" borderId="21"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0" fillId="9" borderId="3"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7" fillId="8" borderId="22" xfId="0" applyFont="1" applyFill="1" applyBorder="1" applyAlignment="1">
      <alignment horizontal="right" vertical="center"/>
    </xf>
    <xf numFmtId="0" fontId="7" fillId="8" borderId="19" xfId="0" applyFont="1" applyFill="1" applyBorder="1" applyAlignment="1">
      <alignment horizontal="right" vertical="center"/>
    </xf>
    <xf numFmtId="0" fontId="7" fillId="8" borderId="0" xfId="0" applyFont="1" applyFill="1" applyAlignment="1">
      <alignment horizontal="right" vertical="center"/>
    </xf>
    <xf numFmtId="0" fontId="7" fillId="8" borderId="25" xfId="0" applyFont="1" applyFill="1" applyBorder="1" applyAlignment="1">
      <alignment horizontal="right"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5" fillId="0" borderId="43" xfId="0" applyFont="1" applyBorder="1" applyAlignment="1">
      <alignment horizontal="left"/>
    </xf>
    <xf numFmtId="0" fontId="15" fillId="0" borderId="44" xfId="0" applyFont="1" applyBorder="1" applyAlignment="1">
      <alignment horizontal="left"/>
    </xf>
    <xf numFmtId="0" fontId="11" fillId="16" borderId="3" xfId="0" applyFont="1" applyFill="1" applyBorder="1" applyAlignment="1" applyProtection="1">
      <alignment horizontal="left" vertical="center" wrapText="1"/>
      <protection locked="0"/>
    </xf>
    <xf numFmtId="0" fontId="11" fillId="16" borderId="2" xfId="0" applyFont="1" applyFill="1" applyBorder="1" applyAlignment="1" applyProtection="1">
      <alignment horizontal="left" vertical="center" wrapText="1"/>
      <protection locked="0"/>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1" xfId="0" applyFont="1" applyBorder="1" applyAlignment="1">
      <alignment horizontal="left"/>
    </xf>
    <xf numFmtId="0" fontId="10" fillId="13" borderId="3" xfId="0" applyFont="1" applyFill="1" applyBorder="1" applyAlignment="1" applyProtection="1">
      <alignment horizontal="center" vertical="center" wrapText="1"/>
      <protection locked="0"/>
    </xf>
    <xf numFmtId="0" fontId="0" fillId="0" borderId="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11" fillId="16" borderId="7" xfId="0" applyFont="1" applyFill="1" applyBorder="1" applyAlignment="1" applyProtection="1">
      <alignment horizontal="left" vertical="center" wrapText="1"/>
      <protection locked="0"/>
    </xf>
    <xf numFmtId="0" fontId="0" fillId="9" borderId="3" xfId="0" applyFill="1" applyBorder="1" applyAlignment="1" applyProtection="1">
      <alignment horizontal="center" vertical="center" wrapText="1"/>
      <protection locked="0"/>
    </xf>
    <xf numFmtId="0" fontId="0" fillId="9" borderId="2" xfId="0" applyFill="1" applyBorder="1" applyAlignment="1" applyProtection="1">
      <alignment horizontal="center" vertical="center" wrapText="1"/>
      <protection locked="0"/>
    </xf>
    <xf numFmtId="0" fontId="0" fillId="9" borderId="7" xfId="0" applyFill="1" applyBorder="1" applyAlignment="1" applyProtection="1">
      <alignment horizontal="center" vertical="center" wrapText="1"/>
      <protection locked="0"/>
    </xf>
    <xf numFmtId="168" fontId="0" fillId="5" borderId="18" xfId="0" applyNumberFormat="1" applyFill="1" applyBorder="1" applyAlignment="1">
      <alignment horizontal="center" vertical="center"/>
    </xf>
    <xf numFmtId="168" fontId="0" fillId="5" borderId="22" xfId="0" applyNumberFormat="1" applyFill="1" applyBorder="1" applyAlignment="1">
      <alignment horizontal="center" vertical="center"/>
    </xf>
    <xf numFmtId="168" fontId="0" fillId="5" borderId="19" xfId="0" applyNumberFormat="1" applyFill="1" applyBorder="1" applyAlignment="1">
      <alignment horizontal="center" vertical="center"/>
    </xf>
    <xf numFmtId="168" fontId="0" fillId="5" borderId="24" xfId="0" applyNumberFormat="1" applyFill="1" applyBorder="1" applyAlignment="1">
      <alignment horizontal="center" vertical="center"/>
    </xf>
    <xf numFmtId="168" fontId="0" fillId="5" borderId="0" xfId="0" applyNumberFormat="1" applyFill="1" applyAlignment="1">
      <alignment horizontal="center" vertical="center"/>
    </xf>
    <xf numFmtId="168" fontId="0" fillId="5" borderId="25" xfId="0" applyNumberFormat="1" applyFill="1" applyBorder="1" applyAlignment="1">
      <alignment horizontal="center" vertical="center"/>
    </xf>
    <xf numFmtId="168" fontId="0" fillId="5" borderId="20" xfId="0" applyNumberFormat="1" applyFill="1" applyBorder="1" applyAlignment="1">
      <alignment horizontal="center" vertical="center"/>
    </xf>
    <xf numFmtId="168" fontId="0" fillId="5" borderId="23" xfId="0" applyNumberFormat="1" applyFill="1" applyBorder="1" applyAlignment="1">
      <alignment horizontal="center" vertical="center"/>
    </xf>
    <xf numFmtId="168" fontId="0" fillId="5" borderId="21" xfId="0" applyNumberFormat="1" applyFill="1" applyBorder="1" applyAlignment="1">
      <alignment horizontal="center" vertical="center"/>
    </xf>
    <xf numFmtId="0" fontId="0" fillId="0" borderId="2"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26" fillId="0" borderId="0" xfId="0" applyFont="1" applyAlignment="1">
      <alignment horizontal="left" vertical="center"/>
    </xf>
    <xf numFmtId="0" fontId="7" fillId="8" borderId="0" xfId="0" applyFont="1" applyFill="1" applyAlignment="1">
      <alignment horizontal="left" vertical="center" wrapText="1"/>
    </xf>
    <xf numFmtId="0" fontId="7" fillId="8" borderId="25" xfId="0" applyFont="1" applyFill="1" applyBorder="1" applyAlignment="1">
      <alignment horizontal="left" vertical="center" wrapText="1"/>
    </xf>
    <xf numFmtId="0" fontId="7" fillId="8" borderId="23" xfId="0" applyFont="1" applyFill="1" applyBorder="1" applyAlignment="1">
      <alignment horizontal="left" vertical="center" wrapText="1"/>
    </xf>
    <xf numFmtId="0" fontId="7" fillId="8" borderId="21" xfId="0" applyFont="1" applyFill="1" applyBorder="1" applyAlignment="1">
      <alignment horizontal="left" vertical="center" wrapText="1"/>
    </xf>
    <xf numFmtId="0" fontId="1" fillId="8" borderId="1" xfId="0" applyFont="1" applyFill="1" applyBorder="1" applyAlignment="1">
      <alignment horizontal="left"/>
    </xf>
    <xf numFmtId="0" fontId="1" fillId="8" borderId="1" xfId="0" applyFont="1" applyFill="1" applyBorder="1" applyAlignment="1">
      <alignment horizontal="left" vertical="center"/>
    </xf>
    <xf numFmtId="0" fontId="11" fillId="16" borderId="3" xfId="0" applyFont="1" applyFill="1" applyBorder="1" applyAlignment="1" applyProtection="1">
      <alignment horizontal="left" vertical="center"/>
      <protection locked="0"/>
    </xf>
    <xf numFmtId="0" fontId="11" fillId="16" borderId="2" xfId="0" applyFont="1" applyFill="1" applyBorder="1" applyAlignment="1" applyProtection="1">
      <alignment horizontal="left" vertical="center"/>
      <protection locked="0"/>
    </xf>
    <xf numFmtId="0" fontId="11" fillId="16" borderId="7" xfId="0" applyFont="1" applyFill="1" applyBorder="1" applyAlignment="1" applyProtection="1">
      <alignment horizontal="left" vertical="center"/>
      <protection locked="0"/>
    </xf>
    <xf numFmtId="166" fontId="6" fillId="12" borderId="3" xfId="0" applyNumberFormat="1" applyFont="1" applyFill="1" applyBorder="1" applyAlignment="1">
      <alignment horizontal="center" vertical="center" wrapText="1"/>
    </xf>
    <xf numFmtId="166" fontId="6" fillId="12" borderId="7" xfId="0" applyNumberFormat="1" applyFont="1" applyFill="1" applyBorder="1" applyAlignment="1">
      <alignment horizontal="center" vertical="center" wrapText="1"/>
    </xf>
    <xf numFmtId="165" fontId="6" fillId="12" borderId="3" xfId="0" applyNumberFormat="1" applyFont="1" applyFill="1" applyBorder="1" applyAlignment="1">
      <alignment horizontal="center" vertical="center" wrapText="1"/>
    </xf>
    <xf numFmtId="165" fontId="6" fillId="12" borderId="7" xfId="0" applyNumberFormat="1" applyFont="1" applyFill="1" applyBorder="1" applyAlignment="1">
      <alignment horizontal="center" vertical="center" wrapText="1"/>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5"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7" fillId="0" borderId="3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3" xfId="0" applyFont="1" applyBorder="1" applyAlignment="1">
      <alignment horizontal="center" vertical="center" wrapText="1"/>
    </xf>
    <xf numFmtId="0" fontId="1" fillId="8" borderId="3" xfId="0" applyFont="1" applyFill="1" applyBorder="1" applyAlignment="1">
      <alignment horizontal="left" vertical="center"/>
    </xf>
    <xf numFmtId="0" fontId="1" fillId="8" borderId="2" xfId="0" applyFont="1" applyFill="1" applyBorder="1" applyAlignment="1">
      <alignment horizontal="left" vertical="center"/>
    </xf>
    <xf numFmtId="0" fontId="1" fillId="8" borderId="7" xfId="0" applyFont="1" applyFill="1" applyBorder="1" applyAlignment="1">
      <alignment horizontal="left" vertical="center"/>
    </xf>
    <xf numFmtId="0" fontId="10" fillId="13" borderId="43" xfId="0" applyFont="1" applyFill="1" applyBorder="1" applyAlignment="1" applyProtection="1">
      <alignment horizontal="center" vertical="center" wrapText="1"/>
      <protection locked="0"/>
    </xf>
    <xf numFmtId="0" fontId="10" fillId="13" borderId="44" xfId="0" applyFont="1" applyFill="1" applyBorder="1" applyAlignment="1" applyProtection="1">
      <alignment horizontal="center" vertical="center" wrapText="1"/>
      <protection locked="0"/>
    </xf>
    <xf numFmtId="0" fontId="0" fillId="0" borderId="3" xfId="0" applyBorder="1" applyAlignment="1">
      <alignment horizontal="left"/>
    </xf>
    <xf numFmtId="0" fontId="1" fillId="10" borderId="3" xfId="0" applyFont="1" applyFill="1" applyBorder="1" applyAlignment="1">
      <alignment horizontal="left" vertical="center"/>
    </xf>
    <xf numFmtId="0" fontId="1" fillId="10" borderId="2" xfId="0" applyFont="1" applyFill="1" applyBorder="1" applyAlignment="1">
      <alignment horizontal="left" vertical="center"/>
    </xf>
    <xf numFmtId="0" fontId="1" fillId="10" borderId="7" xfId="0" applyFont="1" applyFill="1" applyBorder="1" applyAlignment="1">
      <alignment horizontal="left" vertical="center"/>
    </xf>
    <xf numFmtId="0" fontId="0" fillId="11" borderId="1" xfId="0" applyFill="1" applyBorder="1" applyAlignment="1" applyProtection="1">
      <alignment horizontal="left" vertical="center" wrapText="1"/>
      <protection locked="0"/>
    </xf>
    <xf numFmtId="0" fontId="0" fillId="11" borderId="1" xfId="0" applyFill="1" applyBorder="1" applyAlignment="1" applyProtection="1">
      <alignment horizontal="left" vertical="center"/>
      <protection locked="0"/>
    </xf>
    <xf numFmtId="0" fontId="0" fillId="11" borderId="3" xfId="0" applyFill="1" applyBorder="1" applyAlignment="1" applyProtection="1">
      <alignment horizontal="left" vertical="center" wrapText="1"/>
      <protection locked="0"/>
    </xf>
    <xf numFmtId="0" fontId="0" fillId="11" borderId="2" xfId="0" applyFill="1" applyBorder="1" applyAlignment="1" applyProtection="1">
      <alignment horizontal="left" vertical="center" wrapText="1"/>
      <protection locked="0"/>
    </xf>
    <xf numFmtId="0" fontId="0" fillId="11" borderId="7" xfId="0" applyFill="1" applyBorder="1" applyAlignment="1" applyProtection="1">
      <alignment horizontal="left" vertical="center" wrapText="1"/>
      <protection locked="0"/>
    </xf>
    <xf numFmtId="0" fontId="1" fillId="10" borderId="0" xfId="0" applyFont="1" applyFill="1" applyAlignment="1">
      <alignment horizontal="left" vertical="center" wrapText="1"/>
    </xf>
    <xf numFmtId="0" fontId="1" fillId="10" borderId="25" xfId="0" applyFont="1" applyFill="1" applyBorder="1" applyAlignment="1">
      <alignment horizontal="left" vertical="center" wrapText="1"/>
    </xf>
    <xf numFmtId="0" fontId="1" fillId="10" borderId="23" xfId="0" applyFont="1" applyFill="1" applyBorder="1" applyAlignment="1">
      <alignment horizontal="left" vertical="center" wrapText="1"/>
    </xf>
    <xf numFmtId="0" fontId="1" fillId="10" borderId="21" xfId="0" applyFont="1" applyFill="1" applyBorder="1" applyAlignment="1">
      <alignment horizontal="left" vertical="center" wrapText="1"/>
    </xf>
    <xf numFmtId="0" fontId="0" fillId="11" borderId="1" xfId="0" applyFill="1" applyBorder="1" applyAlignment="1" applyProtection="1">
      <alignment horizontal="center" vertical="center"/>
      <protection locked="0"/>
    </xf>
    <xf numFmtId="0" fontId="1" fillId="10" borderId="24" xfId="0" applyFont="1" applyFill="1" applyBorder="1" applyAlignment="1">
      <alignment horizontal="left" vertical="center" wrapText="1"/>
    </xf>
    <xf numFmtId="0" fontId="1" fillId="10" borderId="20" xfId="0" applyFont="1" applyFill="1" applyBorder="1" applyAlignment="1">
      <alignment horizontal="left" vertical="center" wrapText="1"/>
    </xf>
    <xf numFmtId="0" fontId="1" fillId="10" borderId="1" xfId="0" applyFont="1" applyFill="1" applyBorder="1" applyAlignment="1">
      <alignment horizontal="right" vertical="center" wrapText="1"/>
    </xf>
    <xf numFmtId="0" fontId="1" fillId="10" borderId="1" xfId="0" applyFont="1" applyFill="1" applyBorder="1" applyAlignment="1">
      <alignment horizontal="left" vertical="center"/>
    </xf>
    <xf numFmtId="0" fontId="15" fillId="0" borderId="3" xfId="0" applyFont="1" applyBorder="1" applyAlignment="1">
      <alignment vertical="center"/>
    </xf>
    <xf numFmtId="0" fontId="15" fillId="0" borderId="7" xfId="0" applyFont="1" applyBorder="1" applyAlignment="1">
      <alignment vertical="center"/>
    </xf>
    <xf numFmtId="0" fontId="10" fillId="13" borderId="41" xfId="0" applyFont="1" applyFill="1" applyBorder="1" applyAlignment="1" applyProtection="1">
      <alignment horizontal="center" vertical="center" wrapText="1"/>
      <protection locked="0"/>
    </xf>
    <xf numFmtId="0" fontId="7" fillId="10" borderId="3" xfId="0" applyFont="1" applyFill="1" applyBorder="1" applyAlignment="1">
      <alignment horizontal="left" vertical="center"/>
    </xf>
    <xf numFmtId="0" fontId="7" fillId="10" borderId="7" xfId="0" applyFont="1" applyFill="1" applyBorder="1" applyAlignment="1">
      <alignment horizontal="left" vertical="center"/>
    </xf>
    <xf numFmtId="0" fontId="1" fillId="2" borderId="0" xfId="0" applyFont="1" applyFill="1" applyAlignment="1">
      <alignment horizontal="right"/>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4" fillId="11" borderId="3" xfId="0" applyFont="1"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1" fillId="10" borderId="1" xfId="0" quotePrefix="1" applyFont="1" applyFill="1" applyBorder="1" applyAlignment="1">
      <alignment horizontal="left" vertical="center" wrapText="1"/>
    </xf>
    <xf numFmtId="0" fontId="1" fillId="10" borderId="1" xfId="0" applyFont="1" applyFill="1" applyBorder="1" applyAlignment="1">
      <alignment horizontal="left" vertical="center" wrapText="1"/>
    </xf>
    <xf numFmtId="0" fontId="0" fillId="11" borderId="3" xfId="0" applyFill="1" applyBorder="1" applyAlignment="1" applyProtection="1">
      <alignment horizontal="left" vertical="center"/>
      <protection locked="0"/>
    </xf>
    <xf numFmtId="0" fontId="0" fillId="11" borderId="2" xfId="0" applyFill="1" applyBorder="1" applyAlignment="1" applyProtection="1">
      <alignment horizontal="left" vertical="center"/>
      <protection locked="0"/>
    </xf>
    <xf numFmtId="0" fontId="0" fillId="11" borderId="7" xfId="0" applyFill="1" applyBorder="1" applyAlignment="1" applyProtection="1">
      <alignment horizontal="left" vertical="center"/>
      <protection locked="0"/>
    </xf>
    <xf numFmtId="0" fontId="1" fillId="2" borderId="0" xfId="0" applyFont="1" applyFill="1" applyAlignment="1">
      <alignment horizontal="left" vertical="center"/>
    </xf>
    <xf numFmtId="14" fontId="0" fillId="11" borderId="1" xfId="0" applyNumberFormat="1" applyFill="1" applyBorder="1" applyAlignment="1" applyProtection="1">
      <alignment horizontal="left" vertical="center"/>
      <protection locked="0"/>
    </xf>
    <xf numFmtId="0" fontId="3" fillId="0" borderId="5" xfId="0" applyFont="1" applyBorder="1" applyAlignment="1">
      <alignment horizontal="center" vertical="center" wrapText="1"/>
    </xf>
    <xf numFmtId="0" fontId="6" fillId="0" borderId="8" xfId="0" applyFont="1" applyBorder="1" applyAlignment="1">
      <alignment horizontal="center" vertical="center" wrapText="1"/>
    </xf>
    <xf numFmtId="0" fontId="4" fillId="11" borderId="18" xfId="0" applyFont="1" applyFill="1" applyBorder="1" applyAlignment="1" applyProtection="1">
      <alignment horizontal="center" vertical="center" wrapText="1"/>
      <protection locked="0"/>
    </xf>
    <xf numFmtId="0" fontId="4" fillId="11" borderId="19" xfId="0" applyFont="1" applyFill="1" applyBorder="1" applyAlignment="1" applyProtection="1">
      <alignment horizontal="center" vertical="center" wrapText="1"/>
      <protection locked="0"/>
    </xf>
    <xf numFmtId="0" fontId="7" fillId="10" borderId="22" xfId="0" applyFont="1" applyFill="1" applyBorder="1" applyAlignment="1">
      <alignment horizontal="right" vertical="center"/>
    </xf>
    <xf numFmtId="0" fontId="7" fillId="10" borderId="19" xfId="0" applyFont="1" applyFill="1" applyBorder="1" applyAlignment="1">
      <alignment horizontal="right" vertical="center"/>
    </xf>
    <xf numFmtId="0" fontId="7" fillId="10" borderId="0" xfId="0" applyFont="1" applyFill="1" applyAlignment="1">
      <alignment horizontal="right" vertical="center"/>
    </xf>
    <xf numFmtId="0" fontId="7" fillId="10" borderId="25" xfId="0" applyFont="1" applyFill="1" applyBorder="1" applyAlignment="1">
      <alignment horizontal="right" vertical="center"/>
    </xf>
    <xf numFmtId="0" fontId="7" fillId="10" borderId="22" xfId="0" applyFont="1" applyFill="1" applyBorder="1" applyAlignment="1">
      <alignment horizontal="left" vertical="center" wrapText="1"/>
    </xf>
    <xf numFmtId="0" fontId="7" fillId="10" borderId="19" xfId="0" applyFont="1" applyFill="1" applyBorder="1" applyAlignment="1">
      <alignment horizontal="left" vertical="center" wrapText="1"/>
    </xf>
    <xf numFmtId="0" fontId="7" fillId="10" borderId="0" xfId="0" applyFont="1" applyFill="1" applyAlignment="1">
      <alignment horizontal="left" vertical="center" wrapText="1"/>
    </xf>
    <xf numFmtId="0" fontId="7" fillId="10" borderId="25" xfId="0" applyFont="1" applyFill="1" applyBorder="1" applyAlignment="1">
      <alignment horizontal="left" vertical="center" wrapText="1"/>
    </xf>
    <xf numFmtId="0" fontId="7" fillId="10" borderId="23" xfId="0" applyFont="1" applyFill="1" applyBorder="1" applyAlignment="1">
      <alignment horizontal="left" vertical="center" wrapText="1"/>
    </xf>
    <xf numFmtId="0" fontId="7" fillId="10" borderId="21" xfId="0" applyFont="1" applyFill="1" applyBorder="1" applyAlignment="1">
      <alignment horizontal="left" vertical="center" wrapText="1"/>
    </xf>
    <xf numFmtId="0" fontId="0" fillId="11" borderId="3" xfId="0" applyFill="1" applyBorder="1" applyAlignment="1" applyProtection="1">
      <alignment horizontal="left" vertical="top"/>
      <protection locked="0"/>
    </xf>
    <xf numFmtId="0" fontId="0" fillId="11" borderId="2" xfId="0" applyFill="1" applyBorder="1" applyAlignment="1" applyProtection="1">
      <alignment horizontal="left" vertical="top"/>
      <protection locked="0"/>
    </xf>
    <xf numFmtId="0" fontId="0" fillId="11" borderId="7" xfId="0" applyFill="1" applyBorder="1" applyAlignment="1" applyProtection="1">
      <alignment horizontal="left" vertical="top"/>
      <protection locked="0"/>
    </xf>
    <xf numFmtId="0" fontId="1" fillId="10" borderId="18"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0" fillId="11" borderId="3" xfId="0" applyFill="1" applyBorder="1" applyAlignment="1" applyProtection="1">
      <alignment horizontal="center" vertical="center" wrapText="1"/>
      <protection locked="0"/>
    </xf>
    <xf numFmtId="0" fontId="0" fillId="11" borderId="2" xfId="0" applyFill="1" applyBorder="1" applyAlignment="1" applyProtection="1">
      <alignment horizontal="center" vertical="center" wrapText="1"/>
      <protection locked="0"/>
    </xf>
    <xf numFmtId="0" fontId="0" fillId="11" borderId="7" xfId="0" applyFill="1" applyBorder="1" applyAlignment="1" applyProtection="1">
      <alignment horizontal="center" vertical="center" wrapText="1"/>
      <protection locked="0"/>
    </xf>
    <xf numFmtId="0" fontId="14" fillId="0" borderId="0" xfId="0" applyFont="1" applyAlignment="1"/>
    <xf numFmtId="0" fontId="14" fillId="0" borderId="22" xfId="0" applyFont="1" applyBorder="1" applyAlignment="1"/>
    <xf numFmtId="0" fontId="15" fillId="0" borderId="3" xfId="0" applyFont="1" applyBorder="1" applyAlignment="1"/>
    <xf numFmtId="0" fontId="15" fillId="0" borderId="2" xfId="0" applyFont="1" applyBorder="1" applyAlignment="1"/>
    <xf numFmtId="0" fontId="15" fillId="0" borderId="7" xfId="0" applyFont="1" applyBorder="1" applyAlignment="1"/>
  </cellXfs>
  <cellStyles count="3">
    <cellStyle name="Hyperlink" xfId="1" builtinId="8"/>
    <cellStyle name="Normal" xfId="0" builtinId="0"/>
    <cellStyle name="Normal 2" xfId="2" xr:uid="{C8A5E8DD-17DE-4406-90C6-6B9954961ABB}"/>
  </cellStyles>
  <dxfs count="0"/>
  <tableStyles count="0" defaultTableStyle="TableStyleMedium2" defaultPivotStyle="PivotStyleLight16"/>
  <colors>
    <mruColors>
      <color rgb="FFCCCCFF"/>
      <color rgb="FF009999"/>
      <color rgb="FF33CCCC"/>
      <color rgb="FF00CC99"/>
      <color rgb="FF660066"/>
      <color rgb="FFCCECFF"/>
      <color rgb="FF008080"/>
      <color rgb="FF003399"/>
      <color rgb="FF0099CC"/>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891540</xdr:colOff>
          <xdr:row>16</xdr:row>
          <xdr:rowOff>190500</xdr:rowOff>
        </xdr:from>
        <xdr:to>
          <xdr:col>4</xdr:col>
          <xdr:colOff>1790700</xdr:colOff>
          <xdr:row>18</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899160</xdr:colOff>
          <xdr:row>15</xdr:row>
          <xdr:rowOff>205740</xdr:rowOff>
        </xdr:from>
        <xdr:to>
          <xdr:col>3</xdr:col>
          <xdr:colOff>1805940</xdr:colOff>
          <xdr:row>17</xdr:row>
          <xdr:rowOff>144780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2781300</xdr:colOff>
          <xdr:row>15</xdr:row>
          <xdr:rowOff>419100</xdr:rowOff>
        </xdr:from>
        <xdr:to>
          <xdr:col>3</xdr:col>
          <xdr:colOff>708660</xdr:colOff>
          <xdr:row>17</xdr:row>
          <xdr:rowOff>68580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1775460</xdr:colOff>
          <xdr:row>16</xdr:row>
          <xdr:rowOff>419100</xdr:rowOff>
        </xdr:from>
        <xdr:to>
          <xdr:col>4</xdr:col>
          <xdr:colOff>205740</xdr:colOff>
          <xdr:row>18</xdr:row>
          <xdr:rowOff>68580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495300</xdr:colOff>
          <xdr:row>15</xdr:row>
          <xdr:rowOff>358140</xdr:rowOff>
        </xdr:from>
        <xdr:to>
          <xdr:col>3</xdr:col>
          <xdr:colOff>1402080</xdr:colOff>
          <xdr:row>17</xdr:row>
          <xdr:rowOff>76200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2461260</xdr:colOff>
          <xdr:row>16</xdr:row>
          <xdr:rowOff>358140</xdr:rowOff>
        </xdr:from>
        <xdr:to>
          <xdr:col>4</xdr:col>
          <xdr:colOff>868680</xdr:colOff>
          <xdr:row>18</xdr:row>
          <xdr:rowOff>91440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london.gov.uk/what-we-do/planning/implementing-london-plan/london-plan-guidance/whole-life-cycle-carbon-assessments-guidance" TargetMode="External"/><Relationship Id="rId2" Type="http://schemas.openxmlformats.org/officeDocument/2006/relationships/hyperlink" Target="mailto:ZeroCarbonPlanning@london.gov.uk" TargetMode="External"/><Relationship Id="rId1" Type="http://schemas.openxmlformats.org/officeDocument/2006/relationships/hyperlink" Target="mailto:ZeroCarbonPlanning@london.gov.uk"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B8263-BC31-4533-87FA-B70984A70255}">
  <dimension ref="B3:C21"/>
  <sheetViews>
    <sheetView showGridLines="0" workbookViewId="0">
      <selection activeCell="C9" sqref="C9"/>
    </sheetView>
  </sheetViews>
  <sheetFormatPr defaultRowHeight="13.15"/>
  <cols>
    <col min="2" max="2" width="40" customWidth="1"/>
    <col min="3" max="3" width="64.42578125" style="46" customWidth="1"/>
  </cols>
  <sheetData>
    <row r="3" spans="2:3">
      <c r="B3" s="50" t="s">
        <v>0</v>
      </c>
    </row>
    <row r="5" spans="2:3">
      <c r="B5" s="182" t="s">
        <v>1</v>
      </c>
      <c r="C5" s="183" t="s">
        <v>2</v>
      </c>
    </row>
    <row r="6" spans="2:3" ht="26.45">
      <c r="B6" s="198" t="s">
        <v>3</v>
      </c>
      <c r="C6" s="184" t="s">
        <v>4</v>
      </c>
    </row>
    <row r="7" spans="2:3">
      <c r="B7" s="199"/>
      <c r="C7" s="180" t="s">
        <v>5</v>
      </c>
    </row>
    <row r="8" spans="2:3">
      <c r="B8" s="200" t="s">
        <v>6</v>
      </c>
      <c r="C8" s="180" t="s">
        <v>7</v>
      </c>
    </row>
    <row r="9" spans="2:3" ht="26.45">
      <c r="B9" s="200"/>
      <c r="C9" s="180" t="s">
        <v>8</v>
      </c>
    </row>
    <row r="10" spans="2:3">
      <c r="B10" s="200"/>
      <c r="C10" s="180" t="s">
        <v>9</v>
      </c>
    </row>
    <row r="11" spans="2:3" ht="26.45">
      <c r="B11" s="200"/>
      <c r="C11" s="180" t="s">
        <v>10</v>
      </c>
    </row>
    <row r="12" spans="2:3">
      <c r="B12" s="200"/>
      <c r="C12" s="180" t="s">
        <v>11</v>
      </c>
    </row>
    <row r="13" spans="2:3">
      <c r="B13" s="200"/>
      <c r="C13" s="180" t="s">
        <v>12</v>
      </c>
    </row>
    <row r="14" spans="2:3">
      <c r="B14" s="200"/>
      <c r="C14" s="180" t="s">
        <v>13</v>
      </c>
    </row>
    <row r="15" spans="2:3" ht="26.45">
      <c r="B15" s="200"/>
      <c r="C15" s="180" t="s">
        <v>14</v>
      </c>
    </row>
    <row r="16" spans="2:3" ht="26.45">
      <c r="B16" s="200"/>
      <c r="C16" s="180" t="s">
        <v>15</v>
      </c>
    </row>
    <row r="17" spans="2:3" ht="26.45">
      <c r="B17" s="200"/>
      <c r="C17" s="180" t="s">
        <v>16</v>
      </c>
    </row>
    <row r="18" spans="2:3">
      <c r="B18" s="200"/>
      <c r="C18" s="180" t="s">
        <v>17</v>
      </c>
    </row>
    <row r="19" spans="2:3" ht="27.75" customHeight="1">
      <c r="B19" s="201"/>
      <c r="C19" s="181" t="s">
        <v>18</v>
      </c>
    </row>
    <row r="20" spans="2:3" ht="19.5" customHeight="1">
      <c r="B20" s="199" t="s">
        <v>19</v>
      </c>
      <c r="C20" s="180" t="s">
        <v>20</v>
      </c>
    </row>
    <row r="21" spans="2:3" ht="26.25" customHeight="1">
      <c r="B21" s="199"/>
      <c r="C21" s="180" t="s">
        <v>21</v>
      </c>
    </row>
  </sheetData>
  <mergeCells count="3">
    <mergeCell ref="B6:B7"/>
    <mergeCell ref="B8:B19"/>
    <mergeCell ref="B20:B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showGridLines="0" workbookViewId="0"/>
  </sheetViews>
  <sheetFormatPr defaultRowHeight="13.15"/>
  <cols>
    <col min="12" max="12" width="19" customWidth="1"/>
    <col min="13" max="13" width="4.28515625" customWidth="1"/>
    <col min="14" max="14" width="3.5703125" customWidth="1"/>
  </cols>
  <sheetData>
    <row r="1" spans="1:12" s="1" customFormat="1" ht="26.25" customHeight="1">
      <c r="A1" s="6" t="s">
        <v>22</v>
      </c>
      <c r="B1" s="3"/>
      <c r="C1" s="3"/>
      <c r="D1" s="3"/>
      <c r="E1" s="3"/>
      <c r="F1" s="3"/>
      <c r="G1" s="3"/>
      <c r="H1" s="3"/>
      <c r="I1" s="3"/>
      <c r="J1" s="3"/>
      <c r="K1" s="3"/>
      <c r="L1" s="3"/>
    </row>
    <row r="3" spans="1:12">
      <c r="A3" s="7" t="s">
        <v>23</v>
      </c>
      <c r="B3" s="8"/>
      <c r="C3" s="8"/>
      <c r="D3" s="8"/>
      <c r="E3" s="8"/>
      <c r="F3" s="8"/>
      <c r="G3" s="8"/>
      <c r="H3" s="8"/>
      <c r="I3" s="8"/>
      <c r="J3" s="8"/>
      <c r="K3" s="8"/>
      <c r="L3" s="8"/>
    </row>
    <row r="4" spans="1:12" ht="9.75" customHeight="1">
      <c r="A4" s="4"/>
    </row>
    <row r="5" spans="1:12" ht="12.75" customHeight="1">
      <c r="A5" s="202" t="s">
        <v>24</v>
      </c>
      <c r="B5" s="202"/>
      <c r="C5" s="202"/>
      <c r="D5" s="202"/>
      <c r="E5" s="202"/>
      <c r="F5" s="202"/>
      <c r="G5" s="202"/>
      <c r="H5" s="202"/>
      <c r="I5" s="202"/>
      <c r="J5" s="202"/>
      <c r="K5" s="202"/>
      <c r="L5" s="202"/>
    </row>
    <row r="6" spans="1:12" ht="12.75" customHeight="1">
      <c r="A6" s="202"/>
      <c r="B6" s="202"/>
      <c r="C6" s="202"/>
      <c r="D6" s="202"/>
      <c r="E6" s="202"/>
      <c r="F6" s="202"/>
      <c r="G6" s="202"/>
      <c r="H6" s="202"/>
      <c r="I6" s="202"/>
      <c r="J6" s="202"/>
      <c r="K6" s="202"/>
      <c r="L6" s="202"/>
    </row>
    <row r="7" spans="1:12" ht="12.75" customHeight="1">
      <c r="A7" s="202"/>
      <c r="B7" s="202"/>
      <c r="C7" s="202"/>
      <c r="D7" s="202"/>
      <c r="E7" s="202"/>
      <c r="F7" s="202"/>
      <c r="G7" s="202"/>
      <c r="H7" s="202"/>
      <c r="I7" s="202"/>
      <c r="J7" s="202"/>
      <c r="K7" s="202"/>
      <c r="L7" s="202"/>
    </row>
    <row r="8" spans="1:12" ht="34.5" customHeight="1">
      <c r="A8" s="204" t="s">
        <v>25</v>
      </c>
      <c r="B8" s="204"/>
      <c r="C8" s="204"/>
      <c r="D8" s="204"/>
      <c r="E8" s="204"/>
      <c r="F8" s="204"/>
      <c r="G8" s="204"/>
      <c r="H8" s="204"/>
      <c r="I8" s="204"/>
      <c r="J8" s="204"/>
      <c r="K8" s="204"/>
      <c r="L8" s="204"/>
    </row>
    <row r="9" spans="1:12" ht="15" customHeight="1">
      <c r="A9" s="202" t="s">
        <v>26</v>
      </c>
      <c r="B9" s="202"/>
      <c r="C9" s="202"/>
      <c r="D9" s="202"/>
      <c r="E9" s="202"/>
      <c r="F9" s="202"/>
      <c r="G9" s="202"/>
      <c r="H9" s="202"/>
      <c r="I9" s="202"/>
      <c r="J9" s="202"/>
      <c r="K9" s="202"/>
      <c r="L9" s="202"/>
    </row>
    <row r="10" spans="1:12" ht="33" customHeight="1">
      <c r="A10" s="202"/>
      <c r="B10" s="202"/>
      <c r="C10" s="202"/>
      <c r="D10" s="202"/>
      <c r="E10" s="202"/>
      <c r="F10" s="202"/>
      <c r="G10" s="202"/>
      <c r="H10" s="202"/>
      <c r="I10" s="202"/>
      <c r="J10" s="202"/>
      <c r="K10" s="202"/>
      <c r="L10" s="202"/>
    </row>
    <row r="11" spans="1:12" ht="15" customHeight="1">
      <c r="A11" s="101" t="s">
        <v>27</v>
      </c>
      <c r="B11" s="100"/>
      <c r="C11" s="100"/>
      <c r="D11" s="98"/>
      <c r="E11" s="98"/>
      <c r="F11" s="98"/>
      <c r="G11" s="98"/>
      <c r="H11" s="98"/>
      <c r="I11" s="98"/>
      <c r="J11" s="98"/>
      <c r="K11" s="98"/>
      <c r="L11" s="98"/>
    </row>
    <row r="12" spans="1:12">
      <c r="A12" s="202" t="s">
        <v>28</v>
      </c>
      <c r="B12" s="202"/>
      <c r="C12" s="202"/>
      <c r="D12" s="202"/>
      <c r="E12" s="202"/>
      <c r="F12" s="202"/>
      <c r="G12" s="202"/>
      <c r="H12" s="202"/>
      <c r="I12" s="202"/>
      <c r="J12" s="202"/>
      <c r="K12" s="202"/>
      <c r="L12" s="202"/>
    </row>
    <row r="13" spans="1:12" ht="35.25" customHeight="1">
      <c r="A13" s="202"/>
      <c r="B13" s="202"/>
      <c r="C13" s="202"/>
      <c r="D13" s="202"/>
      <c r="E13" s="202"/>
      <c r="F13" s="202"/>
      <c r="G13" s="202"/>
      <c r="H13" s="202"/>
      <c r="I13" s="202"/>
      <c r="J13" s="202"/>
      <c r="K13" s="202"/>
      <c r="L13" s="202"/>
    </row>
    <row r="14" spans="1:12">
      <c r="A14" s="101" t="s">
        <v>29</v>
      </c>
      <c r="B14" s="98"/>
      <c r="C14" s="98"/>
      <c r="D14" s="98"/>
      <c r="E14" s="98"/>
      <c r="F14" s="98"/>
      <c r="G14" s="98"/>
      <c r="H14" s="98"/>
      <c r="I14" s="98"/>
      <c r="J14" s="98"/>
      <c r="K14" s="98"/>
      <c r="L14" s="98"/>
    </row>
    <row r="15" spans="1:12">
      <c r="A15" s="202" t="s">
        <v>30</v>
      </c>
      <c r="B15" s="202"/>
      <c r="C15" s="202"/>
      <c r="D15" s="202"/>
      <c r="E15" s="202"/>
      <c r="F15" s="202"/>
      <c r="G15" s="202"/>
      <c r="H15" s="202"/>
      <c r="I15" s="202"/>
      <c r="J15" s="202"/>
      <c r="K15" s="202"/>
      <c r="L15" s="202"/>
    </row>
    <row r="16" spans="1:12" ht="35.25" customHeight="1">
      <c r="A16" s="202"/>
      <c r="B16" s="202"/>
      <c r="C16" s="202"/>
      <c r="D16" s="202"/>
      <c r="E16" s="202"/>
      <c r="F16" s="202"/>
      <c r="G16" s="202"/>
      <c r="H16" s="202"/>
      <c r="I16" s="202"/>
      <c r="J16" s="202"/>
      <c r="K16" s="202"/>
      <c r="L16" s="202"/>
    </row>
    <row r="17" spans="1:12">
      <c r="A17" s="101" t="s">
        <v>31</v>
      </c>
      <c r="B17" s="98"/>
      <c r="C17" s="98"/>
      <c r="D17" s="98"/>
      <c r="E17" s="98"/>
      <c r="F17" s="98"/>
      <c r="G17" s="98"/>
      <c r="H17" s="98"/>
      <c r="I17" s="98"/>
      <c r="J17" s="98"/>
      <c r="K17" s="98"/>
      <c r="L17" s="98"/>
    </row>
    <row r="18" spans="1:12">
      <c r="A18" s="202" t="s">
        <v>32</v>
      </c>
      <c r="B18" s="202"/>
      <c r="C18" s="202"/>
      <c r="D18" s="202"/>
      <c r="E18" s="202"/>
      <c r="F18" s="202"/>
      <c r="G18" s="202"/>
      <c r="H18" s="202"/>
      <c r="I18" s="202"/>
      <c r="J18" s="202"/>
      <c r="K18" s="202"/>
      <c r="L18" s="202"/>
    </row>
    <row r="19" spans="1:12" ht="20.25" customHeight="1">
      <c r="A19" s="202"/>
      <c r="B19" s="202"/>
      <c r="C19" s="202"/>
      <c r="D19" s="202"/>
      <c r="E19" s="202"/>
      <c r="F19" s="202"/>
      <c r="G19" s="202"/>
      <c r="H19" s="202"/>
      <c r="I19" s="202"/>
      <c r="J19" s="202"/>
      <c r="K19" s="202"/>
      <c r="L19" s="202"/>
    </row>
    <row r="20" spans="1:12" ht="16.5" customHeight="1">
      <c r="A20" s="202"/>
      <c r="B20" s="202"/>
      <c r="C20" s="202"/>
      <c r="D20" s="202"/>
      <c r="E20" s="202"/>
      <c r="F20" s="202"/>
      <c r="G20" s="202"/>
      <c r="H20" s="202"/>
      <c r="I20" s="202"/>
      <c r="J20" s="202"/>
      <c r="K20" s="202"/>
      <c r="L20" s="202"/>
    </row>
    <row r="21" spans="1:12" ht="14.25" customHeight="1">
      <c r="A21" s="203" t="s">
        <v>33</v>
      </c>
      <c r="B21" s="203"/>
      <c r="C21" s="203"/>
      <c r="D21" s="203"/>
      <c r="E21" s="203"/>
      <c r="F21" s="203"/>
      <c r="G21" s="203"/>
      <c r="H21" s="203"/>
      <c r="I21" s="203"/>
      <c r="J21" s="203"/>
      <c r="K21" s="203"/>
      <c r="L21" s="203"/>
    </row>
    <row r="22" spans="1:12">
      <c r="A22" s="99"/>
      <c r="B22" s="98"/>
      <c r="C22" s="98"/>
      <c r="D22" s="98"/>
      <c r="E22" s="98"/>
      <c r="F22" s="98"/>
      <c r="G22" s="98"/>
      <c r="H22" s="98"/>
      <c r="I22" s="98"/>
      <c r="J22" s="98"/>
      <c r="K22" s="98"/>
      <c r="L22" s="98"/>
    </row>
    <row r="23" spans="1:12" ht="14.25" customHeight="1">
      <c r="A23" s="7" t="s">
        <v>34</v>
      </c>
      <c r="B23" s="8"/>
      <c r="C23" s="8"/>
      <c r="D23" s="8"/>
      <c r="E23" s="8"/>
      <c r="F23" s="8"/>
      <c r="G23" s="8"/>
      <c r="H23" s="8"/>
      <c r="I23" s="8"/>
      <c r="J23" s="8"/>
      <c r="K23" s="8"/>
      <c r="L23" s="8"/>
    </row>
    <row r="24" spans="1:12" ht="10.5" customHeight="1">
      <c r="A24" s="102"/>
    </row>
    <row r="25" spans="1:12" ht="14.25" customHeight="1">
      <c r="A25" s="202" t="s">
        <v>35</v>
      </c>
      <c r="B25" s="202"/>
      <c r="C25" s="202"/>
      <c r="D25" s="202"/>
      <c r="E25" s="202"/>
      <c r="F25" s="202"/>
      <c r="G25" s="202"/>
      <c r="H25" s="202"/>
      <c r="I25" s="202"/>
      <c r="J25" s="202"/>
      <c r="K25" s="202"/>
      <c r="L25" s="202"/>
    </row>
    <row r="26" spans="1:12">
      <c r="A26" s="5" t="s">
        <v>33</v>
      </c>
      <c r="B26" s="2"/>
      <c r="C26" s="2"/>
      <c r="D26" s="2"/>
      <c r="E26" s="2"/>
      <c r="F26" s="2"/>
      <c r="G26" s="2"/>
      <c r="H26" s="2"/>
      <c r="I26" s="2"/>
      <c r="J26" s="2"/>
      <c r="K26" s="2"/>
      <c r="L26" s="2"/>
    </row>
    <row r="27" spans="1:12">
      <c r="A27" s="2"/>
      <c r="B27" s="2"/>
      <c r="C27" s="2"/>
      <c r="D27" s="2"/>
      <c r="E27" s="2"/>
      <c r="F27" s="2"/>
      <c r="G27" s="2"/>
      <c r="H27" s="2"/>
      <c r="I27" s="2"/>
      <c r="J27" s="2"/>
      <c r="K27" s="2"/>
      <c r="L27" s="2"/>
    </row>
    <row r="28" spans="1:12">
      <c r="A28" s="2"/>
      <c r="B28" s="2"/>
      <c r="C28" s="2"/>
      <c r="D28" s="2"/>
      <c r="E28" s="2"/>
      <c r="F28" s="2"/>
      <c r="G28" s="2"/>
      <c r="H28" s="2"/>
      <c r="I28" s="2"/>
      <c r="J28" s="2"/>
      <c r="K28" s="2"/>
      <c r="L28" s="2"/>
    </row>
    <row r="29" spans="1:12" ht="12.75" customHeight="1"/>
    <row r="30" spans="1:12" ht="13.5" customHeight="1"/>
    <row r="32" spans="1:12" ht="12" customHeight="1"/>
    <row r="33" ht="13.5" customHeight="1"/>
    <row r="35" ht="14.25" customHeight="1"/>
    <row r="36" ht="14.25" customHeight="1"/>
  </sheetData>
  <sheetProtection selectLockedCells="1" selectUnlockedCells="1"/>
  <mergeCells count="8">
    <mergeCell ref="A18:L20"/>
    <mergeCell ref="A25:L25"/>
    <mergeCell ref="A21:L21"/>
    <mergeCell ref="A5:L7"/>
    <mergeCell ref="A8:L8"/>
    <mergeCell ref="A9:L10"/>
    <mergeCell ref="A12:L13"/>
    <mergeCell ref="A15:L16"/>
  </mergeCells>
  <hyperlinks>
    <hyperlink ref="A26" r:id="rId1" xr:uid="{00000000-0004-0000-0000-000001000000}"/>
    <hyperlink ref="A21" r:id="rId2" xr:uid="{00000000-0004-0000-0000-000002000000}"/>
    <hyperlink ref="A8:L8" r:id="rId3" display="https://www.london.gov.uk/what-we-do/planning/implementing-london-plan/london-plan-guidance/whole-life-cycle-carbon-assessments-guidance" xr:uid="{33B9E138-7EE4-43C6-8C99-71FB4764A94D}"/>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99"/>
  </sheetPr>
  <dimension ref="A1:H29"/>
  <sheetViews>
    <sheetView showGridLines="0" zoomScaleNormal="100" workbookViewId="0">
      <selection activeCell="C11" sqref="C11:D13"/>
    </sheetView>
  </sheetViews>
  <sheetFormatPr defaultColWidth="9.140625" defaultRowHeight="13.15"/>
  <cols>
    <col min="1" max="1" width="3.85546875" style="45" customWidth="1"/>
    <col min="2" max="2" width="47.140625" customWidth="1"/>
    <col min="3" max="4" width="26.28515625" style="48" customWidth="1"/>
    <col min="5" max="5" width="38.140625" style="48" customWidth="1"/>
    <col min="6" max="6" width="47" style="48" customWidth="1"/>
    <col min="7" max="7" width="65.85546875" customWidth="1"/>
    <col min="8" max="8" width="18.140625" customWidth="1"/>
    <col min="9" max="13" width="15.28515625" customWidth="1"/>
    <col min="14" max="14" width="13.140625" bestFit="1" customWidth="1"/>
    <col min="19" max="19" width="13" customWidth="1"/>
    <col min="20" max="20" width="15.5703125" customWidth="1"/>
    <col min="21" max="21" width="20.5703125" customWidth="1"/>
    <col min="27" max="27" width="46" bestFit="1" customWidth="1"/>
    <col min="28" max="28" width="126.42578125" customWidth="1"/>
  </cols>
  <sheetData>
    <row r="1" spans="1:8">
      <c r="A1" s="221" t="s">
        <v>36</v>
      </c>
      <c r="B1" s="222"/>
      <c r="C1" s="232"/>
      <c r="D1" s="232"/>
      <c r="E1" s="232"/>
      <c r="F1" s="232"/>
    </row>
    <row r="2" spans="1:8" ht="15.75" customHeight="1">
      <c r="A2" s="219" t="s">
        <v>37</v>
      </c>
      <c r="B2" s="220"/>
      <c r="C2" s="209"/>
      <c r="D2" s="209"/>
      <c r="E2" s="209"/>
      <c r="F2" s="209"/>
    </row>
    <row r="3" spans="1:8" ht="15.75" customHeight="1">
      <c r="A3" s="220" t="s">
        <v>38</v>
      </c>
      <c r="B3" s="223"/>
      <c r="C3" s="209"/>
      <c r="D3" s="209"/>
      <c r="E3" s="209"/>
      <c r="F3" s="209"/>
    </row>
    <row r="4" spans="1:8" ht="15.75" customHeight="1">
      <c r="A4" s="219" t="s">
        <v>39</v>
      </c>
      <c r="B4" s="220"/>
      <c r="C4" s="209"/>
      <c r="D4" s="209"/>
      <c r="E4" s="209"/>
      <c r="F4" s="209"/>
    </row>
    <row r="5" spans="1:8" ht="15.75" customHeight="1">
      <c r="A5" s="219" t="s">
        <v>40</v>
      </c>
      <c r="B5" s="220"/>
      <c r="C5" s="209"/>
      <c r="D5" s="209"/>
      <c r="E5" s="209"/>
      <c r="F5" s="209"/>
    </row>
    <row r="6" spans="1:8" ht="15.75" customHeight="1">
      <c r="A6" s="219" t="s">
        <v>41</v>
      </c>
      <c r="B6" s="220"/>
      <c r="C6" s="209"/>
      <c r="D6" s="209"/>
      <c r="E6" s="209"/>
      <c r="F6" s="209"/>
    </row>
    <row r="7" spans="1:8" s="43" customFormat="1" ht="15.75" customHeight="1">
      <c r="A7" s="219" t="s">
        <v>42</v>
      </c>
      <c r="B7" s="220"/>
      <c r="C7" s="209"/>
      <c r="D7" s="209"/>
      <c r="E7" s="209"/>
      <c r="F7" s="209"/>
    </row>
    <row r="8" spans="1:8" s="43" customFormat="1" ht="15.75" customHeight="1">
      <c r="A8" s="219" t="s">
        <v>43</v>
      </c>
      <c r="B8" s="220"/>
      <c r="C8" s="210"/>
      <c r="D8" s="210"/>
      <c r="E8" s="210"/>
      <c r="F8" s="210"/>
      <c r="G8" s="44"/>
    </row>
    <row r="9" spans="1:8" s="43" customFormat="1" ht="15.75" customHeight="1">
      <c r="A9" s="44"/>
      <c r="B9" s="44"/>
      <c r="C9" s="44"/>
      <c r="D9" s="44"/>
      <c r="E9" s="44"/>
      <c r="F9" s="44"/>
      <c r="G9" s="44"/>
    </row>
    <row r="10" spans="1:8" s="46" customFormat="1" ht="42.75" customHeight="1">
      <c r="A10" s="211" t="s">
        <v>44</v>
      </c>
      <c r="B10" s="211" t="s">
        <v>45</v>
      </c>
      <c r="C10" s="212" t="s">
        <v>46</v>
      </c>
      <c r="D10" s="213"/>
      <c r="E10" s="207" t="s">
        <v>47</v>
      </c>
      <c r="F10" s="208"/>
      <c r="G10"/>
    </row>
    <row r="11" spans="1:8" ht="55.5" customHeight="1">
      <c r="A11" s="226">
        <v>1</v>
      </c>
      <c r="B11" s="224" t="s">
        <v>48</v>
      </c>
      <c r="C11" s="228" t="s">
        <v>49</v>
      </c>
      <c r="D11" s="229"/>
      <c r="E11" s="161" t="s">
        <v>50</v>
      </c>
      <c r="F11" s="163" t="s">
        <v>51</v>
      </c>
      <c r="H11" s="164"/>
    </row>
    <row r="12" spans="1:8" ht="44.25" customHeight="1">
      <c r="A12" s="227"/>
      <c r="B12" s="225"/>
      <c r="C12" s="230"/>
      <c r="D12" s="231"/>
      <c r="E12" s="161" t="s">
        <v>52</v>
      </c>
      <c r="F12" s="163" t="s">
        <v>53</v>
      </c>
      <c r="H12" s="164"/>
    </row>
    <row r="13" spans="1:8" ht="54" customHeight="1">
      <c r="A13" s="227"/>
      <c r="B13" s="225"/>
      <c r="C13" s="230"/>
      <c r="D13" s="231"/>
      <c r="E13" s="162" t="s">
        <v>54</v>
      </c>
      <c r="F13" s="165" t="s">
        <v>55</v>
      </c>
      <c r="H13" s="164"/>
    </row>
    <row r="14" spans="1:8" ht="38.25" customHeight="1">
      <c r="A14" s="42">
        <v>2</v>
      </c>
      <c r="B14" s="47" t="s">
        <v>56</v>
      </c>
      <c r="C14" s="214" t="s">
        <v>57</v>
      </c>
      <c r="D14" s="215"/>
      <c r="E14" s="205"/>
      <c r="F14" s="205"/>
    </row>
    <row r="15" spans="1:8" ht="68.25" customHeight="1">
      <c r="A15" s="42">
        <v>3</v>
      </c>
      <c r="B15" s="47" t="s">
        <v>58</v>
      </c>
      <c r="C15" s="214" t="s">
        <v>59</v>
      </c>
      <c r="D15" s="215"/>
      <c r="E15" s="205"/>
      <c r="F15" s="205"/>
    </row>
    <row r="16" spans="1:8" ht="39.75" customHeight="1">
      <c r="A16" s="42">
        <v>4</v>
      </c>
      <c r="B16" s="47" t="s">
        <v>60</v>
      </c>
      <c r="C16" s="214" t="s">
        <v>61</v>
      </c>
      <c r="D16" s="215"/>
      <c r="E16" s="205"/>
      <c r="F16" s="205"/>
    </row>
    <row r="17" spans="1:6" ht="54" customHeight="1">
      <c r="A17" s="42">
        <v>5</v>
      </c>
      <c r="B17" s="47" t="s">
        <v>62</v>
      </c>
      <c r="C17" s="214" t="s">
        <v>63</v>
      </c>
      <c r="D17" s="215"/>
      <c r="E17" s="205"/>
      <c r="F17" s="205"/>
    </row>
    <row r="18" spans="1:6" ht="51" customHeight="1">
      <c r="A18" s="42">
        <v>6</v>
      </c>
      <c r="B18" s="47" t="s">
        <v>64</v>
      </c>
      <c r="C18" s="214" t="s">
        <v>65</v>
      </c>
      <c r="D18" s="215"/>
      <c r="E18" s="205"/>
      <c r="F18" s="205"/>
    </row>
    <row r="19" spans="1:6" ht="67.5" customHeight="1">
      <c r="A19" s="42">
        <v>7</v>
      </c>
      <c r="B19" s="47" t="s">
        <v>66</v>
      </c>
      <c r="C19" s="214" t="s">
        <v>67</v>
      </c>
      <c r="D19" s="215"/>
      <c r="E19" s="205"/>
      <c r="F19" s="205"/>
    </row>
    <row r="20" spans="1:6" ht="63" customHeight="1">
      <c r="A20" s="42">
        <v>8</v>
      </c>
      <c r="B20" s="47" t="s">
        <v>68</v>
      </c>
      <c r="C20" s="214" t="s">
        <v>69</v>
      </c>
      <c r="D20" s="215"/>
      <c r="E20" s="205"/>
      <c r="F20" s="205"/>
    </row>
    <row r="21" spans="1:6" ht="85.5" customHeight="1">
      <c r="A21" s="42">
        <v>9</v>
      </c>
      <c r="B21" s="47" t="s">
        <v>70</v>
      </c>
      <c r="C21" s="214" t="s">
        <v>71</v>
      </c>
      <c r="D21" s="215"/>
      <c r="E21" s="205"/>
      <c r="F21" s="205"/>
    </row>
    <row r="22" spans="1:6" ht="49.5" customHeight="1">
      <c r="A22" s="42">
        <v>10</v>
      </c>
      <c r="B22" s="47" t="s">
        <v>72</v>
      </c>
      <c r="C22" s="214" t="s">
        <v>73</v>
      </c>
      <c r="D22" s="215"/>
      <c r="E22" s="205"/>
      <c r="F22" s="205"/>
    </row>
    <row r="23" spans="1:6" ht="85.5" customHeight="1">
      <c r="A23" s="42">
        <v>11</v>
      </c>
      <c r="B23" s="47" t="s">
        <v>74</v>
      </c>
      <c r="C23" s="214" t="s">
        <v>75</v>
      </c>
      <c r="D23" s="215"/>
      <c r="E23" s="205"/>
      <c r="F23" s="205"/>
    </row>
    <row r="24" spans="1:6" ht="54.75" customHeight="1">
      <c r="A24" s="42">
        <v>12</v>
      </c>
      <c r="B24" s="47" t="s">
        <v>76</v>
      </c>
      <c r="C24" s="214" t="s">
        <v>77</v>
      </c>
      <c r="D24" s="215"/>
      <c r="E24" s="205"/>
      <c r="F24" s="205"/>
    </row>
    <row r="25" spans="1:6" ht="78" customHeight="1">
      <c r="A25" s="42">
        <v>13</v>
      </c>
      <c r="B25" s="47" t="s">
        <v>78</v>
      </c>
      <c r="C25" s="214" t="s">
        <v>79</v>
      </c>
      <c r="D25" s="215"/>
      <c r="E25" s="205"/>
      <c r="F25" s="205"/>
    </row>
    <row r="26" spans="1:6" ht="81" customHeight="1">
      <c r="A26" s="42">
        <v>14</v>
      </c>
      <c r="B26" s="47" t="s">
        <v>80</v>
      </c>
      <c r="C26" s="214" t="s">
        <v>81</v>
      </c>
      <c r="D26" s="215"/>
      <c r="E26" s="205"/>
      <c r="F26" s="205"/>
    </row>
    <row r="27" spans="1:6" ht="81" customHeight="1">
      <c r="A27" s="42">
        <v>15</v>
      </c>
      <c r="B27" s="47" t="s">
        <v>82</v>
      </c>
      <c r="C27" s="215" t="s">
        <v>83</v>
      </c>
      <c r="D27" s="218"/>
      <c r="E27" s="206"/>
      <c r="F27" s="206"/>
    </row>
    <row r="28" spans="1:6" ht="70.5" customHeight="1">
      <c r="A28" s="42">
        <v>16</v>
      </c>
      <c r="B28" s="166" t="s">
        <v>84</v>
      </c>
      <c r="C28" s="216" t="s">
        <v>85</v>
      </c>
      <c r="D28" s="217"/>
      <c r="E28" s="205"/>
      <c r="F28" s="205"/>
    </row>
    <row r="29" spans="1:6">
      <c r="B29" s="505"/>
      <c r="C29" s="505"/>
      <c r="D29" s="505"/>
      <c r="E29" s="505"/>
      <c r="F29" s="51"/>
    </row>
  </sheetData>
  <sheetProtection algorithmName="SHA-512" hashValue="DJOBAXmPhUHwxcjFhIPYPG24BkBIWzP7ko7BsJEXpTqDdRw9ggtroVHdMNnJRcLwYQNgI25oDr3g9KYrn2FjDA==" saltValue="QnhVbRNyQOQiC/LXAXlqMQ==" spinCount="100000" sheet="1" formatCells="0" formatColumns="0" formatRows="0" insertColumns="0" insertRows="0" sort="0"/>
  <mergeCells count="53">
    <mergeCell ref="C14:D14"/>
    <mergeCell ref="A7:B7"/>
    <mergeCell ref="A8:B8"/>
    <mergeCell ref="A1:B1"/>
    <mergeCell ref="A2:B2"/>
    <mergeCell ref="A3:B3"/>
    <mergeCell ref="A5:B5"/>
    <mergeCell ref="A6:B6"/>
    <mergeCell ref="A4:B4"/>
    <mergeCell ref="B11:B13"/>
    <mergeCell ref="A11:A13"/>
    <mergeCell ref="C11:D13"/>
    <mergeCell ref="C1:F1"/>
    <mergeCell ref="C2:F2"/>
    <mergeCell ref="C3:F3"/>
    <mergeCell ref="C4:F4"/>
    <mergeCell ref="B29:E29"/>
    <mergeCell ref="C15:D15"/>
    <mergeCell ref="C16:D16"/>
    <mergeCell ref="C17:D17"/>
    <mergeCell ref="C18:D18"/>
    <mergeCell ref="C19:D19"/>
    <mergeCell ref="C26:D26"/>
    <mergeCell ref="C28:D28"/>
    <mergeCell ref="C20:D20"/>
    <mergeCell ref="C21:D21"/>
    <mergeCell ref="C22:D22"/>
    <mergeCell ref="C23:D23"/>
    <mergeCell ref="C24:D24"/>
    <mergeCell ref="C25:D25"/>
    <mergeCell ref="C27:D27"/>
    <mergeCell ref="E19:F19"/>
    <mergeCell ref="C5:F5"/>
    <mergeCell ref="C6:F6"/>
    <mergeCell ref="C7:F7"/>
    <mergeCell ref="C8:F8"/>
    <mergeCell ref="A10:B10"/>
    <mergeCell ref="C10:D10"/>
    <mergeCell ref="E25:F25"/>
    <mergeCell ref="E26:F26"/>
    <mergeCell ref="E27:F27"/>
    <mergeCell ref="E28:F28"/>
    <mergeCell ref="E10:F10"/>
    <mergeCell ref="E20:F20"/>
    <mergeCell ref="E21:F21"/>
    <mergeCell ref="E22:F22"/>
    <mergeCell ref="E23:F23"/>
    <mergeCell ref="E24:F24"/>
    <mergeCell ref="E14:F14"/>
    <mergeCell ref="E15:F15"/>
    <mergeCell ref="E16:F16"/>
    <mergeCell ref="E17:F17"/>
    <mergeCell ref="E18:F1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99"/>
  </sheetPr>
  <dimension ref="A1:AV141"/>
  <sheetViews>
    <sheetView showGridLines="0" zoomScale="70" zoomScaleNormal="70" workbookViewId="0">
      <selection activeCell="C83" sqref="C83"/>
    </sheetView>
  </sheetViews>
  <sheetFormatPr defaultColWidth="9.140625" defaultRowHeight="13.15"/>
  <cols>
    <col min="1" max="1" width="14.28515625" style="45" customWidth="1"/>
    <col min="2" max="2" width="66.5703125" customWidth="1"/>
    <col min="3" max="3" width="30.140625" style="48" customWidth="1"/>
    <col min="4" max="4" width="30" style="48" customWidth="1"/>
    <col min="5" max="5" width="35.5703125" style="48" customWidth="1"/>
    <col min="6" max="6" width="27" style="48" customWidth="1"/>
    <col min="7" max="7" width="27.85546875" customWidth="1"/>
    <col min="8" max="8" width="16.7109375" customWidth="1"/>
    <col min="9" max="9" width="18.7109375" customWidth="1"/>
    <col min="10" max="10" width="40.85546875" customWidth="1"/>
    <col min="11" max="11" width="22.42578125" customWidth="1"/>
    <col min="12" max="13" width="19" customWidth="1"/>
    <col min="14" max="14" width="22" bestFit="1" customWidth="1"/>
    <col min="15" max="15" width="21.7109375" style="45" customWidth="1"/>
    <col min="16" max="18" width="11" style="45" customWidth="1"/>
    <col min="19" max="19" width="14.85546875" customWidth="1"/>
    <col min="20" max="20" width="29.140625" customWidth="1"/>
    <col min="26" max="26" width="46" bestFit="1" customWidth="1"/>
    <col min="27" max="27" width="126.42578125" customWidth="1"/>
  </cols>
  <sheetData>
    <row r="1" spans="1:19">
      <c r="A1" s="284" t="s">
        <v>36</v>
      </c>
      <c r="B1" s="285"/>
      <c r="C1" s="286"/>
      <c r="D1" s="286"/>
      <c r="E1" s="286"/>
      <c r="F1" s="287"/>
      <c r="G1" s="167"/>
    </row>
    <row r="2" spans="1:19">
      <c r="A2" s="219" t="s">
        <v>37</v>
      </c>
      <c r="B2" s="219"/>
      <c r="C2" s="264"/>
      <c r="D2" s="264"/>
      <c r="E2" s="264"/>
      <c r="F2" s="264"/>
      <c r="G2" s="167"/>
      <c r="H2" s="250" t="s">
        <v>86</v>
      </c>
      <c r="I2" s="251"/>
      <c r="J2" s="252"/>
      <c r="K2" s="50"/>
    </row>
    <row r="3" spans="1:19">
      <c r="A3" s="220" t="s">
        <v>38</v>
      </c>
      <c r="B3" s="269"/>
      <c r="C3" s="264"/>
      <c r="D3" s="264"/>
      <c r="E3" s="264"/>
      <c r="F3" s="264"/>
      <c r="G3" s="167"/>
      <c r="H3" s="125"/>
      <c r="I3" s="248" t="s">
        <v>87</v>
      </c>
      <c r="J3" s="249"/>
      <c r="K3" s="46"/>
    </row>
    <row r="4" spans="1:19">
      <c r="A4" s="219" t="s">
        <v>88</v>
      </c>
      <c r="B4" s="219"/>
      <c r="C4" s="264"/>
      <c r="D4" s="264"/>
      <c r="E4" s="264"/>
      <c r="F4" s="264"/>
      <c r="G4" s="167"/>
      <c r="H4" s="39"/>
      <c r="I4" s="248" t="s">
        <v>89</v>
      </c>
      <c r="J4" s="249"/>
      <c r="K4" s="46"/>
    </row>
    <row r="5" spans="1:19" ht="21" customHeight="1">
      <c r="A5" s="219" t="s">
        <v>40</v>
      </c>
      <c r="B5" s="219"/>
      <c r="C5" s="261"/>
      <c r="D5" s="264"/>
      <c r="E5" s="264"/>
      <c r="F5" s="264"/>
      <c r="G5" s="167"/>
      <c r="H5" s="144"/>
      <c r="I5" s="248" t="s">
        <v>90</v>
      </c>
      <c r="J5" s="249"/>
    </row>
    <row r="6" spans="1:19" ht="15.6">
      <c r="A6" s="219" t="s">
        <v>41</v>
      </c>
      <c r="B6" s="219"/>
      <c r="C6" s="264"/>
      <c r="D6" s="264"/>
      <c r="E6" s="264"/>
      <c r="F6" s="264"/>
      <c r="G6" s="167"/>
    </row>
    <row r="7" spans="1:19">
      <c r="A7"/>
      <c r="C7"/>
      <c r="D7"/>
      <c r="E7"/>
      <c r="F7"/>
      <c r="G7" s="167"/>
    </row>
    <row r="8" spans="1:19" ht="15" customHeight="1">
      <c r="A8" s="284" t="s">
        <v>91</v>
      </c>
      <c r="B8" s="285"/>
      <c r="C8" s="286"/>
      <c r="D8" s="286"/>
      <c r="E8" s="286"/>
      <c r="F8" s="287"/>
      <c r="G8" s="167"/>
      <c r="H8" s="167"/>
    </row>
    <row r="9" spans="1:19" s="43" customFormat="1">
      <c r="A9" s="219" t="s">
        <v>42</v>
      </c>
      <c r="B9" s="219"/>
      <c r="C9" s="264"/>
      <c r="D9" s="264"/>
      <c r="E9" s="264"/>
      <c r="F9" s="264"/>
      <c r="O9" s="49"/>
      <c r="P9" s="49"/>
      <c r="Q9" s="49"/>
      <c r="R9" s="49"/>
    </row>
    <row r="10" spans="1:19" s="43" customFormat="1">
      <c r="A10" s="219" t="s">
        <v>92</v>
      </c>
      <c r="B10" s="219"/>
      <c r="C10" s="268"/>
      <c r="D10" s="264"/>
      <c r="E10" s="264"/>
      <c r="F10" s="264"/>
      <c r="G10" s="44"/>
      <c r="O10" s="49"/>
      <c r="P10" s="49"/>
      <c r="Q10" s="49"/>
      <c r="R10" s="49"/>
    </row>
    <row r="11" spans="1:19">
      <c r="A11" s="103"/>
      <c r="B11" s="104" t="s">
        <v>93</v>
      </c>
      <c r="C11" s="105" t="s">
        <v>94</v>
      </c>
      <c r="D11" s="106"/>
      <c r="E11" s="106"/>
      <c r="F11" s="107"/>
      <c r="G11" s="50"/>
    </row>
    <row r="12" spans="1:19" ht="64.5" customHeight="1">
      <c r="A12" s="220" t="s">
        <v>95</v>
      </c>
      <c r="B12" s="269"/>
      <c r="C12" s="257" t="s">
        <v>96</v>
      </c>
      <c r="D12" s="258"/>
      <c r="E12" s="258"/>
      <c r="F12" s="259"/>
      <c r="G12" s="168"/>
      <c r="H12" s="167"/>
      <c r="I12" s="167"/>
    </row>
    <row r="13" spans="1:19" ht="39" customHeight="1">
      <c r="A13" s="219" t="s">
        <v>97</v>
      </c>
      <c r="B13" s="219"/>
      <c r="C13" s="261"/>
      <c r="D13" s="261"/>
      <c r="E13" s="261"/>
      <c r="F13" s="261"/>
      <c r="G13" s="169"/>
      <c r="H13" s="167"/>
      <c r="I13" s="167"/>
    </row>
    <row r="14" spans="1:19" ht="20.25" customHeight="1">
      <c r="A14" s="220" t="s">
        <v>98</v>
      </c>
      <c r="B14" s="269"/>
      <c r="C14" s="290" t="s">
        <v>99</v>
      </c>
      <c r="D14" s="291"/>
      <c r="E14" s="291"/>
      <c r="F14" s="292"/>
      <c r="G14" s="168"/>
      <c r="H14" s="167"/>
      <c r="I14" s="167"/>
    </row>
    <row r="15" spans="1:19" ht="35.25" customHeight="1">
      <c r="A15" s="260" t="s">
        <v>100</v>
      </c>
      <c r="B15" s="260"/>
      <c r="C15" s="261" t="s">
        <v>101</v>
      </c>
      <c r="D15" s="261"/>
      <c r="E15" s="261"/>
      <c r="F15" s="261"/>
      <c r="G15" s="168"/>
      <c r="H15" s="168"/>
      <c r="I15" s="168"/>
      <c r="J15" s="168"/>
      <c r="K15" s="168"/>
      <c r="L15" s="168"/>
      <c r="M15" s="167"/>
      <c r="N15" s="167"/>
      <c r="O15" s="170"/>
      <c r="P15" s="170"/>
      <c r="Q15" s="170"/>
      <c r="R15" s="170"/>
      <c r="S15" s="167"/>
    </row>
    <row r="16" spans="1:19" ht="27.75" customHeight="1">
      <c r="A16" s="260" t="s">
        <v>102</v>
      </c>
      <c r="B16" s="260"/>
      <c r="C16" s="261"/>
      <c r="D16" s="261"/>
      <c r="E16" s="261"/>
      <c r="F16" s="261"/>
      <c r="G16" s="168"/>
      <c r="H16" s="168"/>
      <c r="I16" s="167"/>
      <c r="J16" s="167"/>
      <c r="K16" s="167"/>
      <c r="L16" s="167"/>
      <c r="M16" s="167"/>
      <c r="N16" s="167"/>
      <c r="O16" s="170"/>
      <c r="P16" s="170"/>
      <c r="Q16" s="170"/>
      <c r="R16" s="170"/>
      <c r="S16" s="167"/>
    </row>
    <row r="17" spans="1:19" ht="27.75" customHeight="1">
      <c r="A17" s="253" t="s">
        <v>103</v>
      </c>
      <c r="B17" s="254"/>
      <c r="C17" s="257" t="s">
        <v>104</v>
      </c>
      <c r="D17" s="258"/>
      <c r="E17" s="258"/>
      <c r="F17" s="259"/>
      <c r="G17" s="168"/>
      <c r="H17" s="168"/>
      <c r="I17" s="167"/>
      <c r="J17" s="167"/>
      <c r="K17" s="167"/>
      <c r="L17" s="167"/>
      <c r="M17" s="167"/>
      <c r="N17" s="167"/>
      <c r="O17" s="170"/>
      <c r="P17" s="170"/>
      <c r="Q17" s="170"/>
      <c r="R17" s="170"/>
      <c r="S17" s="167"/>
    </row>
    <row r="18" spans="1:19" ht="27.75" customHeight="1">
      <c r="A18" s="255"/>
      <c r="B18" s="256"/>
      <c r="C18" s="257" t="s">
        <v>105</v>
      </c>
      <c r="D18" s="258"/>
      <c r="E18" s="258"/>
      <c r="F18" s="259"/>
      <c r="G18" s="168"/>
      <c r="H18" s="168"/>
      <c r="I18" s="167"/>
    </row>
    <row r="19" spans="1:19">
      <c r="A19" s="51"/>
      <c r="B19" s="51"/>
      <c r="C19" s="51"/>
      <c r="D19" s="51"/>
      <c r="E19" s="51"/>
      <c r="F19" s="51"/>
      <c r="G19" s="51"/>
    </row>
    <row r="20" spans="1:19" ht="52.5" customHeight="1">
      <c r="A20" s="293" t="s">
        <v>106</v>
      </c>
      <c r="B20" s="294"/>
      <c r="C20" s="294"/>
      <c r="D20" s="294"/>
      <c r="E20" s="294"/>
      <c r="F20" s="294"/>
      <c r="G20" s="294"/>
      <c r="H20" s="294"/>
      <c r="I20" s="294"/>
    </row>
    <row r="21" spans="1:19" s="46" customFormat="1" ht="33.75" customHeight="1">
      <c r="A21" s="270"/>
      <c r="B21" s="271"/>
      <c r="C21" s="176" t="s">
        <v>107</v>
      </c>
      <c r="D21" s="136" t="s">
        <v>108</v>
      </c>
      <c r="E21" s="136" t="s">
        <v>109</v>
      </c>
      <c r="F21" s="53" t="s">
        <v>110</v>
      </c>
      <c r="G21" s="53" t="s">
        <v>111</v>
      </c>
      <c r="H21" s="53" t="s">
        <v>112</v>
      </c>
      <c r="I21" s="53" t="s">
        <v>113</v>
      </c>
      <c r="J21"/>
      <c r="K21"/>
      <c r="L21"/>
      <c r="M21"/>
      <c r="N21"/>
      <c r="O21" s="45"/>
      <c r="P21" s="45"/>
      <c r="Q21" s="45"/>
      <c r="R21" s="48"/>
    </row>
    <row r="22" spans="1:19" s="46" customFormat="1" ht="33.75" customHeight="1">
      <c r="A22" s="265" t="s">
        <v>114</v>
      </c>
      <c r="B22" s="266"/>
      <c r="C22" s="111">
        <f>D104+E104+F104</f>
        <v>0</v>
      </c>
      <c r="D22" s="111">
        <f>G104+H104+I104+J104+K104+O104+P104+Q104+R104</f>
        <v>0</v>
      </c>
      <c r="E22" s="111">
        <f>C104+D104+E104+F104+G104+H104+I104+J104+K104+O104+P104+Q104+R104</f>
        <v>0</v>
      </c>
      <c r="F22" s="111">
        <f>G104+H104+I104+J104+K104</f>
        <v>0</v>
      </c>
      <c r="G22" s="111" t="e">
        <f>L104+N104</f>
        <v>#VALUE!</v>
      </c>
      <c r="H22" s="111">
        <f>O104+P104+Q104+R104</f>
        <v>0</v>
      </c>
      <c r="I22" s="111">
        <f>T104</f>
        <v>0</v>
      </c>
      <c r="J22"/>
      <c r="K22"/>
      <c r="L22"/>
      <c r="M22"/>
      <c r="N22"/>
      <c r="O22" s="45"/>
      <c r="P22" s="45"/>
      <c r="Q22" s="45"/>
      <c r="R22" s="48"/>
    </row>
    <row r="23" spans="1:19" ht="33.75" customHeight="1">
      <c r="A23" s="288" t="s">
        <v>115</v>
      </c>
      <c r="B23" s="289"/>
      <c r="C23" s="122" t="e">
        <f t="shared" ref="C23:I23" si="0">C22/$C$6</f>
        <v>#DIV/0!</v>
      </c>
      <c r="D23" s="112" t="e">
        <f t="shared" si="0"/>
        <v>#DIV/0!</v>
      </c>
      <c r="E23" s="112" t="e">
        <f t="shared" si="0"/>
        <v>#DIV/0!</v>
      </c>
      <c r="F23" s="122" t="e">
        <f t="shared" si="0"/>
        <v>#DIV/0!</v>
      </c>
      <c r="G23" s="122" t="e">
        <f t="shared" si="0"/>
        <v>#VALUE!</v>
      </c>
      <c r="H23" s="122" t="e">
        <f t="shared" si="0"/>
        <v>#DIV/0!</v>
      </c>
      <c r="I23" s="122" t="e">
        <f t="shared" si="0"/>
        <v>#DIV/0!</v>
      </c>
    </row>
    <row r="24" spans="1:19" ht="33.75" customHeight="1">
      <c r="A24" s="265" t="s">
        <v>116</v>
      </c>
      <c r="B24" s="266"/>
      <c r="C24" s="272" t="s">
        <v>117</v>
      </c>
      <c r="D24" s="273"/>
      <c r="E24" s="274"/>
      <c r="F24" s="275"/>
      <c r="G24" s="276"/>
      <c r="H24" s="276"/>
      <c r="I24" s="277"/>
    </row>
    <row r="25" spans="1:19" ht="33.75" customHeight="1">
      <c r="A25" s="265" t="s">
        <v>118</v>
      </c>
      <c r="B25" s="266"/>
      <c r="C25" s="137" t="str">
        <f>VLOOKUP($C$24,'WLC benchmarks'!$B$10:$E$13,2, TRUE)</f>
        <v>&lt;850</v>
      </c>
      <c r="D25" s="137" t="str">
        <f>VLOOKUP($C$24,'WLC benchmarks'!$B$10:$E$13,3, TRUE)</f>
        <v>&lt;350</v>
      </c>
      <c r="E25" s="137" t="str">
        <f>VLOOKUP($C$24,'WLC benchmarks'!$B$10:$E$13,4, TRUE)</f>
        <v>&lt;1200</v>
      </c>
      <c r="F25" s="278"/>
      <c r="G25" s="279"/>
      <c r="H25" s="279"/>
      <c r="I25" s="280"/>
      <c r="J25" s="167"/>
      <c r="K25" s="168"/>
    </row>
    <row r="26" spans="1:19" ht="33.75" customHeight="1">
      <c r="A26" s="265" t="s">
        <v>119</v>
      </c>
      <c r="B26" s="266"/>
      <c r="C26" s="137" t="str">
        <f>VLOOKUP($C$24,'WLC benchmarks'!$B$16:$E$19,2, TRUE)</f>
        <v>&lt;500</v>
      </c>
      <c r="D26" s="137" t="str">
        <f>VLOOKUP($C$24,'WLC benchmarks'!$B$16:$E$19,3, TRUE)</f>
        <v>&lt;300</v>
      </c>
      <c r="E26" s="137" t="str">
        <f>VLOOKUP($C$24,'WLC benchmarks'!$B$16:$E$19,4, TRUE)</f>
        <v>&lt;800</v>
      </c>
      <c r="F26" s="281"/>
      <c r="G26" s="282"/>
      <c r="H26" s="282"/>
      <c r="I26" s="283"/>
    </row>
    <row r="27" spans="1:19" ht="69" customHeight="1">
      <c r="A27" s="265" t="s">
        <v>120</v>
      </c>
      <c r="B27" s="266"/>
      <c r="C27" s="261" t="s">
        <v>121</v>
      </c>
      <c r="D27" s="261"/>
      <c r="E27" s="261"/>
      <c r="F27" s="261"/>
      <c r="G27" s="261"/>
      <c r="H27" s="261"/>
      <c r="I27" s="261"/>
    </row>
    <row r="28" spans="1:19" ht="15.75" customHeight="1">
      <c r="A28" s="55"/>
      <c r="B28" s="55"/>
      <c r="C28" s="45"/>
      <c r="D28" s="45"/>
      <c r="E28" s="45"/>
      <c r="F28" s="45"/>
      <c r="G28" s="51"/>
    </row>
    <row r="29" spans="1:19" ht="15.75" customHeight="1">
      <c r="A29" s="267" t="s">
        <v>122</v>
      </c>
      <c r="B29" s="267"/>
      <c r="C29" s="267"/>
      <c r="D29" s="267"/>
      <c r="E29" s="267"/>
      <c r="F29" s="267"/>
      <c r="G29" s="167"/>
    </row>
    <row r="30" spans="1:19" ht="27.75" customHeight="1">
      <c r="A30" s="340" t="s">
        <v>50</v>
      </c>
      <c r="B30" s="340"/>
      <c r="C30" s="341" t="s">
        <v>123</v>
      </c>
      <c r="D30" s="342"/>
      <c r="E30" s="342"/>
      <c r="F30" s="343"/>
      <c r="G30" s="51"/>
    </row>
    <row r="31" spans="1:19" ht="27" customHeight="1">
      <c r="A31" s="260" t="s">
        <v>124</v>
      </c>
      <c r="B31" s="260"/>
      <c r="C31" s="264" t="s">
        <v>53</v>
      </c>
      <c r="D31" s="264"/>
      <c r="E31" s="264"/>
      <c r="F31" s="264"/>
      <c r="G31" s="51"/>
    </row>
    <row r="32" spans="1:19" ht="27" customHeight="1">
      <c r="A32" s="260" t="s">
        <v>54</v>
      </c>
      <c r="B32" s="260"/>
      <c r="C32" s="264" t="s">
        <v>55</v>
      </c>
      <c r="D32" s="264"/>
      <c r="E32" s="264"/>
      <c r="F32" s="264"/>
      <c r="G32" s="51"/>
    </row>
    <row r="33" spans="1:48" ht="15.75" customHeight="1">
      <c r="A33" s="55"/>
      <c r="B33" s="55"/>
      <c r="C33" s="45"/>
      <c r="D33" s="45"/>
      <c r="E33" s="45"/>
      <c r="F33" s="45"/>
      <c r="G33" s="51"/>
    </row>
    <row r="34" spans="1:48" ht="33" customHeight="1">
      <c r="A34" s="294" t="s">
        <v>125</v>
      </c>
      <c r="B34" s="338"/>
      <c r="C34" s="263" t="s">
        <v>126</v>
      </c>
      <c r="D34" s="263"/>
      <c r="E34" s="263"/>
      <c r="F34" s="58" t="s">
        <v>127</v>
      </c>
      <c r="G34" s="51"/>
      <c r="H34" s="56"/>
      <c r="I34" s="56"/>
      <c r="J34" s="54"/>
      <c r="K34" s="54"/>
      <c r="L34" s="54"/>
      <c r="M34" s="54"/>
      <c r="N34" s="57"/>
      <c r="O34" s="54"/>
      <c r="P34" s="54"/>
      <c r="Q34" s="54"/>
    </row>
    <row r="35" spans="1:48" ht="24.75" customHeight="1">
      <c r="A35" s="294"/>
      <c r="B35" s="338"/>
      <c r="C35" s="261" t="s">
        <v>128</v>
      </c>
      <c r="D35" s="261"/>
      <c r="E35" s="261"/>
      <c r="F35" s="39"/>
      <c r="G35" s="51"/>
      <c r="H35" s="56"/>
      <c r="I35" s="56"/>
      <c r="J35" s="59"/>
      <c r="K35" s="59"/>
      <c r="L35" s="59"/>
      <c r="M35" s="59"/>
      <c r="N35" s="57"/>
      <c r="O35" s="54"/>
      <c r="P35" s="54"/>
      <c r="Q35" s="54"/>
    </row>
    <row r="36" spans="1:48" ht="12.75" customHeight="1">
      <c r="A36" s="294"/>
      <c r="B36" s="338"/>
      <c r="C36" s="262"/>
      <c r="D36" s="262"/>
      <c r="E36" s="262"/>
      <c r="F36" s="39"/>
      <c r="G36" s="51"/>
      <c r="H36" s="56"/>
      <c r="I36" s="56"/>
      <c r="J36" s="54"/>
      <c r="K36" s="54"/>
      <c r="L36" s="54"/>
      <c r="M36" s="54"/>
      <c r="N36" s="57"/>
      <c r="O36" s="54"/>
      <c r="P36" s="54"/>
      <c r="Q36" s="54"/>
    </row>
    <row r="37" spans="1:48" ht="12.75" customHeight="1">
      <c r="A37" s="294"/>
      <c r="B37" s="338"/>
      <c r="C37" s="262"/>
      <c r="D37" s="262"/>
      <c r="E37" s="262"/>
      <c r="F37" s="39"/>
      <c r="G37" s="51"/>
      <c r="H37" s="56"/>
      <c r="I37" s="56"/>
      <c r="J37" s="54"/>
      <c r="K37" s="54"/>
      <c r="L37" s="54"/>
      <c r="M37" s="54"/>
      <c r="N37" s="57"/>
      <c r="O37" s="54"/>
      <c r="P37" s="54"/>
      <c r="Q37" s="54"/>
    </row>
    <row r="38" spans="1:48" s="46" customFormat="1">
      <c r="A38" s="370"/>
      <c r="B38" s="371"/>
      <c r="C38" s="264"/>
      <c r="D38" s="264"/>
      <c r="E38" s="264"/>
      <c r="F38" s="39"/>
      <c r="G38" s="51"/>
      <c r="H38" s="56"/>
      <c r="I38" s="56"/>
      <c r="J38" s="59"/>
      <c r="K38" s="59"/>
      <c r="L38" s="59"/>
      <c r="M38" s="59"/>
      <c r="N38" s="57"/>
      <c r="O38" s="54"/>
      <c r="P38" s="54"/>
      <c r="Q38" s="54"/>
      <c r="R38" s="48"/>
    </row>
    <row r="39" spans="1:48" s="63" customFormat="1">
      <c r="A39" s="60"/>
      <c r="B39" s="60"/>
      <c r="C39" s="61"/>
      <c r="D39" s="61"/>
      <c r="E39" s="61"/>
      <c r="F39" s="62"/>
      <c r="G39" s="51"/>
      <c r="O39" s="61"/>
      <c r="P39" s="61"/>
      <c r="Q39" s="61"/>
      <c r="R39" s="61"/>
    </row>
    <row r="40" spans="1:48" s="46" customFormat="1" ht="30">
      <c r="A40" s="294" t="s">
        <v>129</v>
      </c>
      <c r="B40" s="338"/>
      <c r="C40" s="263" t="s">
        <v>130</v>
      </c>
      <c r="D40" s="263"/>
      <c r="E40" s="263"/>
      <c r="F40" s="58" t="s">
        <v>131</v>
      </c>
      <c r="G40" s="51"/>
      <c r="O40" s="48"/>
      <c r="P40" s="48"/>
      <c r="Q40" s="48"/>
      <c r="R40" s="48"/>
    </row>
    <row r="41" spans="1:48" s="46" customFormat="1" ht="12.75" customHeight="1">
      <c r="A41" s="294"/>
      <c r="B41" s="338"/>
      <c r="C41" s="264" t="s">
        <v>132</v>
      </c>
      <c r="D41" s="264"/>
      <c r="E41" s="264"/>
      <c r="F41" s="12"/>
      <c r="G41" s="51"/>
      <c r="O41" s="48"/>
      <c r="P41" s="48"/>
      <c r="Q41" s="48"/>
      <c r="R41" s="48"/>
    </row>
    <row r="42" spans="1:48">
      <c r="A42" s="294"/>
      <c r="B42" s="338"/>
      <c r="C42" s="262"/>
      <c r="D42" s="262"/>
      <c r="E42" s="262"/>
      <c r="F42" s="12"/>
    </row>
    <row r="43" spans="1:48">
      <c r="A43" s="294"/>
      <c r="B43" s="338"/>
      <c r="C43" s="373"/>
      <c r="D43" s="374"/>
      <c r="E43" s="375"/>
      <c r="F43" s="12"/>
      <c r="J43" s="46"/>
      <c r="K43" s="46"/>
      <c r="L43" s="46"/>
    </row>
    <row r="44" spans="1:48">
      <c r="A44" s="294"/>
      <c r="B44" s="338"/>
      <c r="C44" s="373"/>
      <c r="D44" s="374"/>
      <c r="E44" s="375"/>
      <c r="F44" s="12"/>
      <c r="J44" s="46"/>
      <c r="K44" s="46"/>
      <c r="L44" s="46"/>
    </row>
    <row r="45" spans="1:48">
      <c r="B45" s="506"/>
      <c r="C45" s="506"/>
      <c r="D45" s="506"/>
      <c r="E45" s="506"/>
      <c r="F45" s="506"/>
    </row>
    <row r="46" spans="1:48" s="52" customFormat="1">
      <c r="A46"/>
      <c r="B46" s="505"/>
      <c r="C46" s="505"/>
      <c r="D46" s="505"/>
      <c r="E46" s="505"/>
      <c r="F46" s="505"/>
      <c r="G46"/>
      <c r="H46"/>
      <c r="I46"/>
      <c r="J46"/>
      <c r="K46"/>
      <c r="L46"/>
      <c r="M46" s="167"/>
      <c r="N46"/>
      <c r="O46" s="45"/>
      <c r="P46" s="45"/>
      <c r="Q46" s="45"/>
      <c r="R46" s="45"/>
      <c r="S46"/>
      <c r="T46"/>
      <c r="U46"/>
      <c r="V46"/>
      <c r="W46"/>
      <c r="X46"/>
      <c r="Y46"/>
      <c r="Z46"/>
      <c r="AA46"/>
      <c r="AB46"/>
      <c r="AC46"/>
      <c r="AD46"/>
      <c r="AE46"/>
      <c r="AF46"/>
      <c r="AG46"/>
      <c r="AH46"/>
      <c r="AI46"/>
      <c r="AJ46"/>
      <c r="AK46"/>
      <c r="AL46"/>
      <c r="AM46"/>
      <c r="AN46"/>
      <c r="AO46"/>
      <c r="AP46"/>
      <c r="AQ46"/>
      <c r="AR46"/>
      <c r="AS46"/>
      <c r="AT46"/>
      <c r="AU46"/>
    </row>
    <row r="47" spans="1:48" s="52" customFormat="1" ht="27.75" customHeight="1">
      <c r="A47" s="364" t="s">
        <v>133</v>
      </c>
      <c r="B47" s="364"/>
      <c r="C47" s="233" t="s">
        <v>134</v>
      </c>
      <c r="D47" s="372"/>
      <c r="E47" s="237" t="s">
        <v>135</v>
      </c>
      <c r="F47" s="383" t="s">
        <v>136</v>
      </c>
      <c r="G47" s="384"/>
      <c r="H47" s="233" t="s">
        <v>137</v>
      </c>
      <c r="I47" s="234"/>
      <c r="J47" s="167"/>
      <c r="K47" s="167"/>
      <c r="L47" s="167"/>
      <c r="M47" s="167"/>
      <c r="N47" s="45"/>
      <c r="O47" s="45"/>
      <c r="P47" s="45"/>
      <c r="Q47" s="45"/>
      <c r="R47"/>
      <c r="S47"/>
      <c r="T47"/>
      <c r="U47"/>
      <c r="V47"/>
      <c r="W47"/>
      <c r="X47"/>
      <c r="Y47"/>
      <c r="Z47"/>
      <c r="AA47"/>
      <c r="AB47"/>
      <c r="AC47"/>
      <c r="AD47"/>
      <c r="AE47"/>
      <c r="AF47"/>
      <c r="AG47"/>
      <c r="AH47"/>
      <c r="AI47"/>
      <c r="AJ47"/>
      <c r="AK47"/>
      <c r="AL47"/>
      <c r="AM47"/>
      <c r="AN47"/>
      <c r="AO47"/>
      <c r="AP47"/>
      <c r="AQ47"/>
      <c r="AR47"/>
      <c r="AS47"/>
      <c r="AT47"/>
      <c r="AU47"/>
      <c r="AV47"/>
    </row>
    <row r="48" spans="1:48" s="52" customFormat="1" ht="42" customHeight="1">
      <c r="A48" s="235" t="s">
        <v>138</v>
      </c>
      <c r="B48" s="236"/>
      <c r="C48" s="64" t="s">
        <v>139</v>
      </c>
      <c r="D48" s="64" t="s">
        <v>140</v>
      </c>
      <c r="E48" s="238"/>
      <c r="F48" s="385"/>
      <c r="G48" s="386"/>
      <c r="H48" s="64" t="s">
        <v>141</v>
      </c>
      <c r="I48" s="64" t="s">
        <v>142</v>
      </c>
      <c r="J48"/>
      <c r="K48"/>
      <c r="L48"/>
      <c r="M48"/>
      <c r="N48" s="45"/>
      <c r="O48" s="45"/>
      <c r="P48" s="45"/>
      <c r="Q48" s="45"/>
      <c r="R48"/>
      <c r="S48"/>
      <c r="T48"/>
      <c r="U48"/>
      <c r="V48"/>
      <c r="W48"/>
      <c r="X48"/>
      <c r="Y48"/>
      <c r="Z48"/>
      <c r="AA48"/>
      <c r="AB48"/>
      <c r="AC48"/>
      <c r="AD48"/>
      <c r="AE48"/>
      <c r="AF48"/>
      <c r="AG48"/>
      <c r="AH48"/>
      <c r="AI48"/>
      <c r="AJ48"/>
      <c r="AK48"/>
      <c r="AL48"/>
      <c r="AM48"/>
      <c r="AN48"/>
      <c r="AO48"/>
      <c r="AP48"/>
      <c r="AQ48"/>
      <c r="AR48"/>
      <c r="AS48"/>
      <c r="AT48"/>
      <c r="AU48"/>
      <c r="AV48"/>
    </row>
    <row r="49" spans="1:48" s="52" customFormat="1" ht="52.9">
      <c r="A49" s="376" t="s">
        <v>143</v>
      </c>
      <c r="B49" s="377"/>
      <c r="C49" s="65" t="s">
        <v>144</v>
      </c>
      <c r="D49" s="66" t="s">
        <v>145</v>
      </c>
      <c r="E49" s="380" t="s">
        <v>146</v>
      </c>
      <c r="F49" s="365" t="s">
        <v>147</v>
      </c>
      <c r="G49" s="366"/>
      <c r="H49" s="66" t="s">
        <v>148</v>
      </c>
      <c r="I49" s="66" t="s">
        <v>149</v>
      </c>
      <c r="J49"/>
      <c r="K49"/>
      <c r="L49"/>
      <c r="M49"/>
      <c r="N49" s="45"/>
      <c r="O49" s="45"/>
      <c r="P49" s="45"/>
      <c r="Q49" s="45"/>
      <c r="R49"/>
      <c r="S49"/>
      <c r="T49"/>
      <c r="U49"/>
      <c r="V49"/>
      <c r="W49"/>
      <c r="X49"/>
      <c r="Y49"/>
      <c r="Z49"/>
      <c r="AA49"/>
      <c r="AB49"/>
      <c r="AC49"/>
      <c r="AD49"/>
      <c r="AE49"/>
      <c r="AF49"/>
      <c r="AG49"/>
      <c r="AH49"/>
      <c r="AI49"/>
      <c r="AJ49"/>
      <c r="AK49"/>
      <c r="AL49"/>
      <c r="AM49"/>
      <c r="AN49"/>
      <c r="AO49"/>
      <c r="AP49"/>
      <c r="AQ49"/>
      <c r="AR49"/>
      <c r="AS49"/>
      <c r="AT49"/>
      <c r="AU49"/>
      <c r="AV49"/>
    </row>
    <row r="50" spans="1:48" s="52" customFormat="1" ht="13.15" customHeight="1">
      <c r="A50" s="378"/>
      <c r="B50" s="379"/>
      <c r="C50" s="67" t="s">
        <v>150</v>
      </c>
      <c r="D50" s="66" t="s">
        <v>151</v>
      </c>
      <c r="E50" s="381"/>
      <c r="F50" s="239"/>
      <c r="G50" s="367"/>
      <c r="H50" s="66" t="s">
        <v>152</v>
      </c>
      <c r="I50" s="66" t="s">
        <v>153</v>
      </c>
      <c r="J50"/>
      <c r="K50"/>
      <c r="L50"/>
      <c r="M50"/>
      <c r="N50" s="45"/>
      <c r="O50" s="45"/>
      <c r="P50" s="45"/>
      <c r="Q50" s="45"/>
      <c r="R50"/>
      <c r="S50"/>
      <c r="T50"/>
      <c r="U50"/>
      <c r="V50"/>
      <c r="W50"/>
      <c r="X50"/>
      <c r="Y50"/>
      <c r="Z50"/>
      <c r="AA50"/>
      <c r="AB50"/>
      <c r="AC50"/>
      <c r="AD50"/>
      <c r="AE50"/>
      <c r="AF50"/>
      <c r="AG50"/>
      <c r="AH50"/>
      <c r="AI50"/>
      <c r="AJ50"/>
      <c r="AK50"/>
      <c r="AL50"/>
      <c r="AM50"/>
      <c r="AN50"/>
      <c r="AO50"/>
      <c r="AP50"/>
      <c r="AQ50"/>
      <c r="AR50"/>
      <c r="AS50"/>
      <c r="AT50"/>
      <c r="AU50"/>
      <c r="AV50"/>
    </row>
    <row r="51" spans="1:48" s="52" customFormat="1" ht="13.15" customHeight="1">
      <c r="A51" s="378"/>
      <c r="B51" s="379"/>
      <c r="C51" s="67" t="s">
        <v>154</v>
      </c>
      <c r="D51" s="68" t="s">
        <v>155</v>
      </c>
      <c r="E51" s="382"/>
      <c r="F51" s="368"/>
      <c r="G51" s="369"/>
      <c r="H51" s="68" t="s">
        <v>148</v>
      </c>
      <c r="I51" s="68" t="s">
        <v>148</v>
      </c>
      <c r="K51"/>
      <c r="L51"/>
      <c r="M51"/>
      <c r="N51" s="45"/>
      <c r="O51" s="45"/>
      <c r="P51" s="45"/>
      <c r="Q51" s="45"/>
      <c r="R51"/>
      <c r="S51"/>
      <c r="T51"/>
      <c r="U51"/>
      <c r="V51"/>
      <c r="W51"/>
      <c r="X51"/>
      <c r="Y51"/>
      <c r="Z51"/>
      <c r="AA51"/>
      <c r="AB51"/>
      <c r="AC51"/>
      <c r="AD51"/>
      <c r="AE51"/>
      <c r="AF51"/>
      <c r="AG51"/>
      <c r="AH51"/>
      <c r="AI51"/>
      <c r="AJ51"/>
      <c r="AK51"/>
      <c r="AL51"/>
      <c r="AM51"/>
      <c r="AN51"/>
      <c r="AO51"/>
      <c r="AP51"/>
      <c r="AQ51"/>
      <c r="AR51"/>
      <c r="AS51"/>
      <c r="AT51"/>
      <c r="AU51"/>
      <c r="AV51"/>
    </row>
    <row r="52" spans="1:48" s="52" customFormat="1" ht="30" customHeight="1">
      <c r="A52" s="69">
        <v>0.1</v>
      </c>
      <c r="B52" s="70" t="s">
        <v>156</v>
      </c>
      <c r="C52" s="10"/>
      <c r="D52" s="10"/>
      <c r="E52" s="245"/>
      <c r="F52" s="243"/>
      <c r="G52" s="244"/>
      <c r="H52" s="11"/>
      <c r="I52" s="11"/>
      <c r="J52" s="241" t="s">
        <v>157</v>
      </c>
      <c r="K52" s="242"/>
      <c r="L52" s="242"/>
      <c r="M52"/>
      <c r="N52" s="45"/>
      <c r="O52" s="45"/>
      <c r="P52" s="45"/>
      <c r="Q52" s="45"/>
      <c r="R52"/>
      <c r="S52"/>
      <c r="T52"/>
      <c r="U52"/>
      <c r="V52"/>
      <c r="W52"/>
      <c r="X52"/>
      <c r="Y52"/>
      <c r="Z52"/>
      <c r="AA52"/>
      <c r="AB52"/>
      <c r="AC52"/>
      <c r="AD52"/>
      <c r="AE52"/>
      <c r="AF52"/>
      <c r="AG52"/>
      <c r="AH52"/>
      <c r="AI52"/>
      <c r="AJ52"/>
      <c r="AK52"/>
      <c r="AL52"/>
      <c r="AM52"/>
      <c r="AN52"/>
      <c r="AO52"/>
      <c r="AP52"/>
      <c r="AQ52"/>
      <c r="AR52"/>
      <c r="AS52"/>
      <c r="AT52"/>
      <c r="AU52"/>
      <c r="AV52"/>
    </row>
    <row r="53" spans="1:48" s="52" customFormat="1" ht="30" customHeight="1">
      <c r="A53" s="71">
        <v>0.2</v>
      </c>
      <c r="B53" s="72" t="s">
        <v>158</v>
      </c>
      <c r="C53" s="10"/>
      <c r="D53" s="10"/>
      <c r="E53" s="246"/>
      <c r="F53" s="243"/>
      <c r="G53" s="244"/>
      <c r="H53" s="11"/>
      <c r="I53" s="11"/>
      <c r="J53" s="239"/>
      <c r="K53" s="240"/>
      <c r="L53" s="240"/>
      <c r="M53"/>
      <c r="N53" s="45"/>
      <c r="O53" s="45"/>
      <c r="P53" s="45"/>
      <c r="Q53" s="45"/>
      <c r="R53"/>
      <c r="S53"/>
      <c r="T53"/>
      <c r="U53"/>
      <c r="V53"/>
      <c r="W53"/>
      <c r="X53"/>
      <c r="Y53"/>
      <c r="Z53"/>
      <c r="AA53"/>
      <c r="AB53"/>
      <c r="AC53"/>
      <c r="AD53"/>
      <c r="AE53"/>
      <c r="AF53"/>
      <c r="AG53"/>
      <c r="AH53"/>
      <c r="AI53"/>
      <c r="AJ53"/>
      <c r="AK53"/>
      <c r="AL53"/>
      <c r="AM53"/>
      <c r="AN53"/>
      <c r="AO53"/>
      <c r="AP53"/>
      <c r="AQ53"/>
      <c r="AR53"/>
      <c r="AS53"/>
      <c r="AT53"/>
      <c r="AU53"/>
      <c r="AV53"/>
    </row>
    <row r="54" spans="1:48" s="52" customFormat="1" ht="30" customHeight="1">
      <c r="A54" s="71">
        <v>0.3</v>
      </c>
      <c r="B54" s="72" t="s">
        <v>159</v>
      </c>
      <c r="C54" s="10"/>
      <c r="D54" s="10"/>
      <c r="E54" s="246"/>
      <c r="F54" s="243"/>
      <c r="G54" s="244"/>
      <c r="H54" s="11"/>
      <c r="I54" s="11"/>
      <c r="J54" s="239"/>
      <c r="K54" s="240"/>
      <c r="L54" s="240"/>
      <c r="M54"/>
      <c r="N54" s="45"/>
      <c r="O54" s="45"/>
      <c r="P54" s="45"/>
      <c r="Q54" s="45"/>
      <c r="R54"/>
      <c r="S54"/>
      <c r="T54"/>
      <c r="U54"/>
      <c r="V54"/>
      <c r="W54"/>
      <c r="X54"/>
      <c r="Y54"/>
      <c r="Z54"/>
      <c r="AA54"/>
      <c r="AB54"/>
      <c r="AC54"/>
      <c r="AD54"/>
      <c r="AE54"/>
      <c r="AF54"/>
      <c r="AG54"/>
      <c r="AH54"/>
      <c r="AI54"/>
      <c r="AJ54"/>
      <c r="AK54"/>
      <c r="AL54"/>
      <c r="AM54"/>
      <c r="AN54"/>
      <c r="AO54"/>
      <c r="AP54"/>
      <c r="AQ54"/>
      <c r="AR54"/>
      <c r="AS54"/>
      <c r="AT54"/>
      <c r="AU54"/>
      <c r="AV54"/>
    </row>
    <row r="55" spans="1:48" s="52" customFormat="1" ht="30" customHeight="1">
      <c r="A55" s="71">
        <v>0.4</v>
      </c>
      <c r="B55" s="72" t="s">
        <v>160</v>
      </c>
      <c r="C55" s="10"/>
      <c r="D55" s="10"/>
      <c r="E55" s="247"/>
      <c r="F55" s="243"/>
      <c r="G55" s="244"/>
      <c r="H55" s="11"/>
      <c r="I55" s="11"/>
      <c r="J55" s="239"/>
      <c r="K55" s="240"/>
      <c r="L55" s="240"/>
      <c r="M55"/>
      <c r="N55" s="45"/>
      <c r="O55" s="45"/>
      <c r="P55" s="45"/>
      <c r="Q55" s="45"/>
      <c r="R55"/>
      <c r="S55"/>
      <c r="T55"/>
      <c r="U55"/>
      <c r="V55"/>
      <c r="W55"/>
      <c r="X55"/>
      <c r="Y55"/>
      <c r="Z55"/>
      <c r="AA55"/>
      <c r="AB55"/>
      <c r="AC55"/>
      <c r="AD55"/>
      <c r="AE55"/>
      <c r="AF55"/>
      <c r="AG55"/>
      <c r="AH55"/>
      <c r="AI55"/>
      <c r="AJ55"/>
      <c r="AK55"/>
      <c r="AL55"/>
      <c r="AM55"/>
      <c r="AN55"/>
      <c r="AO55"/>
      <c r="AP55"/>
      <c r="AQ55"/>
      <c r="AR55"/>
      <c r="AS55"/>
      <c r="AT55"/>
      <c r="AU55"/>
      <c r="AV55"/>
    </row>
    <row r="56" spans="1:48" s="52" customFormat="1" ht="30" customHeight="1">
      <c r="A56" s="71">
        <v>1</v>
      </c>
      <c r="B56" s="72" t="s">
        <v>161</v>
      </c>
      <c r="C56" s="10"/>
      <c r="D56" s="10"/>
      <c r="E56" s="9"/>
      <c r="F56" s="243"/>
      <c r="G56" s="244"/>
      <c r="H56" s="11"/>
      <c r="I56" s="11"/>
      <c r="J56" s="239"/>
      <c r="K56" s="240"/>
      <c r="L56" s="240"/>
      <c r="M56"/>
      <c r="N56" s="45"/>
      <c r="O56" s="45"/>
      <c r="P56" s="45"/>
      <c r="Q56" s="45"/>
      <c r="R56"/>
      <c r="S56"/>
      <c r="T56"/>
      <c r="U56"/>
      <c r="V56"/>
      <c r="W56"/>
      <c r="X56"/>
      <c r="Y56"/>
      <c r="Z56"/>
      <c r="AA56"/>
      <c r="AB56"/>
      <c r="AC56"/>
      <c r="AD56"/>
      <c r="AE56"/>
      <c r="AF56"/>
      <c r="AG56"/>
      <c r="AH56"/>
      <c r="AI56"/>
      <c r="AJ56"/>
      <c r="AK56"/>
      <c r="AL56"/>
      <c r="AM56"/>
      <c r="AN56"/>
      <c r="AO56"/>
      <c r="AP56"/>
      <c r="AQ56"/>
      <c r="AR56"/>
      <c r="AS56"/>
      <c r="AT56"/>
      <c r="AU56"/>
      <c r="AV56"/>
    </row>
    <row r="57" spans="1:48" s="52" customFormat="1" ht="30" customHeight="1">
      <c r="A57" s="73">
        <v>2.1</v>
      </c>
      <c r="B57" s="72" t="s">
        <v>162</v>
      </c>
      <c r="C57" s="10"/>
      <c r="D57" s="10"/>
      <c r="E57" s="9"/>
      <c r="F57" s="243"/>
      <c r="G57" s="244"/>
      <c r="H57" s="11"/>
      <c r="I57" s="11"/>
      <c r="J57" s="239"/>
      <c r="K57" s="240"/>
      <c r="L57" s="240"/>
      <c r="M57"/>
      <c r="N57" s="45"/>
      <c r="O57" s="45"/>
      <c r="P57" s="45"/>
      <c r="Q57" s="45"/>
      <c r="R57"/>
      <c r="S57"/>
      <c r="T57"/>
      <c r="U57"/>
      <c r="V57"/>
      <c r="W57"/>
      <c r="X57"/>
      <c r="Y57"/>
      <c r="Z57"/>
      <c r="AA57"/>
      <c r="AB57"/>
      <c r="AC57"/>
      <c r="AD57"/>
      <c r="AE57"/>
      <c r="AF57"/>
      <c r="AG57"/>
      <c r="AH57"/>
      <c r="AI57"/>
      <c r="AJ57"/>
      <c r="AK57"/>
      <c r="AL57"/>
      <c r="AM57"/>
      <c r="AN57"/>
      <c r="AO57"/>
      <c r="AP57"/>
      <c r="AQ57"/>
      <c r="AR57"/>
      <c r="AS57"/>
      <c r="AT57"/>
      <c r="AU57"/>
      <c r="AV57"/>
    </row>
    <row r="58" spans="1:48" s="52" customFormat="1" ht="30" customHeight="1">
      <c r="A58" s="71">
        <v>2.2000000000000002</v>
      </c>
      <c r="B58" s="72" t="s">
        <v>163</v>
      </c>
      <c r="C58" s="10"/>
      <c r="D58" s="10"/>
      <c r="E58" s="9"/>
      <c r="F58" s="243"/>
      <c r="G58" s="244"/>
      <c r="H58" s="11"/>
      <c r="I58" s="11"/>
      <c r="J58" s="239"/>
      <c r="K58" s="240"/>
      <c r="L58" s="240"/>
      <c r="M58"/>
      <c r="N58" s="45"/>
      <c r="O58" s="45"/>
      <c r="P58" s="45"/>
      <c r="Q58" s="45"/>
      <c r="R58"/>
      <c r="S58"/>
      <c r="T58"/>
      <c r="U58"/>
      <c r="V58"/>
      <c r="W58"/>
      <c r="X58"/>
      <c r="Y58"/>
      <c r="Z58"/>
      <c r="AA58"/>
      <c r="AB58"/>
      <c r="AC58"/>
      <c r="AD58"/>
      <c r="AE58"/>
      <c r="AF58"/>
      <c r="AG58"/>
      <c r="AH58"/>
      <c r="AI58"/>
      <c r="AJ58"/>
      <c r="AK58"/>
      <c r="AL58"/>
      <c r="AM58"/>
      <c r="AN58"/>
      <c r="AO58"/>
      <c r="AP58"/>
      <c r="AQ58"/>
      <c r="AR58"/>
      <c r="AS58"/>
      <c r="AT58"/>
      <c r="AU58"/>
      <c r="AV58"/>
    </row>
    <row r="59" spans="1:48" s="52" customFormat="1" ht="30" customHeight="1">
      <c r="A59" s="71">
        <v>2.2999999999999998</v>
      </c>
      <c r="B59" s="72" t="s">
        <v>164</v>
      </c>
      <c r="C59" s="10"/>
      <c r="D59" s="10"/>
      <c r="E59" s="9"/>
      <c r="F59" s="243"/>
      <c r="G59" s="244"/>
      <c r="H59" s="11"/>
      <c r="I59" s="11"/>
      <c r="J59" s="239"/>
      <c r="K59" s="240"/>
      <c r="L59" s="240"/>
      <c r="M59"/>
      <c r="N59" s="45"/>
      <c r="O59" s="45"/>
      <c r="P59" s="45"/>
      <c r="Q59" s="45"/>
      <c r="R59"/>
      <c r="S59"/>
      <c r="T59"/>
      <c r="U59"/>
      <c r="V59"/>
      <c r="W59"/>
      <c r="X59"/>
      <c r="Y59"/>
      <c r="Z59"/>
      <c r="AA59"/>
      <c r="AB59"/>
      <c r="AC59"/>
      <c r="AD59"/>
      <c r="AE59"/>
      <c r="AF59"/>
      <c r="AG59"/>
      <c r="AH59"/>
      <c r="AI59"/>
      <c r="AJ59"/>
      <c r="AK59"/>
      <c r="AL59"/>
      <c r="AM59"/>
      <c r="AN59"/>
      <c r="AO59"/>
      <c r="AP59"/>
      <c r="AQ59"/>
      <c r="AR59"/>
      <c r="AS59"/>
      <c r="AT59"/>
      <c r="AU59"/>
      <c r="AV59"/>
    </row>
    <row r="60" spans="1:48" s="52" customFormat="1" ht="30" customHeight="1">
      <c r="A60" s="71">
        <v>2.4</v>
      </c>
      <c r="B60" s="72" t="s">
        <v>165</v>
      </c>
      <c r="C60" s="10"/>
      <c r="D60" s="10"/>
      <c r="E60" s="9"/>
      <c r="F60" s="243"/>
      <c r="G60" s="244"/>
      <c r="H60" s="11"/>
      <c r="I60" s="11"/>
      <c r="J60" s="239"/>
      <c r="K60" s="240"/>
      <c r="L60" s="240"/>
      <c r="M60"/>
      <c r="N60" s="45"/>
      <c r="O60" s="45"/>
      <c r="P60" s="45"/>
      <c r="Q60" s="45"/>
      <c r="R60"/>
      <c r="S60"/>
      <c r="T60"/>
      <c r="U60"/>
      <c r="V60"/>
      <c r="W60"/>
      <c r="X60"/>
      <c r="Y60"/>
      <c r="Z60"/>
      <c r="AA60"/>
      <c r="AB60"/>
      <c r="AC60"/>
      <c r="AD60"/>
      <c r="AE60"/>
      <c r="AF60"/>
      <c r="AG60"/>
      <c r="AH60"/>
      <c r="AI60"/>
      <c r="AJ60"/>
      <c r="AK60"/>
      <c r="AL60"/>
      <c r="AM60"/>
      <c r="AN60"/>
      <c r="AO60"/>
      <c r="AP60"/>
      <c r="AQ60"/>
      <c r="AR60"/>
      <c r="AS60"/>
      <c r="AT60"/>
      <c r="AU60"/>
      <c r="AV60"/>
    </row>
    <row r="61" spans="1:48" s="52" customFormat="1" ht="30" customHeight="1">
      <c r="A61" s="71">
        <v>2.5</v>
      </c>
      <c r="B61" s="72" t="s">
        <v>166</v>
      </c>
      <c r="C61" s="10"/>
      <c r="D61" s="10"/>
      <c r="E61" s="9"/>
      <c r="F61" s="243"/>
      <c r="G61" s="244"/>
      <c r="H61" s="11"/>
      <c r="I61" s="11"/>
      <c r="J61" s="239"/>
      <c r="K61" s="240"/>
      <c r="L61" s="240"/>
      <c r="M61"/>
      <c r="N61" s="45"/>
      <c r="O61" s="45"/>
      <c r="P61" s="45"/>
      <c r="Q61" s="45"/>
      <c r="R61"/>
      <c r="S61"/>
      <c r="T61"/>
      <c r="U61"/>
      <c r="V61"/>
      <c r="W61"/>
      <c r="X61"/>
      <c r="Y61"/>
      <c r="Z61"/>
      <c r="AA61"/>
      <c r="AB61"/>
      <c r="AC61"/>
      <c r="AD61"/>
      <c r="AE61"/>
      <c r="AF61"/>
      <c r="AG61"/>
      <c r="AH61"/>
      <c r="AI61"/>
      <c r="AJ61"/>
      <c r="AK61"/>
      <c r="AL61"/>
      <c r="AM61"/>
      <c r="AN61"/>
      <c r="AO61"/>
      <c r="AP61"/>
      <c r="AQ61"/>
      <c r="AR61"/>
      <c r="AS61"/>
      <c r="AT61"/>
      <c r="AU61"/>
      <c r="AV61"/>
    </row>
    <row r="62" spans="1:48" s="52" customFormat="1" ht="30" customHeight="1">
      <c r="A62" s="71">
        <v>2.6</v>
      </c>
      <c r="B62" s="72" t="s">
        <v>167</v>
      </c>
      <c r="C62" s="10"/>
      <c r="D62" s="10"/>
      <c r="E62" s="9"/>
      <c r="F62" s="243"/>
      <c r="G62" s="244"/>
      <c r="H62" s="11"/>
      <c r="I62" s="11"/>
      <c r="J62" s="239"/>
      <c r="K62" s="240"/>
      <c r="L62" s="240"/>
      <c r="M62"/>
      <c r="N62" s="45"/>
      <c r="O62" s="45"/>
      <c r="P62" s="45"/>
      <c r="Q62" s="45"/>
      <c r="R62"/>
      <c r="S62"/>
      <c r="T62"/>
      <c r="U62"/>
      <c r="V62"/>
      <c r="W62"/>
      <c r="X62"/>
      <c r="Y62"/>
      <c r="Z62"/>
      <c r="AA62"/>
      <c r="AB62"/>
      <c r="AC62"/>
      <c r="AD62"/>
      <c r="AE62"/>
      <c r="AF62"/>
      <c r="AG62"/>
      <c r="AH62"/>
      <c r="AI62"/>
      <c r="AJ62"/>
      <c r="AK62"/>
      <c r="AL62"/>
      <c r="AM62"/>
      <c r="AN62"/>
      <c r="AO62"/>
      <c r="AP62"/>
      <c r="AQ62"/>
      <c r="AR62"/>
      <c r="AS62"/>
      <c r="AT62"/>
      <c r="AU62"/>
      <c r="AV62"/>
    </row>
    <row r="63" spans="1:48" s="52" customFormat="1" ht="30" customHeight="1">
      <c r="A63" s="71">
        <v>2.7</v>
      </c>
      <c r="B63" s="72" t="s">
        <v>168</v>
      </c>
      <c r="C63" s="10"/>
      <c r="D63" s="10"/>
      <c r="E63" s="9"/>
      <c r="F63" s="243"/>
      <c r="G63" s="244"/>
      <c r="H63" s="11"/>
      <c r="I63" s="11"/>
      <c r="J63" s="239"/>
      <c r="K63" s="240"/>
      <c r="L63" s="240"/>
      <c r="M63"/>
      <c r="N63" s="45"/>
      <c r="O63" s="45"/>
      <c r="P63" s="45"/>
      <c r="Q63" s="45"/>
      <c r="R63"/>
      <c r="S63"/>
      <c r="T63"/>
      <c r="U63"/>
      <c r="V63"/>
      <c r="W63"/>
      <c r="X63"/>
      <c r="Y63"/>
      <c r="Z63"/>
      <c r="AA63"/>
      <c r="AB63"/>
      <c r="AC63"/>
      <c r="AD63"/>
      <c r="AE63"/>
      <c r="AF63"/>
      <c r="AG63"/>
      <c r="AH63"/>
      <c r="AI63"/>
      <c r="AJ63"/>
      <c r="AK63"/>
      <c r="AL63"/>
      <c r="AM63"/>
      <c r="AN63"/>
      <c r="AO63"/>
      <c r="AP63"/>
      <c r="AQ63"/>
      <c r="AR63"/>
      <c r="AS63"/>
      <c r="AT63"/>
      <c r="AU63"/>
      <c r="AV63"/>
    </row>
    <row r="64" spans="1:48" s="52" customFormat="1" ht="30" customHeight="1">
      <c r="A64" s="71">
        <v>2.8</v>
      </c>
      <c r="B64" s="72" t="s">
        <v>169</v>
      </c>
      <c r="C64" s="10"/>
      <c r="D64" s="10"/>
      <c r="E64" s="9"/>
      <c r="F64" s="243"/>
      <c r="G64" s="244"/>
      <c r="H64" s="11"/>
      <c r="I64" s="11"/>
      <c r="J64" s="239"/>
      <c r="K64" s="240"/>
      <c r="L64" s="240"/>
      <c r="M64"/>
      <c r="N64" s="45"/>
      <c r="O64" s="45"/>
      <c r="P64" s="45"/>
      <c r="Q64" s="45"/>
      <c r="R64"/>
      <c r="S64"/>
      <c r="T64"/>
      <c r="U64"/>
      <c r="V64"/>
      <c r="W64"/>
      <c r="X64"/>
      <c r="Y64"/>
      <c r="Z64"/>
      <c r="AA64"/>
      <c r="AB64"/>
      <c r="AC64"/>
      <c r="AD64"/>
      <c r="AE64"/>
      <c r="AF64"/>
      <c r="AG64"/>
      <c r="AH64"/>
      <c r="AI64"/>
      <c r="AJ64"/>
      <c r="AK64"/>
      <c r="AL64"/>
      <c r="AM64"/>
      <c r="AN64"/>
      <c r="AO64"/>
      <c r="AP64"/>
      <c r="AQ64"/>
      <c r="AR64"/>
      <c r="AS64"/>
      <c r="AT64"/>
      <c r="AU64"/>
      <c r="AV64"/>
    </row>
    <row r="65" spans="1:48" s="52" customFormat="1" ht="30" customHeight="1">
      <c r="A65" s="71">
        <v>3</v>
      </c>
      <c r="B65" s="72" t="s">
        <v>170</v>
      </c>
      <c r="C65" s="10"/>
      <c r="D65" s="10"/>
      <c r="E65" s="9"/>
      <c r="F65" s="108"/>
      <c r="G65" s="109"/>
      <c r="H65" s="11"/>
      <c r="I65" s="11"/>
      <c r="J65" s="239"/>
      <c r="K65" s="240"/>
      <c r="L65" s="240"/>
      <c r="M65"/>
      <c r="N65" s="45"/>
      <c r="O65" s="45"/>
      <c r="P65" s="45"/>
      <c r="Q65" s="45"/>
      <c r="R65"/>
      <c r="S65"/>
      <c r="T65"/>
      <c r="U65"/>
      <c r="V65"/>
      <c r="W65"/>
      <c r="X65"/>
      <c r="Y65"/>
      <c r="Z65"/>
      <c r="AA65"/>
      <c r="AB65"/>
      <c r="AC65"/>
      <c r="AD65"/>
      <c r="AE65"/>
      <c r="AF65"/>
      <c r="AG65"/>
      <c r="AH65"/>
      <c r="AI65"/>
      <c r="AJ65"/>
      <c r="AK65"/>
      <c r="AL65"/>
      <c r="AM65"/>
      <c r="AN65"/>
      <c r="AO65"/>
      <c r="AP65"/>
      <c r="AQ65"/>
      <c r="AR65"/>
      <c r="AS65"/>
      <c r="AT65"/>
      <c r="AU65"/>
      <c r="AV65"/>
    </row>
    <row r="66" spans="1:48" s="52" customFormat="1" ht="30" customHeight="1">
      <c r="A66" s="71">
        <v>4</v>
      </c>
      <c r="B66" s="72" t="s">
        <v>171</v>
      </c>
      <c r="C66" s="10"/>
      <c r="D66" s="10"/>
      <c r="E66" s="9"/>
      <c r="F66" s="108"/>
      <c r="G66" s="109"/>
      <c r="H66" s="11"/>
      <c r="I66" s="11"/>
      <c r="J66" s="239"/>
      <c r="K66" s="240"/>
      <c r="L66" s="240"/>
      <c r="M66"/>
      <c r="N66" s="45"/>
      <c r="O66" s="45"/>
      <c r="P66" s="45"/>
      <c r="Q66" s="45"/>
      <c r="R66"/>
      <c r="S66"/>
      <c r="T66"/>
      <c r="U66"/>
      <c r="V66"/>
      <c r="W66"/>
      <c r="X66"/>
      <c r="Y66"/>
      <c r="Z66"/>
      <c r="AA66"/>
      <c r="AB66"/>
      <c r="AC66"/>
      <c r="AD66"/>
      <c r="AE66"/>
      <c r="AF66"/>
      <c r="AG66"/>
      <c r="AH66"/>
      <c r="AI66"/>
      <c r="AJ66"/>
      <c r="AK66"/>
      <c r="AL66"/>
      <c r="AM66"/>
      <c r="AN66"/>
      <c r="AO66"/>
      <c r="AP66"/>
      <c r="AQ66"/>
      <c r="AR66"/>
      <c r="AS66"/>
      <c r="AT66"/>
      <c r="AU66"/>
      <c r="AV66"/>
    </row>
    <row r="67" spans="1:48" s="52" customFormat="1" ht="30" customHeight="1">
      <c r="A67" s="71">
        <v>5</v>
      </c>
      <c r="B67" s="72" t="s">
        <v>172</v>
      </c>
      <c r="C67" s="10"/>
      <c r="D67" s="10"/>
      <c r="E67" s="9"/>
      <c r="F67" s="108"/>
      <c r="G67" s="109"/>
      <c r="H67" s="11"/>
      <c r="I67" s="11"/>
      <c r="J67" s="239"/>
      <c r="K67" s="240"/>
      <c r="L67" s="240"/>
      <c r="M67"/>
      <c r="N67" s="45"/>
      <c r="O67" s="45"/>
      <c r="P67" s="45"/>
      <c r="Q67" s="45"/>
      <c r="R67"/>
      <c r="S67"/>
      <c r="T67"/>
      <c r="U67"/>
      <c r="V67"/>
      <c r="W67"/>
      <c r="X67"/>
      <c r="Y67"/>
      <c r="Z67"/>
      <c r="AA67"/>
      <c r="AB67"/>
      <c r="AC67"/>
      <c r="AD67"/>
      <c r="AE67"/>
      <c r="AF67"/>
      <c r="AG67"/>
      <c r="AH67"/>
      <c r="AI67"/>
      <c r="AJ67"/>
      <c r="AK67"/>
      <c r="AL67"/>
      <c r="AM67"/>
      <c r="AN67"/>
      <c r="AO67"/>
      <c r="AP67"/>
      <c r="AQ67"/>
      <c r="AR67"/>
      <c r="AS67"/>
      <c r="AT67"/>
      <c r="AU67"/>
      <c r="AV67"/>
    </row>
    <row r="68" spans="1:48" s="52" customFormat="1" ht="30" customHeight="1">
      <c r="A68" s="71">
        <v>6</v>
      </c>
      <c r="B68" s="72" t="s">
        <v>173</v>
      </c>
      <c r="C68" s="10"/>
      <c r="D68" s="10"/>
      <c r="E68" s="9"/>
      <c r="F68" s="108"/>
      <c r="G68" s="109"/>
      <c r="H68" s="11"/>
      <c r="I68" s="11"/>
      <c r="J68" s="239"/>
      <c r="K68" s="240"/>
      <c r="L68" s="240"/>
      <c r="M68"/>
      <c r="N68" s="45"/>
      <c r="O68" s="45"/>
      <c r="P68" s="45"/>
      <c r="Q68" s="45"/>
      <c r="R68"/>
      <c r="S68"/>
      <c r="T68"/>
      <c r="U68"/>
      <c r="V68"/>
      <c r="W68"/>
      <c r="X68"/>
      <c r="Y68"/>
      <c r="Z68"/>
      <c r="AA68"/>
      <c r="AB68"/>
      <c r="AC68"/>
      <c r="AD68"/>
      <c r="AE68"/>
      <c r="AF68"/>
      <c r="AG68"/>
      <c r="AH68"/>
      <c r="AI68"/>
      <c r="AJ68"/>
      <c r="AK68"/>
      <c r="AL68"/>
      <c r="AM68"/>
      <c r="AN68"/>
      <c r="AO68"/>
      <c r="AP68"/>
      <c r="AQ68"/>
      <c r="AR68"/>
      <c r="AS68"/>
      <c r="AT68"/>
      <c r="AU68"/>
      <c r="AV68"/>
    </row>
    <row r="69" spans="1:48" s="52" customFormat="1" ht="30" customHeight="1">
      <c r="A69" s="71">
        <v>7</v>
      </c>
      <c r="B69" s="72" t="s">
        <v>174</v>
      </c>
      <c r="C69" s="10"/>
      <c r="D69" s="10"/>
      <c r="E69" s="9"/>
      <c r="F69" s="108"/>
      <c r="G69" s="109"/>
      <c r="H69" s="11"/>
      <c r="I69" s="11"/>
      <c r="J69" s="239"/>
      <c r="K69" s="240"/>
      <c r="L69" s="240"/>
      <c r="M69"/>
      <c r="N69" s="45"/>
      <c r="O69" s="45"/>
      <c r="P69" s="45"/>
      <c r="Q69" s="45"/>
      <c r="R69"/>
      <c r="S69"/>
      <c r="T69"/>
      <c r="U69"/>
      <c r="V69"/>
      <c r="W69"/>
      <c r="X69"/>
      <c r="Y69"/>
      <c r="Z69"/>
      <c r="AA69"/>
      <c r="AB69"/>
      <c r="AC69"/>
      <c r="AD69"/>
      <c r="AE69"/>
      <c r="AF69"/>
      <c r="AG69"/>
      <c r="AH69"/>
      <c r="AI69"/>
      <c r="AJ69"/>
      <c r="AK69"/>
      <c r="AL69"/>
      <c r="AM69"/>
      <c r="AN69"/>
      <c r="AO69"/>
      <c r="AP69"/>
      <c r="AQ69"/>
      <c r="AR69"/>
      <c r="AS69"/>
      <c r="AT69"/>
      <c r="AU69"/>
      <c r="AV69"/>
    </row>
    <row r="70" spans="1:48" s="52" customFormat="1" ht="30" customHeight="1">
      <c r="A70" s="71">
        <v>8</v>
      </c>
      <c r="B70" s="72" t="s">
        <v>175</v>
      </c>
      <c r="C70" s="10"/>
      <c r="D70" s="10"/>
      <c r="E70" s="9"/>
      <c r="F70" s="108"/>
      <c r="G70" s="109"/>
      <c r="H70" s="11"/>
      <c r="I70" s="11"/>
      <c r="J70" s="239"/>
      <c r="K70" s="240"/>
      <c r="L70" s="240"/>
      <c r="M70"/>
      <c r="N70" s="45"/>
      <c r="O70" s="45"/>
      <c r="P70" s="45"/>
      <c r="Q70" s="45"/>
      <c r="R70"/>
      <c r="S70"/>
      <c r="T70"/>
      <c r="U70"/>
      <c r="V70"/>
      <c r="W70"/>
      <c r="X70"/>
      <c r="Y70"/>
      <c r="Z70"/>
      <c r="AA70"/>
      <c r="AB70"/>
      <c r="AC70"/>
      <c r="AD70"/>
      <c r="AE70"/>
      <c r="AF70"/>
      <c r="AG70"/>
      <c r="AH70"/>
      <c r="AI70"/>
      <c r="AJ70"/>
      <c r="AK70"/>
      <c r="AL70"/>
      <c r="AM70"/>
      <c r="AN70"/>
      <c r="AO70"/>
      <c r="AP70"/>
      <c r="AQ70"/>
      <c r="AR70"/>
      <c r="AS70"/>
      <c r="AT70"/>
      <c r="AU70"/>
      <c r="AV70"/>
    </row>
    <row r="71" spans="1:48" s="52" customFormat="1" ht="30" customHeight="1">
      <c r="A71" s="71"/>
      <c r="B71" s="72"/>
      <c r="C71" s="10"/>
      <c r="D71" s="10"/>
      <c r="E71" s="9"/>
      <c r="F71" s="314"/>
      <c r="G71" s="315"/>
      <c r="H71" s="11"/>
      <c r="I71" s="11"/>
      <c r="J71" s="239"/>
      <c r="K71" s="240"/>
      <c r="L71" s="240"/>
      <c r="M71"/>
      <c r="N71" s="45"/>
      <c r="O71" s="45"/>
      <c r="P71" s="45"/>
      <c r="Q71" s="45"/>
      <c r="R71"/>
      <c r="S71"/>
      <c r="T71"/>
      <c r="U71"/>
      <c r="V71"/>
      <c r="W71"/>
      <c r="X71"/>
      <c r="Y71"/>
      <c r="Z71"/>
      <c r="AA71"/>
      <c r="AB71"/>
      <c r="AC71"/>
      <c r="AD71"/>
      <c r="AE71"/>
      <c r="AF71"/>
      <c r="AG71"/>
      <c r="AH71"/>
      <c r="AI71"/>
      <c r="AJ71"/>
      <c r="AK71"/>
      <c r="AL71"/>
      <c r="AM71"/>
      <c r="AN71"/>
      <c r="AO71"/>
      <c r="AP71"/>
      <c r="AQ71"/>
      <c r="AR71"/>
      <c r="AS71"/>
      <c r="AT71"/>
      <c r="AU71"/>
      <c r="AV71"/>
    </row>
    <row r="72" spans="1:48" s="52" customFormat="1" ht="30" customHeight="1">
      <c r="A72" s="334" t="s">
        <v>176</v>
      </c>
      <c r="B72" s="335"/>
      <c r="C72" s="64" t="s">
        <v>177</v>
      </c>
      <c r="D72" s="64" t="s">
        <v>178</v>
      </c>
      <c r="E72" s="160" t="s">
        <v>179</v>
      </c>
      <c r="F72" s="177" t="s">
        <v>180</v>
      </c>
      <c r="G72" s="177" t="s">
        <v>181</v>
      </c>
      <c r="H72" s="336"/>
      <c r="I72" s="336"/>
      <c r="J72" s="239"/>
      <c r="K72" s="240"/>
      <c r="L72" s="240"/>
      <c r="M72"/>
      <c r="N72" s="45"/>
      <c r="O72" s="45"/>
      <c r="P72" s="45"/>
      <c r="Q72" s="45"/>
      <c r="R72"/>
      <c r="S72"/>
      <c r="T72"/>
      <c r="U72"/>
      <c r="V72"/>
      <c r="W72"/>
      <c r="X72"/>
      <c r="Y72"/>
      <c r="Z72"/>
      <c r="AA72"/>
      <c r="AB72"/>
      <c r="AC72"/>
      <c r="AD72"/>
      <c r="AE72"/>
      <c r="AF72"/>
      <c r="AG72"/>
      <c r="AH72"/>
      <c r="AI72"/>
      <c r="AJ72"/>
      <c r="AK72"/>
      <c r="AL72"/>
      <c r="AM72"/>
      <c r="AN72"/>
      <c r="AO72"/>
      <c r="AP72"/>
      <c r="AQ72"/>
      <c r="AR72"/>
      <c r="AS72"/>
      <c r="AT72"/>
      <c r="AU72"/>
      <c r="AV72"/>
    </row>
    <row r="73" spans="1:48" s="52" customFormat="1" ht="30" customHeight="1">
      <c r="A73" s="71" t="s">
        <v>182</v>
      </c>
      <c r="B73" s="72" t="s">
        <v>183</v>
      </c>
      <c r="C73" s="9"/>
      <c r="D73" s="9"/>
      <c r="E73" s="9"/>
      <c r="F73" s="157"/>
      <c r="G73" s="157"/>
      <c r="H73" s="356"/>
      <c r="I73" s="357"/>
      <c r="J73" s="241" t="s">
        <v>184</v>
      </c>
      <c r="K73" s="242"/>
      <c r="L73" s="242"/>
      <c r="M73"/>
      <c r="N73" s="45"/>
      <c r="O73" s="45"/>
      <c r="P73" s="45"/>
      <c r="Q73" s="45"/>
      <c r="R73"/>
      <c r="S73"/>
      <c r="T73"/>
      <c r="U73"/>
      <c r="V73"/>
      <c r="W73"/>
      <c r="X73"/>
      <c r="Y73"/>
      <c r="Z73"/>
      <c r="AA73"/>
      <c r="AB73"/>
      <c r="AC73"/>
      <c r="AD73"/>
      <c r="AE73"/>
      <c r="AF73"/>
      <c r="AG73"/>
      <c r="AH73"/>
      <c r="AI73"/>
      <c r="AJ73"/>
      <c r="AK73"/>
      <c r="AL73"/>
      <c r="AM73"/>
      <c r="AN73"/>
      <c r="AO73"/>
      <c r="AP73"/>
      <c r="AQ73"/>
      <c r="AR73"/>
      <c r="AS73"/>
      <c r="AT73"/>
      <c r="AU73"/>
      <c r="AV73"/>
    </row>
    <row r="74" spans="1:48" s="52" customFormat="1" ht="30" customHeight="1">
      <c r="A74" s="71" t="s">
        <v>185</v>
      </c>
      <c r="B74" s="72" t="s">
        <v>186</v>
      </c>
      <c r="C74" s="9"/>
      <c r="D74" s="9"/>
      <c r="E74" s="9"/>
      <c r="F74" s="157"/>
      <c r="G74" s="157"/>
      <c r="H74" s="158"/>
      <c r="I74" s="133"/>
      <c r="J74" s="239"/>
      <c r="K74" s="240"/>
      <c r="L74" s="240"/>
      <c r="M74"/>
      <c r="N74" s="45"/>
      <c r="O74" s="45"/>
      <c r="P74" s="45"/>
      <c r="Q74" s="45"/>
      <c r="R74"/>
      <c r="S74"/>
      <c r="T74"/>
      <c r="U74"/>
      <c r="V74"/>
      <c r="W74"/>
      <c r="X74"/>
      <c r="Y74"/>
      <c r="Z74"/>
      <c r="AA74"/>
      <c r="AB74"/>
      <c r="AC74"/>
      <c r="AD74"/>
      <c r="AE74"/>
      <c r="AF74"/>
      <c r="AG74"/>
      <c r="AH74"/>
      <c r="AI74"/>
      <c r="AJ74"/>
      <c r="AK74"/>
      <c r="AL74"/>
      <c r="AM74"/>
      <c r="AN74"/>
      <c r="AO74"/>
      <c r="AP74"/>
      <c r="AQ74"/>
      <c r="AR74"/>
      <c r="AS74"/>
      <c r="AT74"/>
      <c r="AU74"/>
      <c r="AV74"/>
    </row>
    <row r="75" spans="1:48" s="52" customFormat="1" ht="30" customHeight="1">
      <c r="A75" s="71" t="s">
        <v>187</v>
      </c>
      <c r="B75" s="72" t="s">
        <v>188</v>
      </c>
      <c r="C75" s="149"/>
      <c r="D75" s="149"/>
      <c r="E75" s="149"/>
      <c r="F75" s="157"/>
      <c r="G75" s="157"/>
      <c r="H75" s="362"/>
      <c r="I75" s="363"/>
      <c r="J75" s="239"/>
      <c r="K75" s="240"/>
      <c r="L75" s="240"/>
      <c r="M75"/>
      <c r="N75" s="45"/>
      <c r="O75" s="45"/>
      <c r="P75" s="45"/>
      <c r="Q75" s="45"/>
      <c r="R75"/>
      <c r="S75"/>
      <c r="T75"/>
      <c r="U75"/>
      <c r="V75"/>
      <c r="W75"/>
      <c r="X75"/>
      <c r="Y75"/>
      <c r="Z75"/>
      <c r="AA75"/>
      <c r="AB75"/>
      <c r="AC75"/>
      <c r="AD75"/>
      <c r="AE75"/>
      <c r="AF75"/>
      <c r="AG75"/>
      <c r="AH75"/>
      <c r="AI75"/>
      <c r="AJ75"/>
      <c r="AK75"/>
      <c r="AL75"/>
      <c r="AM75"/>
      <c r="AN75"/>
      <c r="AO75"/>
      <c r="AP75"/>
      <c r="AQ75"/>
      <c r="AR75"/>
      <c r="AS75"/>
      <c r="AT75"/>
      <c r="AU75"/>
      <c r="AV75"/>
    </row>
    <row r="76" spans="1:48" s="52" customFormat="1" ht="29.25" customHeight="1">
      <c r="C76" s="150" t="s">
        <v>189</v>
      </c>
      <c r="D76" s="151">
        <f>SUM(D52:D71)+SUM(D73:D75)</f>
        <v>0</v>
      </c>
      <c r="E76" s="339"/>
      <c r="F76" s="361"/>
      <c r="G76" s="361"/>
      <c r="H76" s="152">
        <f>SUM(H52:H71)</f>
        <v>0</v>
      </c>
      <c r="I76" s="152">
        <f>SUM(I52:I71)</f>
        <v>0</v>
      </c>
      <c r="J76"/>
      <c r="K76"/>
      <c r="L76"/>
      <c r="M76"/>
      <c r="N76" s="45"/>
      <c r="O76" s="45"/>
      <c r="P76" s="45"/>
      <c r="Q76" s="45"/>
      <c r="R76"/>
      <c r="S76"/>
      <c r="T76"/>
      <c r="U76"/>
      <c r="V76"/>
      <c r="W76"/>
      <c r="X76"/>
      <c r="Y76"/>
      <c r="Z76"/>
      <c r="AA76"/>
      <c r="AB76"/>
      <c r="AC76"/>
      <c r="AD76"/>
      <c r="AE76"/>
      <c r="AF76"/>
      <c r="AG76"/>
      <c r="AH76"/>
      <c r="AI76"/>
      <c r="AJ76"/>
      <c r="AK76"/>
      <c r="AL76"/>
      <c r="AM76"/>
      <c r="AN76"/>
      <c r="AO76"/>
      <c r="AP76"/>
      <c r="AQ76"/>
      <c r="AR76"/>
      <c r="AS76"/>
      <c r="AT76"/>
      <c r="AU76"/>
      <c r="AV76"/>
    </row>
    <row r="77" spans="1:48" s="75" customFormat="1" ht="34.5" customHeight="1">
      <c r="A77" s="55"/>
      <c r="B77" s="55"/>
      <c r="C77" s="153" t="s">
        <v>190</v>
      </c>
      <c r="D77" s="154" t="e">
        <f>D76/$C$6</f>
        <v>#DIV/0!</v>
      </c>
      <c r="E77" s="339"/>
      <c r="F77" s="339"/>
      <c r="G77" s="339"/>
      <c r="H77" s="155" t="e">
        <f t="shared" ref="H77:I77" si="1">H76/$C$6</f>
        <v>#DIV/0!</v>
      </c>
      <c r="I77" s="155" t="e">
        <f t="shared" si="1"/>
        <v>#DIV/0!</v>
      </c>
      <c r="J77" s="331"/>
      <c r="K77" s="331"/>
      <c r="L77" s="331"/>
      <c r="M77"/>
      <c r="N77"/>
      <c r="O77" s="45"/>
      <c r="P77" s="45"/>
      <c r="Q77" s="45"/>
      <c r="R77" s="45"/>
      <c r="S77"/>
      <c r="T77"/>
      <c r="U77"/>
      <c r="V77"/>
      <c r="W77"/>
      <c r="X77"/>
      <c r="Y77"/>
      <c r="Z77"/>
      <c r="AA77"/>
      <c r="AB77"/>
      <c r="AC77"/>
      <c r="AD77"/>
      <c r="AE77"/>
      <c r="AF77"/>
      <c r="AG77"/>
      <c r="AH77"/>
      <c r="AI77"/>
      <c r="AJ77"/>
      <c r="AK77"/>
      <c r="AL77"/>
      <c r="AM77"/>
      <c r="AN77"/>
      <c r="AO77"/>
      <c r="AP77"/>
      <c r="AQ77"/>
      <c r="AR77"/>
      <c r="AS77"/>
      <c r="AT77"/>
      <c r="AU77"/>
    </row>
    <row r="78" spans="1:48" s="75" customFormat="1" ht="26.25" customHeight="1">
      <c r="A78" s="38"/>
      <c r="B78" s="38"/>
      <c r="C78" s="54"/>
      <c r="D78" s="54"/>
      <c r="E78" s="54"/>
      <c r="F78" s="54"/>
      <c r="G78"/>
      <c r="H78"/>
      <c r="I78"/>
      <c r="J78"/>
      <c r="K78"/>
      <c r="L78"/>
      <c r="M78"/>
      <c r="N78"/>
      <c r="O78" s="45"/>
      <c r="P78" s="45"/>
      <c r="Q78" s="45"/>
      <c r="R78" s="45"/>
      <c r="S78"/>
      <c r="T78"/>
      <c r="U78"/>
      <c r="V78"/>
      <c r="W78"/>
      <c r="X78"/>
      <c r="Y78"/>
      <c r="Z78"/>
      <c r="AA78"/>
      <c r="AB78"/>
      <c r="AC78"/>
      <c r="AD78"/>
      <c r="AE78"/>
      <c r="AF78"/>
      <c r="AG78"/>
      <c r="AH78"/>
      <c r="AI78"/>
      <c r="AJ78"/>
      <c r="AK78"/>
      <c r="AL78"/>
      <c r="AM78"/>
      <c r="AN78"/>
      <c r="AO78"/>
      <c r="AP78"/>
      <c r="AQ78"/>
      <c r="AR78"/>
      <c r="AS78"/>
      <c r="AT78"/>
      <c r="AU78"/>
    </row>
    <row r="79" spans="1:48" ht="23.25" customHeight="1">
      <c r="A79" s="300" t="s">
        <v>191</v>
      </c>
      <c r="B79" s="301"/>
      <c r="C79" s="306" t="s">
        <v>192</v>
      </c>
      <c r="D79" s="306" t="s">
        <v>193</v>
      </c>
      <c r="E79" s="308" t="s">
        <v>194</v>
      </c>
      <c r="F79" s="309"/>
      <c r="G79" s="312" t="s">
        <v>195</v>
      </c>
      <c r="H79" s="312"/>
      <c r="I79" s="312"/>
      <c r="J79" s="312"/>
      <c r="K79" s="312"/>
      <c r="L79" s="312"/>
      <c r="M79" s="312"/>
      <c r="N79" s="312"/>
      <c r="O79" s="308" t="s">
        <v>196</v>
      </c>
      <c r="P79" s="312"/>
      <c r="Q79" s="312"/>
      <c r="R79" s="309"/>
      <c r="S79" s="358" t="s">
        <v>197</v>
      </c>
      <c r="T79" s="309" t="s">
        <v>198</v>
      </c>
    </row>
    <row r="80" spans="1:48" ht="39.4" customHeight="1">
      <c r="A80" s="302"/>
      <c r="B80" s="303"/>
      <c r="C80" s="332"/>
      <c r="D80" s="307"/>
      <c r="E80" s="310"/>
      <c r="F80" s="311"/>
      <c r="G80" s="313"/>
      <c r="H80" s="313"/>
      <c r="I80" s="313"/>
      <c r="J80" s="313"/>
      <c r="K80" s="313"/>
      <c r="L80" s="313"/>
      <c r="M80" s="313"/>
      <c r="N80" s="313"/>
      <c r="O80" s="310"/>
      <c r="P80" s="313"/>
      <c r="Q80" s="313"/>
      <c r="R80" s="311"/>
      <c r="S80" s="359"/>
      <c r="T80" s="311"/>
    </row>
    <row r="81" spans="1:20" ht="24.75" customHeight="1">
      <c r="A81" s="304"/>
      <c r="B81" s="305"/>
      <c r="C81" s="332"/>
      <c r="D81" s="353" t="s">
        <v>199</v>
      </c>
      <c r="E81" s="354"/>
      <c r="F81" s="355"/>
      <c r="G81" s="353" t="s">
        <v>200</v>
      </c>
      <c r="H81" s="354"/>
      <c r="I81" s="354"/>
      <c r="J81" s="354"/>
      <c r="K81" s="354"/>
      <c r="L81" s="354"/>
      <c r="M81" s="354"/>
      <c r="N81" s="355"/>
      <c r="O81" s="353" t="s">
        <v>201</v>
      </c>
      <c r="P81" s="354"/>
      <c r="Q81" s="354"/>
      <c r="R81" s="355"/>
      <c r="S81" s="359"/>
      <c r="T81" s="309" t="s">
        <v>113</v>
      </c>
    </row>
    <row r="82" spans="1:20" ht="27" customHeight="1">
      <c r="A82" s="76" t="s">
        <v>138</v>
      </c>
      <c r="B82" s="77"/>
      <c r="C82" s="333"/>
      <c r="D82" s="78" t="s">
        <v>202</v>
      </c>
      <c r="E82" s="78" t="s">
        <v>203</v>
      </c>
      <c r="F82" s="78" t="s">
        <v>204</v>
      </c>
      <c r="G82" s="78" t="s">
        <v>205</v>
      </c>
      <c r="H82" s="78" t="s">
        <v>206</v>
      </c>
      <c r="I82" s="78" t="s">
        <v>207</v>
      </c>
      <c r="J82" s="78" t="s">
        <v>208</v>
      </c>
      <c r="K82" s="78" t="s">
        <v>209</v>
      </c>
      <c r="L82" s="353" t="s">
        <v>210</v>
      </c>
      <c r="M82" s="355"/>
      <c r="N82" s="78" t="s">
        <v>211</v>
      </c>
      <c r="O82" s="78" t="s">
        <v>212</v>
      </c>
      <c r="P82" s="78" t="s">
        <v>213</v>
      </c>
      <c r="Q82" s="78" t="s">
        <v>214</v>
      </c>
      <c r="R82" s="78" t="s">
        <v>215</v>
      </c>
      <c r="S82" s="360"/>
      <c r="T82" s="311"/>
    </row>
    <row r="83" spans="1:20" ht="30" customHeight="1">
      <c r="A83" s="79">
        <v>0.1</v>
      </c>
      <c r="B83" s="72" t="s">
        <v>156</v>
      </c>
      <c r="C83" s="316"/>
      <c r="D83" s="317"/>
      <c r="E83" s="317"/>
      <c r="F83" s="317"/>
      <c r="G83" s="317"/>
      <c r="H83" s="317"/>
      <c r="I83" s="317"/>
      <c r="J83" s="317"/>
      <c r="K83" s="317"/>
      <c r="L83" s="317"/>
      <c r="M83" s="317"/>
      <c r="N83" s="318"/>
      <c r="O83" s="21" t="s">
        <v>216</v>
      </c>
      <c r="P83" s="21"/>
      <c r="Q83" s="21"/>
      <c r="R83" s="21"/>
      <c r="S83" s="123">
        <f>SUM(C83:R83)</f>
        <v>0</v>
      </c>
      <c r="T83" s="23"/>
    </row>
    <row r="84" spans="1:20" ht="30" customHeight="1">
      <c r="A84" s="71">
        <v>0.2</v>
      </c>
      <c r="B84" s="72" t="s">
        <v>158</v>
      </c>
      <c r="C84" s="319"/>
      <c r="D84" s="320"/>
      <c r="E84" s="320"/>
      <c r="F84" s="320"/>
      <c r="G84" s="320"/>
      <c r="H84" s="320"/>
      <c r="I84" s="320"/>
      <c r="J84" s="320"/>
      <c r="K84" s="320"/>
      <c r="L84" s="320"/>
      <c r="M84" s="320"/>
      <c r="N84" s="321"/>
      <c r="O84" s="21" t="s">
        <v>216</v>
      </c>
      <c r="P84" s="21"/>
      <c r="Q84" s="21"/>
      <c r="R84" s="21"/>
      <c r="S84" s="123">
        <f t="shared" ref="S84:S101" si="2">SUM(C84:R84)</f>
        <v>0</v>
      </c>
      <c r="T84" s="23"/>
    </row>
    <row r="85" spans="1:20" ht="30" customHeight="1">
      <c r="A85" s="71">
        <v>0.3</v>
      </c>
      <c r="B85" s="72" t="s">
        <v>159</v>
      </c>
      <c r="C85" s="21"/>
      <c r="D85" s="21"/>
      <c r="E85" s="22"/>
      <c r="F85" s="21"/>
      <c r="G85" s="21"/>
      <c r="H85" s="21"/>
      <c r="I85" s="21"/>
      <c r="J85" s="21"/>
      <c r="K85" s="21"/>
      <c r="L85" s="322"/>
      <c r="M85" s="323"/>
      <c r="N85" s="324"/>
      <c r="O85" s="21" t="s">
        <v>216</v>
      </c>
      <c r="P85" s="21"/>
      <c r="Q85" s="21"/>
      <c r="R85" s="21"/>
      <c r="S85" s="123">
        <f t="shared" si="2"/>
        <v>0</v>
      </c>
      <c r="T85" s="23"/>
    </row>
    <row r="86" spans="1:20" ht="30" customHeight="1">
      <c r="A86" s="71">
        <v>0.4</v>
      </c>
      <c r="B86" s="72" t="s">
        <v>160</v>
      </c>
      <c r="C86" s="21"/>
      <c r="D86" s="21"/>
      <c r="E86" s="22"/>
      <c r="F86" s="21"/>
      <c r="G86" s="21"/>
      <c r="H86" s="21"/>
      <c r="I86" s="21"/>
      <c r="J86" s="21"/>
      <c r="K86" s="21"/>
      <c r="L86" s="325"/>
      <c r="M86" s="326"/>
      <c r="N86" s="327"/>
      <c r="O86" s="21" t="s">
        <v>216</v>
      </c>
      <c r="P86" s="21"/>
      <c r="Q86" s="21"/>
      <c r="R86" s="21"/>
      <c r="S86" s="123">
        <f t="shared" si="2"/>
        <v>0</v>
      </c>
      <c r="T86" s="23"/>
    </row>
    <row r="87" spans="1:20" ht="30" customHeight="1">
      <c r="A87" s="71">
        <v>0.5</v>
      </c>
      <c r="B87" s="72" t="s">
        <v>217</v>
      </c>
      <c r="C87" s="21"/>
      <c r="D87" s="21"/>
      <c r="E87" s="22"/>
      <c r="F87" s="21"/>
      <c r="G87" s="21"/>
      <c r="H87" s="21"/>
      <c r="I87" s="21"/>
      <c r="J87" s="21"/>
      <c r="K87" s="21"/>
      <c r="L87" s="325"/>
      <c r="M87" s="326"/>
      <c r="N87" s="327"/>
      <c r="O87" s="21" t="s">
        <v>216</v>
      </c>
      <c r="P87" s="21"/>
      <c r="Q87" s="21"/>
      <c r="R87" s="21"/>
      <c r="S87" s="123">
        <f t="shared" si="2"/>
        <v>0</v>
      </c>
      <c r="T87" s="23"/>
    </row>
    <row r="88" spans="1:20" ht="30" customHeight="1">
      <c r="A88" s="71">
        <v>1</v>
      </c>
      <c r="B88" s="77" t="s">
        <v>161</v>
      </c>
      <c r="C88" s="21"/>
      <c r="D88" s="21"/>
      <c r="E88" s="22"/>
      <c r="F88" s="21"/>
      <c r="G88" s="21"/>
      <c r="H88" s="21"/>
      <c r="I88" s="21"/>
      <c r="J88" s="21"/>
      <c r="K88" s="21"/>
      <c r="L88" s="325"/>
      <c r="M88" s="326"/>
      <c r="N88" s="327"/>
      <c r="O88" s="21" t="s">
        <v>216</v>
      </c>
      <c r="P88" s="21"/>
      <c r="Q88" s="21"/>
      <c r="R88" s="21"/>
      <c r="S88" s="123">
        <f t="shared" si="2"/>
        <v>0</v>
      </c>
      <c r="T88" s="23"/>
    </row>
    <row r="89" spans="1:20" ht="30" customHeight="1">
      <c r="A89" s="71">
        <v>2.1</v>
      </c>
      <c r="B89" s="72" t="s">
        <v>162</v>
      </c>
      <c r="C89" s="21"/>
      <c r="D89" s="21"/>
      <c r="E89" s="21"/>
      <c r="F89" s="21"/>
      <c r="G89" s="21"/>
      <c r="H89" s="21"/>
      <c r="I89" s="21"/>
      <c r="J89" s="21"/>
      <c r="K89" s="21"/>
      <c r="L89" s="325"/>
      <c r="M89" s="326"/>
      <c r="N89" s="327"/>
      <c r="O89" s="21" t="s">
        <v>216</v>
      </c>
      <c r="P89" s="21"/>
      <c r="Q89" s="21"/>
      <c r="R89" s="21"/>
      <c r="S89" s="123">
        <f t="shared" si="2"/>
        <v>0</v>
      </c>
      <c r="T89" s="23"/>
    </row>
    <row r="90" spans="1:20" ht="30" customHeight="1">
      <c r="A90" s="71">
        <v>2.2000000000000002</v>
      </c>
      <c r="B90" s="72" t="s">
        <v>163</v>
      </c>
      <c r="C90" s="21"/>
      <c r="D90" s="21"/>
      <c r="E90" s="22"/>
      <c r="F90" s="21"/>
      <c r="G90" s="21"/>
      <c r="H90" s="21"/>
      <c r="I90" s="21"/>
      <c r="J90" s="21"/>
      <c r="K90" s="21"/>
      <c r="L90" s="325"/>
      <c r="M90" s="326"/>
      <c r="N90" s="327"/>
      <c r="O90" s="21" t="s">
        <v>216</v>
      </c>
      <c r="P90" s="21"/>
      <c r="Q90" s="21"/>
      <c r="R90" s="21"/>
      <c r="S90" s="123">
        <f t="shared" si="2"/>
        <v>0</v>
      </c>
      <c r="T90" s="23"/>
    </row>
    <row r="91" spans="1:20" ht="30" customHeight="1">
      <c r="A91" s="71">
        <v>2.2999999999999998</v>
      </c>
      <c r="B91" s="72" t="s">
        <v>164</v>
      </c>
      <c r="C91" s="21"/>
      <c r="D91" s="21"/>
      <c r="E91" s="22"/>
      <c r="F91" s="21"/>
      <c r="G91" s="21"/>
      <c r="H91" s="21"/>
      <c r="I91" s="21"/>
      <c r="J91" s="21"/>
      <c r="K91" s="21"/>
      <c r="L91" s="325"/>
      <c r="M91" s="326"/>
      <c r="N91" s="327"/>
      <c r="O91" s="21" t="s">
        <v>216</v>
      </c>
      <c r="P91" s="21"/>
      <c r="Q91" s="21"/>
      <c r="R91" s="21"/>
      <c r="S91" s="123">
        <f t="shared" si="2"/>
        <v>0</v>
      </c>
      <c r="T91" s="23"/>
    </row>
    <row r="92" spans="1:20" ht="30" customHeight="1">
      <c r="A92" s="71">
        <v>2.4</v>
      </c>
      <c r="B92" s="72" t="s">
        <v>165</v>
      </c>
      <c r="C92" s="21"/>
      <c r="D92" s="21"/>
      <c r="E92" s="22"/>
      <c r="F92" s="21"/>
      <c r="G92" s="21"/>
      <c r="H92" s="21"/>
      <c r="I92" s="21"/>
      <c r="J92" s="21"/>
      <c r="K92" s="21"/>
      <c r="L92" s="325"/>
      <c r="M92" s="326"/>
      <c r="N92" s="327"/>
      <c r="O92" s="21" t="s">
        <v>216</v>
      </c>
      <c r="P92" s="21"/>
      <c r="Q92" s="21"/>
      <c r="R92" s="21"/>
      <c r="S92" s="123">
        <f t="shared" si="2"/>
        <v>0</v>
      </c>
      <c r="T92" s="23"/>
    </row>
    <row r="93" spans="1:20" ht="30" customHeight="1">
      <c r="A93" s="71">
        <v>2.5</v>
      </c>
      <c r="B93" s="72" t="s">
        <v>166</v>
      </c>
      <c r="C93" s="21"/>
      <c r="D93" s="21"/>
      <c r="E93" s="22"/>
      <c r="F93" s="21"/>
      <c r="G93" s="21"/>
      <c r="H93" s="21"/>
      <c r="I93" s="21"/>
      <c r="J93" s="21"/>
      <c r="K93" s="21"/>
      <c r="L93" s="325"/>
      <c r="M93" s="326"/>
      <c r="N93" s="327"/>
      <c r="O93" s="21" t="s">
        <v>216</v>
      </c>
      <c r="P93" s="21"/>
      <c r="Q93" s="21"/>
      <c r="R93" s="21"/>
      <c r="S93" s="123">
        <f t="shared" si="2"/>
        <v>0</v>
      </c>
      <c r="T93" s="23"/>
    </row>
    <row r="94" spans="1:20" ht="30" customHeight="1">
      <c r="A94" s="71">
        <v>2.6</v>
      </c>
      <c r="B94" s="72" t="s">
        <v>167</v>
      </c>
      <c r="C94" s="21"/>
      <c r="D94" s="21"/>
      <c r="E94" s="22"/>
      <c r="F94" s="21"/>
      <c r="G94" s="21"/>
      <c r="H94" s="21"/>
      <c r="I94" s="21"/>
      <c r="J94" s="21"/>
      <c r="K94" s="21"/>
      <c r="L94" s="325"/>
      <c r="M94" s="326"/>
      <c r="N94" s="327"/>
      <c r="O94" s="21" t="s">
        <v>216</v>
      </c>
      <c r="P94" s="21"/>
      <c r="Q94" s="21"/>
      <c r="R94" s="21"/>
      <c r="S94" s="123">
        <f t="shared" si="2"/>
        <v>0</v>
      </c>
      <c r="T94" s="23"/>
    </row>
    <row r="95" spans="1:20" ht="30" customHeight="1">
      <c r="A95" s="71">
        <v>2.7</v>
      </c>
      <c r="B95" s="72" t="s">
        <v>168</v>
      </c>
      <c r="C95" s="21"/>
      <c r="D95" s="21"/>
      <c r="E95" s="22"/>
      <c r="F95" s="21"/>
      <c r="G95" s="21"/>
      <c r="H95" s="21"/>
      <c r="I95" s="21"/>
      <c r="J95" s="21"/>
      <c r="K95" s="21"/>
      <c r="L95" s="325"/>
      <c r="M95" s="326"/>
      <c r="N95" s="327"/>
      <c r="O95" s="21" t="s">
        <v>216</v>
      </c>
      <c r="P95" s="21"/>
      <c r="Q95" s="21"/>
      <c r="R95" s="21"/>
      <c r="S95" s="123">
        <f t="shared" si="2"/>
        <v>0</v>
      </c>
      <c r="T95" s="23"/>
    </row>
    <row r="96" spans="1:20" ht="30" customHeight="1">
      <c r="A96" s="71">
        <v>2.8</v>
      </c>
      <c r="B96" s="72" t="s">
        <v>169</v>
      </c>
      <c r="C96" s="21"/>
      <c r="D96" s="21"/>
      <c r="E96" s="22"/>
      <c r="F96" s="21"/>
      <c r="G96" s="21"/>
      <c r="H96" s="21"/>
      <c r="I96" s="21"/>
      <c r="J96" s="21"/>
      <c r="K96" s="21"/>
      <c r="L96" s="325"/>
      <c r="M96" s="326"/>
      <c r="N96" s="327"/>
      <c r="O96" s="21" t="s">
        <v>216</v>
      </c>
      <c r="P96" s="21"/>
      <c r="Q96" s="21"/>
      <c r="R96" s="21"/>
      <c r="S96" s="123">
        <f t="shared" si="2"/>
        <v>0</v>
      </c>
      <c r="T96" s="23"/>
    </row>
    <row r="97" spans="1:47" ht="30" customHeight="1">
      <c r="A97" s="71">
        <v>3</v>
      </c>
      <c r="B97" s="72" t="s">
        <v>170</v>
      </c>
      <c r="C97" s="21"/>
      <c r="D97" s="21"/>
      <c r="E97" s="22"/>
      <c r="F97" s="21"/>
      <c r="G97" s="21"/>
      <c r="H97" s="21"/>
      <c r="I97" s="21"/>
      <c r="J97" s="21"/>
      <c r="K97" s="21"/>
      <c r="L97" s="325"/>
      <c r="M97" s="326"/>
      <c r="N97" s="327"/>
      <c r="O97" s="21" t="s">
        <v>216</v>
      </c>
      <c r="P97" s="21"/>
      <c r="Q97" s="21"/>
      <c r="R97" s="21"/>
      <c r="S97" s="123">
        <f t="shared" si="2"/>
        <v>0</v>
      </c>
      <c r="T97" s="23"/>
    </row>
    <row r="98" spans="1:47" ht="30" customHeight="1">
      <c r="A98" s="71">
        <v>4</v>
      </c>
      <c r="B98" s="72" t="s">
        <v>218</v>
      </c>
      <c r="C98" s="21"/>
      <c r="D98" s="21"/>
      <c r="E98" s="22"/>
      <c r="F98" s="21"/>
      <c r="G98" s="21"/>
      <c r="H98" s="21"/>
      <c r="I98" s="21"/>
      <c r="J98" s="21"/>
      <c r="K98" s="21"/>
      <c r="L98" s="328"/>
      <c r="M98" s="329"/>
      <c r="N98" s="330"/>
      <c r="O98" s="21" t="s">
        <v>216</v>
      </c>
      <c r="P98" s="21"/>
      <c r="Q98" s="21"/>
      <c r="R98" s="21"/>
      <c r="S98" s="123">
        <f t="shared" si="2"/>
        <v>0</v>
      </c>
      <c r="T98" s="23"/>
    </row>
    <row r="99" spans="1:47" ht="30" customHeight="1">
      <c r="A99" s="71">
        <v>5</v>
      </c>
      <c r="B99" s="72" t="s">
        <v>172</v>
      </c>
      <c r="C99" s="21"/>
      <c r="D99" s="21"/>
      <c r="E99" s="22"/>
      <c r="F99" s="21"/>
      <c r="G99" s="21"/>
      <c r="H99" s="21"/>
      <c r="I99" s="21"/>
      <c r="J99" s="21"/>
      <c r="K99" s="21"/>
      <c r="L99" s="21" t="s">
        <v>219</v>
      </c>
      <c r="M99" s="21" t="s">
        <v>220</v>
      </c>
      <c r="N99" s="21" t="s">
        <v>221</v>
      </c>
      <c r="O99" s="21" t="s">
        <v>216</v>
      </c>
      <c r="P99" s="21"/>
      <c r="Q99" s="21"/>
      <c r="R99" s="21"/>
      <c r="S99" s="123">
        <f>SUM(C99:R99)</f>
        <v>0</v>
      </c>
      <c r="T99" s="23"/>
    </row>
    <row r="100" spans="1:47" ht="30" customHeight="1">
      <c r="A100" s="71">
        <v>6</v>
      </c>
      <c r="B100" s="72" t="s">
        <v>173</v>
      </c>
      <c r="C100" s="21"/>
      <c r="D100" s="21"/>
      <c r="E100" s="22"/>
      <c r="F100" s="21"/>
      <c r="G100" s="21"/>
      <c r="H100" s="21"/>
      <c r="I100" s="21"/>
      <c r="J100" s="21"/>
      <c r="K100" s="21"/>
      <c r="L100" s="322"/>
      <c r="M100" s="323"/>
      <c r="N100" s="324"/>
      <c r="O100" s="21" t="s">
        <v>216</v>
      </c>
      <c r="P100" s="21"/>
      <c r="Q100" s="21"/>
      <c r="R100" s="21"/>
      <c r="S100" s="123">
        <f t="shared" si="2"/>
        <v>0</v>
      </c>
      <c r="T100" s="23"/>
    </row>
    <row r="101" spans="1:47" ht="30" customHeight="1">
      <c r="A101" s="71">
        <v>7</v>
      </c>
      <c r="B101" s="72" t="s">
        <v>174</v>
      </c>
      <c r="C101" s="21"/>
      <c r="D101" s="21"/>
      <c r="E101" s="22"/>
      <c r="F101" s="21"/>
      <c r="G101" s="21"/>
      <c r="H101" s="21"/>
      <c r="I101" s="21"/>
      <c r="J101" s="21"/>
      <c r="K101" s="21"/>
      <c r="L101" s="325"/>
      <c r="M101" s="326"/>
      <c r="N101" s="327"/>
      <c r="O101" s="21" t="s">
        <v>216</v>
      </c>
      <c r="P101" s="21"/>
      <c r="Q101" s="21"/>
      <c r="R101" s="21"/>
      <c r="S101" s="123">
        <f t="shared" si="2"/>
        <v>0</v>
      </c>
      <c r="T101" s="23"/>
    </row>
    <row r="102" spans="1:47" ht="30" customHeight="1">
      <c r="A102" s="71">
        <v>8</v>
      </c>
      <c r="B102" s="72" t="s">
        <v>175</v>
      </c>
      <c r="C102" s="21"/>
      <c r="D102" s="21"/>
      <c r="E102" s="22"/>
      <c r="F102" s="21"/>
      <c r="G102" s="21"/>
      <c r="H102" s="21"/>
      <c r="I102" s="21"/>
      <c r="J102" s="21"/>
      <c r="K102" s="21"/>
      <c r="L102" s="328"/>
      <c r="M102" s="329"/>
      <c r="N102" s="330"/>
      <c r="O102" s="21" t="s">
        <v>216</v>
      </c>
      <c r="P102" s="21"/>
      <c r="Q102" s="21"/>
      <c r="R102" s="21"/>
      <c r="S102" s="123">
        <f>SUM(C102:R102)</f>
        <v>0</v>
      </c>
      <c r="T102" s="23"/>
    </row>
    <row r="103" spans="1:47" ht="30" customHeight="1">
      <c r="A103" s="298" t="s">
        <v>222</v>
      </c>
      <c r="B103" s="299"/>
      <c r="C103" s="295"/>
      <c r="D103" s="296"/>
      <c r="E103" s="297"/>
      <c r="F103" s="24"/>
      <c r="G103" s="344"/>
      <c r="H103" s="345"/>
      <c r="I103" s="345"/>
      <c r="J103" s="345"/>
      <c r="K103" s="345"/>
      <c r="L103" s="345"/>
      <c r="M103" s="345"/>
      <c r="N103" s="345"/>
      <c r="O103" s="345"/>
      <c r="P103" s="345"/>
      <c r="Q103" s="345"/>
      <c r="R103" s="346"/>
      <c r="S103" s="117">
        <f>F103</f>
        <v>0</v>
      </c>
      <c r="T103" s="135"/>
    </row>
    <row r="104" spans="1:47" ht="27" customHeight="1">
      <c r="A104" s="288" t="s">
        <v>114</v>
      </c>
      <c r="B104" s="289"/>
      <c r="C104" s="147">
        <f>SUM(C85:C102)</f>
        <v>0</v>
      </c>
      <c r="D104" s="147">
        <f t="shared" ref="D104:K104" si="3">SUM(D85:D102)</f>
        <v>0</v>
      </c>
      <c r="E104" s="148">
        <f t="shared" si="3"/>
        <v>0</v>
      </c>
      <c r="F104" s="147">
        <f>SUM(F85:F103)</f>
        <v>0</v>
      </c>
      <c r="G104" s="147">
        <f t="shared" si="3"/>
        <v>0</v>
      </c>
      <c r="H104" s="147">
        <f t="shared" si="3"/>
        <v>0</v>
      </c>
      <c r="I104" s="147">
        <f>SUM(I85:I102)</f>
        <v>0</v>
      </c>
      <c r="J104" s="147">
        <f t="shared" si="3"/>
        <v>0</v>
      </c>
      <c r="K104" s="147">
        <f t="shared" si="3"/>
        <v>0</v>
      </c>
      <c r="L104" s="347" t="e">
        <f>L99+M99</f>
        <v>#VALUE!</v>
      </c>
      <c r="M104" s="348"/>
      <c r="N104" s="147" t="str">
        <f>N99</f>
        <v>Operational Water</v>
      </c>
      <c r="O104" s="147">
        <f>SUM(O83:O102)</f>
        <v>0</v>
      </c>
      <c r="P104" s="147">
        <f t="shared" ref="P104:T104" si="4">SUM(P83:P102)</f>
        <v>0</v>
      </c>
      <c r="Q104" s="147">
        <f t="shared" si="4"/>
        <v>0</v>
      </c>
      <c r="R104" s="147">
        <f t="shared" si="4"/>
        <v>0</v>
      </c>
      <c r="S104" s="147">
        <f>SUM(S83:S103)</f>
        <v>0</v>
      </c>
      <c r="T104" s="147">
        <f t="shared" si="4"/>
        <v>0</v>
      </c>
    </row>
    <row r="105" spans="1:47" ht="27" customHeight="1">
      <c r="A105" s="349" t="s">
        <v>115</v>
      </c>
      <c r="B105" s="350"/>
      <c r="C105" s="146" t="e">
        <f t="shared" ref="C105:K105" si="5">C104/$C$6</f>
        <v>#DIV/0!</v>
      </c>
      <c r="D105" s="146" t="e">
        <f t="shared" si="5"/>
        <v>#DIV/0!</v>
      </c>
      <c r="E105" s="146" t="e">
        <f t="shared" si="5"/>
        <v>#DIV/0!</v>
      </c>
      <c r="F105" s="146" t="e">
        <f t="shared" si="5"/>
        <v>#DIV/0!</v>
      </c>
      <c r="G105" s="146" t="e">
        <f t="shared" si="5"/>
        <v>#DIV/0!</v>
      </c>
      <c r="H105" s="146" t="e">
        <f t="shared" si="5"/>
        <v>#DIV/0!</v>
      </c>
      <c r="I105" s="146" t="e">
        <f t="shared" si="5"/>
        <v>#DIV/0!</v>
      </c>
      <c r="J105" s="146" t="e">
        <f t="shared" si="5"/>
        <v>#DIV/0!</v>
      </c>
      <c r="K105" s="146" t="e">
        <f t="shared" si="5"/>
        <v>#DIV/0!</v>
      </c>
      <c r="L105" s="351" t="e">
        <f>L104/$C$6</f>
        <v>#VALUE!</v>
      </c>
      <c r="M105" s="352"/>
      <c r="N105" s="146" t="e">
        <f t="shared" ref="N105:T105" si="6">N104/$C$6</f>
        <v>#VALUE!</v>
      </c>
      <c r="O105" s="146" t="e">
        <f t="shared" si="6"/>
        <v>#DIV/0!</v>
      </c>
      <c r="P105" s="146" t="e">
        <f t="shared" si="6"/>
        <v>#DIV/0!</v>
      </c>
      <c r="Q105" s="146" t="e">
        <f t="shared" si="6"/>
        <v>#DIV/0!</v>
      </c>
      <c r="R105" s="146" t="e">
        <f t="shared" si="6"/>
        <v>#DIV/0!</v>
      </c>
      <c r="S105" s="146" t="e">
        <f t="shared" si="6"/>
        <v>#DIV/0!</v>
      </c>
      <c r="T105" s="146" t="e">
        <f t="shared" si="6"/>
        <v>#DIV/0!</v>
      </c>
    </row>
    <row r="106" spans="1:47">
      <c r="A106" s="337" t="s">
        <v>223</v>
      </c>
      <c r="B106" s="337"/>
      <c r="C106" s="337"/>
      <c r="D106" s="337"/>
      <c r="E106" s="337"/>
      <c r="F106" s="337"/>
      <c r="G106" s="337"/>
      <c r="H106" s="337"/>
      <c r="I106" s="337"/>
      <c r="J106" s="337"/>
      <c r="K106" s="337"/>
      <c r="L106" s="337"/>
      <c r="M106" s="337"/>
      <c r="N106" s="337"/>
      <c r="O106" s="337"/>
      <c r="P106" s="337"/>
      <c r="Q106" s="337"/>
      <c r="R106" s="337"/>
      <c r="S106" s="337"/>
      <c r="T106" s="337"/>
    </row>
    <row r="107" spans="1:47">
      <c r="A107" s="80" t="s">
        <v>224</v>
      </c>
      <c r="B107" s="80"/>
      <c r="C107" s="80"/>
      <c r="D107" s="81"/>
      <c r="E107" s="81"/>
      <c r="F107" s="80"/>
      <c r="G107" s="80"/>
      <c r="H107" s="80"/>
      <c r="I107" s="80"/>
      <c r="J107" s="80"/>
      <c r="K107" s="80"/>
      <c r="L107" s="80"/>
      <c r="M107" s="80"/>
      <c r="N107" s="80"/>
      <c r="O107" s="81"/>
      <c r="P107" s="81"/>
    </row>
    <row r="108" spans="1:47" s="84" customFormat="1" ht="57.75" customHeight="1">
      <c r="A108" s="134"/>
      <c r="B108" s="134"/>
      <c r="C108" s="134"/>
      <c r="D108" s="134"/>
      <c r="E108" s="134"/>
      <c r="F108" s="134"/>
      <c r="G108" s="134"/>
      <c r="H108" s="134"/>
      <c r="I108" s="134"/>
      <c r="J108" s="134"/>
      <c r="K108" s="134"/>
      <c r="L108" s="134"/>
      <c r="M108" s="134"/>
      <c r="N108" s="134"/>
      <c r="O108" s="134"/>
      <c r="P108" s="134"/>
      <c r="Q108" s="145"/>
      <c r="R108" s="145"/>
      <c r="S108" s="145"/>
      <c r="T108" s="145"/>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row>
    <row r="109" spans="1:47" ht="0.75" customHeight="1">
      <c r="A109" s="134"/>
      <c r="B109" s="134"/>
      <c r="C109" s="134"/>
      <c r="D109" s="134"/>
      <c r="E109" s="134"/>
      <c r="F109" s="134"/>
      <c r="G109" s="134"/>
      <c r="H109" s="134"/>
      <c r="I109" s="134"/>
      <c r="J109" s="134"/>
      <c r="K109" s="134"/>
      <c r="L109" s="134"/>
      <c r="M109" s="134"/>
      <c r="N109" s="134"/>
      <c r="O109" s="134"/>
      <c r="P109" s="134"/>
      <c r="Q109" s="145"/>
      <c r="R109" s="145"/>
      <c r="S109" s="145"/>
      <c r="T109" s="145"/>
      <c r="U109" s="83"/>
      <c r="V109" s="83"/>
    </row>
    <row r="110" spans="1:47" ht="35.25" customHeight="1">
      <c r="A110" s="134"/>
      <c r="B110" s="134"/>
      <c r="C110" s="134"/>
      <c r="D110" s="134"/>
      <c r="E110" s="134"/>
      <c r="F110" s="134"/>
      <c r="G110" s="134"/>
      <c r="H110" s="134"/>
      <c r="I110" s="134"/>
      <c r="J110" s="134"/>
      <c r="K110" s="134"/>
      <c r="L110" s="134"/>
      <c r="M110" s="134"/>
      <c r="N110" s="134"/>
      <c r="O110" s="134"/>
      <c r="P110" s="134"/>
      <c r="Q110" s="145"/>
      <c r="R110" s="145"/>
      <c r="S110" s="145"/>
      <c r="T110" s="145"/>
      <c r="U110" s="83"/>
      <c r="V110" s="83"/>
    </row>
    <row r="111" spans="1:47" ht="12.75" customHeight="1">
      <c r="A111" s="134"/>
      <c r="B111" s="134"/>
      <c r="C111" s="134"/>
      <c r="D111" s="134"/>
      <c r="E111" s="134"/>
      <c r="F111" s="134"/>
      <c r="G111" s="134"/>
      <c r="H111" s="134"/>
      <c r="I111" s="134"/>
      <c r="J111" s="134"/>
      <c r="K111" s="134"/>
      <c r="L111" s="134"/>
      <c r="M111" s="134"/>
      <c r="N111" s="134"/>
      <c r="O111" s="134"/>
      <c r="P111" s="134"/>
      <c r="Q111" s="134"/>
      <c r="R111" s="134"/>
      <c r="S111" s="134"/>
      <c r="T111" s="134"/>
      <c r="U111" s="83"/>
      <c r="V111" s="83"/>
    </row>
    <row r="112" spans="1:47" ht="26.65" customHeight="1">
      <c r="A112" s="134"/>
      <c r="B112" s="134"/>
      <c r="C112" s="134"/>
      <c r="D112" s="134"/>
      <c r="E112" s="134"/>
      <c r="F112" s="134"/>
      <c r="G112" s="134"/>
      <c r="H112" s="134"/>
      <c r="I112" s="134"/>
      <c r="J112" s="134"/>
      <c r="K112" s="134"/>
      <c r="L112" s="134"/>
      <c r="M112" s="134"/>
      <c r="N112" s="134"/>
      <c r="O112" s="134"/>
      <c r="P112" s="134"/>
      <c r="Q112" s="134"/>
      <c r="R112" s="134"/>
      <c r="S112" s="134"/>
      <c r="T112" s="134"/>
      <c r="U112" s="83"/>
      <c r="V112" s="83"/>
    </row>
    <row r="113" spans="1:22" ht="25.5" customHeight="1">
      <c r="A113" s="134"/>
      <c r="B113" s="134"/>
      <c r="C113" s="134"/>
      <c r="D113" s="134"/>
      <c r="E113" s="134"/>
      <c r="F113" s="134"/>
      <c r="G113" s="134"/>
      <c r="H113" s="134"/>
      <c r="I113" s="134"/>
      <c r="J113" s="134"/>
      <c r="K113" s="134"/>
      <c r="L113" s="134"/>
      <c r="M113" s="134"/>
      <c r="N113" s="134"/>
      <c r="O113" s="134"/>
      <c r="P113" s="134"/>
      <c r="Q113" s="134"/>
      <c r="R113" s="134"/>
      <c r="S113" s="134"/>
      <c r="T113" s="134"/>
      <c r="U113" s="83"/>
      <c r="V113" s="83"/>
    </row>
    <row r="114" spans="1:22" ht="29.65" customHeight="1">
      <c r="A114" s="134"/>
      <c r="B114" s="134"/>
      <c r="C114" s="134"/>
      <c r="D114" s="134"/>
      <c r="E114" s="134"/>
      <c r="F114" s="134"/>
      <c r="G114" s="134"/>
      <c r="H114" s="134"/>
      <c r="I114" s="134"/>
      <c r="J114" s="134"/>
      <c r="K114" s="134"/>
      <c r="L114" s="134"/>
      <c r="M114" s="134"/>
      <c r="N114" s="134"/>
      <c r="O114" s="134"/>
      <c r="P114" s="134"/>
      <c r="Q114" s="134"/>
      <c r="R114" s="134"/>
      <c r="S114" s="134"/>
      <c r="T114" s="134"/>
      <c r="U114" s="83"/>
      <c r="V114" s="83"/>
    </row>
    <row r="115" spans="1:22" ht="29.25" customHeight="1">
      <c r="A115" s="134"/>
      <c r="B115" s="134"/>
      <c r="C115" s="134"/>
      <c r="D115" s="134"/>
      <c r="E115" s="134"/>
      <c r="F115" s="134"/>
      <c r="G115" s="134"/>
      <c r="H115" s="134"/>
      <c r="I115" s="134"/>
      <c r="J115" s="134"/>
      <c r="K115" s="134"/>
      <c r="L115" s="134"/>
      <c r="M115" s="134"/>
      <c r="N115" s="134"/>
      <c r="O115" s="134"/>
      <c r="P115" s="134"/>
      <c r="Q115" s="134"/>
      <c r="R115" s="134"/>
      <c r="S115" s="134"/>
      <c r="T115" s="134"/>
      <c r="U115" s="83"/>
      <c r="V115" s="83"/>
    </row>
    <row r="116" spans="1:22" ht="33" customHeight="1">
      <c r="A116" s="134"/>
      <c r="B116" s="134"/>
      <c r="C116" s="134"/>
      <c r="D116" s="134"/>
      <c r="E116" s="134"/>
      <c r="F116" s="134"/>
      <c r="G116" s="134"/>
      <c r="H116" s="134"/>
      <c r="I116" s="134"/>
      <c r="J116" s="134"/>
      <c r="K116" s="134"/>
      <c r="L116" s="134"/>
      <c r="M116" s="134"/>
      <c r="N116" s="134"/>
      <c r="O116" s="134"/>
      <c r="P116" s="134"/>
      <c r="Q116" s="134"/>
      <c r="R116" s="134"/>
      <c r="S116" s="134"/>
      <c r="T116" s="134"/>
      <c r="U116" s="83"/>
      <c r="V116" s="83"/>
    </row>
    <row r="117" spans="1:22" ht="33" customHeight="1">
      <c r="A117" s="134"/>
      <c r="B117" s="134"/>
      <c r="C117" s="134"/>
      <c r="D117" s="134"/>
      <c r="E117" s="134"/>
      <c r="F117" s="134"/>
      <c r="G117" s="134"/>
      <c r="H117" s="134"/>
      <c r="I117" s="134"/>
      <c r="J117" s="134"/>
      <c r="K117" s="134"/>
      <c r="L117" s="134"/>
      <c r="M117" s="134"/>
      <c r="N117" s="134"/>
      <c r="O117" s="134"/>
      <c r="P117" s="134"/>
      <c r="Q117" s="134"/>
      <c r="R117" s="134"/>
      <c r="S117" s="134"/>
      <c r="T117" s="134"/>
      <c r="U117" s="83"/>
      <c r="V117" s="83"/>
    </row>
    <row r="118" spans="1:22" ht="33.4" customHeight="1">
      <c r="A118" s="134"/>
      <c r="B118" s="134"/>
      <c r="C118" s="134"/>
      <c r="D118" s="134"/>
      <c r="E118" s="134"/>
      <c r="F118" s="134"/>
      <c r="G118" s="134"/>
      <c r="H118" s="134"/>
      <c r="I118" s="134"/>
      <c r="J118" s="134"/>
      <c r="K118" s="134"/>
      <c r="L118" s="134"/>
      <c r="M118" s="134"/>
      <c r="N118" s="134"/>
      <c r="O118" s="134"/>
      <c r="P118" s="134"/>
      <c r="Q118" s="134"/>
      <c r="R118" s="134"/>
      <c r="S118" s="134"/>
      <c r="T118" s="134"/>
      <c r="U118" s="83"/>
      <c r="V118" s="83"/>
    </row>
    <row r="119" spans="1:22" ht="29.65" customHeight="1">
      <c r="A119" s="134"/>
      <c r="B119" s="134"/>
      <c r="C119" s="134"/>
      <c r="D119" s="134"/>
      <c r="E119" s="134"/>
      <c r="F119" s="134"/>
      <c r="G119" s="134"/>
      <c r="H119" s="134"/>
      <c r="I119" s="134"/>
      <c r="J119" s="134"/>
      <c r="K119" s="134"/>
      <c r="L119" s="134"/>
      <c r="M119" s="134"/>
      <c r="N119" s="134"/>
      <c r="O119" s="134"/>
      <c r="P119" s="134"/>
      <c r="Q119" s="134"/>
      <c r="R119" s="134"/>
      <c r="S119" s="134"/>
      <c r="T119" s="134"/>
      <c r="U119" s="83"/>
      <c r="V119" s="83"/>
    </row>
    <row r="120" spans="1:22" ht="34.9" customHeight="1">
      <c r="A120" s="134"/>
      <c r="B120" s="134"/>
      <c r="C120" s="134"/>
      <c r="D120" s="134"/>
      <c r="E120" s="134"/>
      <c r="F120" s="134"/>
      <c r="G120" s="134"/>
      <c r="H120" s="134"/>
      <c r="I120" s="134"/>
      <c r="J120" s="134"/>
      <c r="K120" s="134"/>
      <c r="L120" s="134"/>
      <c r="M120" s="134"/>
      <c r="N120" s="134"/>
      <c r="O120" s="134"/>
      <c r="P120" s="134"/>
      <c r="Q120" s="134"/>
      <c r="R120" s="134"/>
      <c r="S120" s="134"/>
      <c r="T120" s="134"/>
      <c r="U120" s="83"/>
      <c r="V120" s="83"/>
    </row>
    <row r="121" spans="1:22" ht="28.9" customHeight="1">
      <c r="A121" s="134"/>
      <c r="B121" s="134"/>
      <c r="C121" s="134"/>
      <c r="D121" s="134"/>
      <c r="E121" s="134"/>
      <c r="F121" s="134"/>
      <c r="G121" s="134"/>
      <c r="H121" s="134"/>
      <c r="I121" s="134"/>
      <c r="J121" s="134"/>
      <c r="K121" s="134"/>
      <c r="L121" s="134"/>
      <c r="M121" s="134"/>
      <c r="N121" s="134"/>
      <c r="O121" s="134"/>
      <c r="P121" s="134"/>
      <c r="Q121" s="134"/>
      <c r="R121" s="134"/>
      <c r="S121" s="134"/>
      <c r="T121" s="134"/>
      <c r="U121" s="83"/>
      <c r="V121" s="83"/>
    </row>
    <row r="122" spans="1:22" ht="31.9" customHeight="1">
      <c r="A122" s="134"/>
      <c r="B122" s="134"/>
      <c r="C122" s="134"/>
      <c r="D122" s="134"/>
      <c r="E122" s="134"/>
      <c r="F122" s="134"/>
      <c r="G122" s="134"/>
      <c r="H122" s="134"/>
      <c r="I122" s="134"/>
      <c r="J122" s="134"/>
      <c r="K122" s="134"/>
      <c r="L122" s="134"/>
      <c r="M122" s="134"/>
      <c r="N122" s="134"/>
      <c r="O122" s="134"/>
      <c r="P122" s="134"/>
      <c r="Q122" s="134"/>
      <c r="R122" s="134"/>
      <c r="S122" s="134"/>
      <c r="T122" s="134"/>
      <c r="U122" s="83"/>
      <c r="V122" s="83"/>
    </row>
    <row r="123" spans="1:22" ht="33" customHeight="1">
      <c r="A123" s="134"/>
      <c r="B123" s="134"/>
      <c r="C123" s="134"/>
      <c r="D123" s="134"/>
      <c r="E123" s="134"/>
      <c r="F123" s="134"/>
      <c r="G123" s="134"/>
      <c r="H123" s="134"/>
      <c r="I123" s="134"/>
      <c r="J123" s="134"/>
      <c r="K123" s="134"/>
      <c r="L123" s="134"/>
      <c r="M123" s="134"/>
      <c r="N123" s="134"/>
      <c r="O123" s="134"/>
      <c r="P123" s="134"/>
      <c r="Q123" s="134"/>
      <c r="R123" s="134"/>
      <c r="S123" s="134"/>
      <c r="T123" s="134"/>
      <c r="U123" s="83"/>
      <c r="V123" s="83"/>
    </row>
    <row r="124" spans="1:22" ht="34.15" customHeight="1">
      <c r="A124" s="134"/>
      <c r="B124" s="134"/>
      <c r="C124" s="134"/>
      <c r="D124" s="134"/>
      <c r="E124" s="134"/>
      <c r="F124" s="134"/>
      <c r="G124" s="134"/>
      <c r="H124" s="134"/>
      <c r="I124" s="134"/>
      <c r="J124" s="134"/>
      <c r="K124" s="134"/>
      <c r="L124" s="134"/>
      <c r="M124" s="134"/>
      <c r="N124" s="134"/>
      <c r="O124" s="134"/>
      <c r="P124" s="134"/>
      <c r="Q124" s="134"/>
      <c r="R124" s="134"/>
      <c r="S124" s="134"/>
      <c r="T124" s="134"/>
      <c r="U124" s="83"/>
      <c r="V124" s="83"/>
    </row>
    <row r="125" spans="1:22" ht="30.4" customHeight="1">
      <c r="A125" s="134"/>
      <c r="B125" s="134"/>
      <c r="C125" s="134"/>
      <c r="D125" s="134"/>
      <c r="E125" s="134"/>
      <c r="F125" s="134"/>
      <c r="G125" s="134"/>
      <c r="H125" s="134"/>
      <c r="I125" s="134"/>
      <c r="J125" s="134"/>
      <c r="K125" s="134"/>
      <c r="L125" s="134"/>
      <c r="M125" s="134"/>
      <c r="N125" s="134"/>
      <c r="O125" s="134"/>
      <c r="P125" s="134"/>
      <c r="Q125" s="134"/>
      <c r="R125" s="134"/>
      <c r="S125" s="134"/>
      <c r="T125" s="134"/>
      <c r="U125" s="83"/>
      <c r="V125" s="83"/>
    </row>
    <row r="126" spans="1:22" ht="32.65" customHeight="1">
      <c r="A126" s="134"/>
      <c r="B126" s="134"/>
      <c r="C126" s="134"/>
      <c r="D126" s="134"/>
      <c r="E126" s="134"/>
      <c r="F126" s="134"/>
      <c r="G126" s="134"/>
      <c r="H126" s="134"/>
      <c r="I126" s="134"/>
      <c r="J126" s="134"/>
      <c r="K126" s="134"/>
      <c r="L126" s="134"/>
      <c r="M126" s="134"/>
      <c r="N126" s="134"/>
      <c r="O126" s="134"/>
      <c r="P126" s="134"/>
      <c r="Q126" s="134"/>
      <c r="R126" s="134"/>
      <c r="S126" s="134"/>
      <c r="T126" s="134"/>
      <c r="U126" s="83"/>
      <c r="V126" s="83"/>
    </row>
    <row r="127" spans="1:22" ht="31.5" customHeight="1">
      <c r="A127" s="134"/>
      <c r="B127" s="134"/>
      <c r="C127" s="134"/>
      <c r="D127" s="134"/>
      <c r="E127" s="134"/>
      <c r="F127" s="134"/>
      <c r="G127" s="134"/>
      <c r="H127" s="134"/>
      <c r="I127" s="134"/>
      <c r="J127" s="134"/>
      <c r="K127" s="134"/>
      <c r="L127" s="134"/>
      <c r="M127" s="134"/>
      <c r="N127" s="134"/>
      <c r="O127" s="134"/>
      <c r="P127" s="134"/>
      <c r="Q127" s="134"/>
      <c r="R127" s="134"/>
      <c r="S127" s="134"/>
      <c r="T127" s="134"/>
      <c r="U127" s="83"/>
      <c r="V127" s="83"/>
    </row>
    <row r="128" spans="1:22" ht="38.25" customHeight="1">
      <c r="A128" s="134"/>
      <c r="B128" s="134"/>
      <c r="C128" s="134"/>
      <c r="D128" s="134"/>
      <c r="E128" s="134"/>
      <c r="F128" s="134"/>
      <c r="G128" s="134"/>
      <c r="H128" s="134"/>
      <c r="I128" s="134"/>
      <c r="J128" s="134"/>
      <c r="K128" s="134"/>
      <c r="L128" s="134"/>
      <c r="M128" s="134"/>
      <c r="N128" s="134"/>
      <c r="O128" s="134"/>
      <c r="P128" s="134"/>
      <c r="Q128" s="134"/>
      <c r="R128" s="134"/>
      <c r="S128" s="134"/>
      <c r="T128" s="134"/>
      <c r="U128" s="83"/>
      <c r="V128" s="83"/>
    </row>
    <row r="129" spans="1:22" ht="24.75" customHeight="1">
      <c r="A129" s="134"/>
      <c r="B129" s="134"/>
      <c r="C129" s="134"/>
      <c r="D129" s="134"/>
      <c r="E129" s="134"/>
      <c r="F129" s="134"/>
      <c r="G129" s="134"/>
      <c r="H129" s="134"/>
      <c r="I129" s="134"/>
      <c r="J129" s="134"/>
      <c r="K129" s="134"/>
      <c r="L129" s="134"/>
      <c r="M129" s="134"/>
      <c r="N129" s="134"/>
      <c r="O129" s="134"/>
      <c r="P129" s="134"/>
      <c r="Q129" s="134"/>
      <c r="R129" s="134"/>
      <c r="S129" s="134"/>
      <c r="T129" s="134"/>
      <c r="U129" s="83"/>
      <c r="V129" s="83"/>
    </row>
    <row r="130" spans="1:22" ht="22.9">
      <c r="A130" s="134"/>
      <c r="B130" s="134"/>
      <c r="C130" s="134"/>
      <c r="D130" s="134"/>
      <c r="E130" s="134"/>
      <c r="F130" s="134"/>
      <c r="G130" s="134"/>
      <c r="H130" s="134"/>
      <c r="I130" s="134"/>
      <c r="J130" s="134"/>
      <c r="K130" s="134"/>
      <c r="L130" s="134"/>
      <c r="M130" s="134"/>
      <c r="N130" s="134"/>
      <c r="O130" s="134"/>
      <c r="P130" s="134"/>
      <c r="Q130" s="134"/>
      <c r="R130" s="134"/>
      <c r="S130" s="134"/>
      <c r="T130" s="134"/>
      <c r="U130" s="83"/>
      <c r="V130" s="83"/>
    </row>
    <row r="131" spans="1:22" ht="31.5" customHeight="1">
      <c r="A131" s="134"/>
      <c r="B131" s="134"/>
      <c r="C131" s="134"/>
      <c r="D131" s="134"/>
      <c r="E131" s="134"/>
      <c r="F131" s="134"/>
      <c r="G131" s="134"/>
      <c r="H131" s="134"/>
      <c r="I131" s="134"/>
      <c r="J131" s="134"/>
      <c r="K131" s="134"/>
      <c r="L131" s="134"/>
      <c r="M131" s="134"/>
      <c r="N131" s="134"/>
      <c r="O131" s="134"/>
      <c r="P131" s="134"/>
      <c r="Q131" s="134"/>
      <c r="R131" s="134"/>
      <c r="S131" s="134"/>
      <c r="T131" s="134"/>
      <c r="U131" s="83"/>
      <c r="V131" s="83"/>
    </row>
    <row r="132" spans="1:22" ht="25.9" customHeight="1">
      <c r="A132" s="134"/>
      <c r="B132" s="134"/>
      <c r="C132" s="134"/>
      <c r="D132" s="134"/>
      <c r="E132" s="134"/>
      <c r="F132" s="134"/>
      <c r="G132" s="134"/>
      <c r="H132" s="134"/>
      <c r="I132" s="134"/>
      <c r="J132" s="134"/>
      <c r="K132" s="134"/>
      <c r="L132" s="134"/>
      <c r="M132" s="134"/>
      <c r="N132" s="134"/>
      <c r="O132" s="134"/>
      <c r="P132" s="134"/>
      <c r="Q132" s="134"/>
      <c r="R132" s="134"/>
      <c r="S132" s="134"/>
      <c r="T132" s="134"/>
      <c r="U132" s="83"/>
      <c r="V132" s="83"/>
    </row>
    <row r="133" spans="1:22" ht="33" customHeight="1">
      <c r="A133" s="134"/>
      <c r="B133" s="134"/>
      <c r="C133" s="134"/>
      <c r="D133" s="134"/>
      <c r="E133" s="134"/>
      <c r="F133" s="134"/>
      <c r="G133" s="134"/>
      <c r="H133" s="134"/>
      <c r="I133" s="134"/>
      <c r="J133" s="134"/>
      <c r="K133" s="134"/>
      <c r="L133" s="134"/>
      <c r="M133" s="134"/>
      <c r="N133" s="134"/>
      <c r="O133" s="134"/>
      <c r="P133" s="134"/>
      <c r="Q133" s="134"/>
      <c r="R133" s="134"/>
      <c r="S133" s="134"/>
      <c r="T133" s="134"/>
      <c r="U133" s="83"/>
      <c r="V133" s="83"/>
    </row>
    <row r="134" spans="1:22" ht="37.9" customHeight="1">
      <c r="A134" s="134"/>
      <c r="B134" s="134"/>
      <c r="C134" s="134"/>
      <c r="D134" s="134"/>
      <c r="E134" s="134"/>
      <c r="F134" s="134"/>
      <c r="G134" s="134"/>
      <c r="H134" s="134"/>
      <c r="I134" s="134"/>
      <c r="J134" s="134"/>
      <c r="K134" s="134"/>
      <c r="L134" s="134"/>
      <c r="M134" s="134"/>
      <c r="N134" s="134"/>
      <c r="O134" s="134"/>
      <c r="P134" s="134"/>
      <c r="Q134" s="134"/>
      <c r="R134" s="134"/>
      <c r="S134" s="134"/>
      <c r="T134" s="134"/>
      <c r="U134" s="83"/>
      <c r="V134" s="83"/>
    </row>
    <row r="135" spans="1:22" ht="37.9" customHeight="1">
      <c r="A135" s="134"/>
      <c r="B135" s="134"/>
      <c r="C135" s="134"/>
      <c r="D135" s="134"/>
      <c r="E135" s="134"/>
      <c r="F135" s="134"/>
      <c r="G135" s="134"/>
      <c r="H135" s="134"/>
      <c r="I135" s="134"/>
      <c r="J135" s="134"/>
      <c r="K135" s="134"/>
      <c r="L135" s="134"/>
      <c r="M135" s="134"/>
      <c r="N135" s="134"/>
      <c r="O135" s="134"/>
      <c r="P135" s="134"/>
      <c r="Q135" s="134"/>
      <c r="R135" s="134"/>
      <c r="S135" s="134"/>
      <c r="T135" s="134"/>
      <c r="U135" s="83"/>
      <c r="V135" s="83"/>
    </row>
    <row r="136" spans="1:22" ht="22.9">
      <c r="A136" s="134"/>
      <c r="B136" s="134"/>
      <c r="C136" s="134"/>
      <c r="D136" s="134"/>
      <c r="E136" s="134"/>
      <c r="F136" s="134"/>
      <c r="G136" s="134"/>
      <c r="H136" s="134"/>
      <c r="I136" s="134"/>
      <c r="J136" s="134"/>
      <c r="K136" s="134"/>
      <c r="L136" s="134"/>
      <c r="M136" s="134"/>
      <c r="N136" s="134"/>
      <c r="O136" s="134"/>
      <c r="P136" s="134"/>
      <c r="Q136" s="134"/>
      <c r="R136" s="134"/>
      <c r="S136" s="134"/>
      <c r="T136" s="134"/>
      <c r="U136" s="83"/>
      <c r="V136" s="83"/>
    </row>
    <row r="137" spans="1:22" ht="12.75" customHeight="1">
      <c r="A137" s="134"/>
      <c r="B137" s="134"/>
      <c r="C137" s="134"/>
      <c r="D137" s="134"/>
      <c r="E137" s="134"/>
      <c r="F137" s="134"/>
      <c r="G137" s="134"/>
      <c r="H137" s="134"/>
      <c r="I137" s="134"/>
      <c r="J137" s="134"/>
      <c r="K137" s="134"/>
      <c r="L137" s="134"/>
      <c r="M137" s="134"/>
      <c r="N137" s="134"/>
      <c r="O137" s="134"/>
      <c r="P137" s="134"/>
      <c r="Q137" s="134"/>
      <c r="R137" s="134"/>
      <c r="S137" s="134"/>
      <c r="T137" s="134"/>
      <c r="U137" s="83"/>
      <c r="V137" s="83"/>
    </row>
    <row r="138" spans="1:22" ht="22.9">
      <c r="A138" s="134"/>
      <c r="B138" s="134"/>
      <c r="C138" s="134"/>
      <c r="D138" s="134"/>
      <c r="E138" s="134"/>
      <c r="F138" s="134"/>
      <c r="G138" s="134"/>
      <c r="H138" s="134"/>
      <c r="I138" s="134"/>
      <c r="J138" s="134"/>
      <c r="K138" s="134"/>
      <c r="L138" s="134"/>
      <c r="M138" s="134"/>
      <c r="N138" s="134"/>
      <c r="O138" s="134"/>
      <c r="P138" s="134"/>
      <c r="Q138" s="134"/>
      <c r="R138" s="134"/>
      <c r="S138" s="134"/>
      <c r="T138" s="134"/>
      <c r="U138" s="83"/>
      <c r="V138" s="83"/>
    </row>
    <row r="139" spans="1:22" ht="22.9">
      <c r="A139" s="134"/>
      <c r="B139" s="134"/>
      <c r="C139" s="134"/>
      <c r="D139" s="134"/>
      <c r="E139" s="134"/>
      <c r="F139" s="134"/>
      <c r="G139" s="134"/>
      <c r="H139" s="134"/>
      <c r="I139" s="134"/>
      <c r="J139" s="134"/>
      <c r="K139" s="134"/>
      <c r="L139" s="134"/>
      <c r="M139" s="134"/>
      <c r="N139" s="134"/>
      <c r="O139" s="134"/>
      <c r="P139" s="134"/>
      <c r="Q139" s="134"/>
      <c r="R139" s="134"/>
      <c r="S139" s="134"/>
      <c r="T139" s="134"/>
      <c r="U139" s="83"/>
      <c r="V139" s="83"/>
    </row>
    <row r="140" spans="1:22" ht="22.9">
      <c r="A140" s="134"/>
      <c r="B140" s="134"/>
      <c r="C140" s="134"/>
      <c r="D140" s="134"/>
      <c r="E140" s="134"/>
      <c r="F140" s="134"/>
      <c r="G140" s="134"/>
      <c r="H140" s="134"/>
      <c r="I140" s="134"/>
      <c r="J140" s="134"/>
      <c r="K140" s="134"/>
      <c r="L140" s="134"/>
      <c r="M140" s="134"/>
      <c r="N140" s="134"/>
      <c r="O140" s="134"/>
      <c r="P140" s="134"/>
      <c r="Q140" s="134"/>
      <c r="R140" s="134"/>
      <c r="S140" s="134"/>
      <c r="T140" s="134"/>
      <c r="U140" s="83"/>
      <c r="V140" s="83"/>
    </row>
    <row r="141" spans="1:22" ht="22.9">
      <c r="A141" s="134"/>
      <c r="B141" s="134"/>
      <c r="C141" s="134"/>
      <c r="D141" s="134"/>
      <c r="E141" s="134"/>
      <c r="F141" s="134"/>
      <c r="G141" s="134"/>
      <c r="H141" s="134"/>
      <c r="I141" s="134"/>
      <c r="J141" s="134"/>
      <c r="K141" s="134"/>
      <c r="L141" s="134"/>
      <c r="M141" s="134"/>
      <c r="N141" s="134"/>
      <c r="O141" s="134"/>
      <c r="P141" s="134"/>
      <c r="Q141" s="134"/>
      <c r="R141" s="134"/>
      <c r="S141" s="134"/>
      <c r="T141" s="134"/>
      <c r="U141" s="83"/>
      <c r="V141" s="83"/>
    </row>
  </sheetData>
  <sheetProtection algorithmName="SHA-512" hashValue="OCB4fFHHVQCPB++lAUaf8dXZawA27PdtlSYT+5w9iqfHzkhOogqLWwdAv6oXckPyRSTYmlKNT9HAjAQbxP6xUg==" saltValue="KIy+npz/MnEeNvXcy+IAEg==" spinCount="100000" sheet="1" objects="1" scenarios="1" formatCells="0" insertRows="0"/>
  <mergeCells count="143">
    <mergeCell ref="B45:F46"/>
    <mergeCell ref="A47:B47"/>
    <mergeCell ref="F49:G51"/>
    <mergeCell ref="A34:B38"/>
    <mergeCell ref="C34:E34"/>
    <mergeCell ref="C35:E35"/>
    <mergeCell ref="C36:E36"/>
    <mergeCell ref="C38:E38"/>
    <mergeCell ref="C47:D47"/>
    <mergeCell ref="C44:E44"/>
    <mergeCell ref="A49:B51"/>
    <mergeCell ref="C42:E42"/>
    <mergeCell ref="C43:E43"/>
    <mergeCell ref="E49:E51"/>
    <mergeCell ref="F47:G48"/>
    <mergeCell ref="O79:R80"/>
    <mergeCell ref="S79:S82"/>
    <mergeCell ref="E76:G76"/>
    <mergeCell ref="H75:I75"/>
    <mergeCell ref="F56:G56"/>
    <mergeCell ref="F57:G57"/>
    <mergeCell ref="F58:G58"/>
    <mergeCell ref="F59:G59"/>
    <mergeCell ref="F60:G60"/>
    <mergeCell ref="F61:G61"/>
    <mergeCell ref="A106:T106"/>
    <mergeCell ref="A40:B44"/>
    <mergeCell ref="E77:G77"/>
    <mergeCell ref="A30:B30"/>
    <mergeCell ref="C30:F30"/>
    <mergeCell ref="A31:B31"/>
    <mergeCell ref="C31:F31"/>
    <mergeCell ref="A32:B32"/>
    <mergeCell ref="C32:F32"/>
    <mergeCell ref="G103:R103"/>
    <mergeCell ref="L100:N102"/>
    <mergeCell ref="A104:B104"/>
    <mergeCell ref="L104:M104"/>
    <mergeCell ref="A105:B105"/>
    <mergeCell ref="L105:M105"/>
    <mergeCell ref="T79:T80"/>
    <mergeCell ref="D81:F81"/>
    <mergeCell ref="G81:N81"/>
    <mergeCell ref="O81:R81"/>
    <mergeCell ref="J74:L74"/>
    <mergeCell ref="J75:L75"/>
    <mergeCell ref="H73:I73"/>
    <mergeCell ref="T81:T82"/>
    <mergeCell ref="L82:M82"/>
    <mergeCell ref="C103:E103"/>
    <mergeCell ref="A103:B103"/>
    <mergeCell ref="A79:B81"/>
    <mergeCell ref="D79:D80"/>
    <mergeCell ref="E79:F80"/>
    <mergeCell ref="G79:N80"/>
    <mergeCell ref="F62:G62"/>
    <mergeCell ref="F63:G63"/>
    <mergeCell ref="F64:G64"/>
    <mergeCell ref="F71:G71"/>
    <mergeCell ref="J63:L63"/>
    <mergeCell ref="J64:L64"/>
    <mergeCell ref="J71:L71"/>
    <mergeCell ref="J72:L72"/>
    <mergeCell ref="J73:L73"/>
    <mergeCell ref="C83:N84"/>
    <mergeCell ref="L85:N98"/>
    <mergeCell ref="J77:L77"/>
    <mergeCell ref="C79:C82"/>
    <mergeCell ref="A72:B72"/>
    <mergeCell ref="H72:I72"/>
    <mergeCell ref="J65:L65"/>
    <mergeCell ref="J66:L66"/>
    <mergeCell ref="J67:L67"/>
    <mergeCell ref="A1:F1"/>
    <mergeCell ref="A23:B23"/>
    <mergeCell ref="A3:B3"/>
    <mergeCell ref="C5:F5"/>
    <mergeCell ref="A6:B6"/>
    <mergeCell ref="C6:F6"/>
    <mergeCell ref="A9:B9"/>
    <mergeCell ref="C9:F9"/>
    <mergeCell ref="A14:B14"/>
    <mergeCell ref="C14:F14"/>
    <mergeCell ref="A2:B2"/>
    <mergeCell ref="C2:F2"/>
    <mergeCell ref="C3:F3"/>
    <mergeCell ref="A4:B4"/>
    <mergeCell ref="C4:F4"/>
    <mergeCell ref="C17:F17"/>
    <mergeCell ref="A16:B16"/>
    <mergeCell ref="C16:F16"/>
    <mergeCell ref="A20:I20"/>
    <mergeCell ref="I5:J5"/>
    <mergeCell ref="A13:B13"/>
    <mergeCell ref="A5:B5"/>
    <mergeCell ref="A8:F8"/>
    <mergeCell ref="I3:J3"/>
    <mergeCell ref="I4:J4"/>
    <mergeCell ref="H2:J2"/>
    <mergeCell ref="A17:B18"/>
    <mergeCell ref="C18:F18"/>
    <mergeCell ref="A15:B15"/>
    <mergeCell ref="C15:F15"/>
    <mergeCell ref="C37:E37"/>
    <mergeCell ref="C40:E40"/>
    <mergeCell ref="C41:E41"/>
    <mergeCell ref="A27:B27"/>
    <mergeCell ref="A25:B25"/>
    <mergeCell ref="A29:F29"/>
    <mergeCell ref="C13:F13"/>
    <mergeCell ref="A10:B10"/>
    <mergeCell ref="C10:F10"/>
    <mergeCell ref="A12:B12"/>
    <mergeCell ref="C12:F12"/>
    <mergeCell ref="C27:I27"/>
    <mergeCell ref="A26:B26"/>
    <mergeCell ref="A21:B21"/>
    <mergeCell ref="A22:B22"/>
    <mergeCell ref="C24:E24"/>
    <mergeCell ref="F24:I26"/>
    <mergeCell ref="A24:B24"/>
    <mergeCell ref="H47:I47"/>
    <mergeCell ref="A48:B48"/>
    <mergeCell ref="E47:E48"/>
    <mergeCell ref="J68:L68"/>
    <mergeCell ref="J69:L69"/>
    <mergeCell ref="J70:L70"/>
    <mergeCell ref="J61:L61"/>
    <mergeCell ref="J62:L62"/>
    <mergeCell ref="J52:L52"/>
    <mergeCell ref="J53:L53"/>
    <mergeCell ref="J54:L54"/>
    <mergeCell ref="J55:L55"/>
    <mergeCell ref="J56:L56"/>
    <mergeCell ref="J57:L57"/>
    <mergeCell ref="J58:L58"/>
    <mergeCell ref="J59:L59"/>
    <mergeCell ref="J60:L60"/>
    <mergeCell ref="F52:G52"/>
    <mergeCell ref="F53:G53"/>
    <mergeCell ref="F54:G54"/>
    <mergeCell ref="F55:G55"/>
    <mergeCell ref="E52:E55"/>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6" r:id="rId4" name="Check Box 10">
              <controlPr defaultSize="0" autoFill="0" autoLine="0" autoPict="0">
                <anchor moveWithCells="1">
                  <from>
                    <xdr:col>4</xdr:col>
                    <xdr:colOff>891540</xdr:colOff>
                    <xdr:row>16</xdr:row>
                    <xdr:rowOff>190500</xdr:rowOff>
                  </from>
                  <to>
                    <xdr:col>4</xdr:col>
                    <xdr:colOff>1790700</xdr:colOff>
                    <xdr:row>18</xdr:row>
                    <xdr:rowOff>152400</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3</xdr:col>
                    <xdr:colOff>899160</xdr:colOff>
                    <xdr:row>15</xdr:row>
                    <xdr:rowOff>205740</xdr:rowOff>
                  </from>
                  <to>
                    <xdr:col>3</xdr:col>
                    <xdr:colOff>1805940</xdr:colOff>
                    <xdr:row>17</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5D56802-4192-46CF-A5A7-F91678782265}">
          <x14:formula1>
            <xm:f>'WLC benchmarks'!$B$3:$B$6</xm:f>
          </x14:formula1>
          <xm:sqref>C24:E24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99"/>
  </sheetPr>
  <dimension ref="A1:AU529"/>
  <sheetViews>
    <sheetView showGridLines="0" tabSelected="1" topLeftCell="B1" zoomScale="40" zoomScaleNormal="40" workbookViewId="0">
      <selection activeCell="A2" sqref="A2:B2"/>
    </sheetView>
  </sheetViews>
  <sheetFormatPr defaultColWidth="9.140625" defaultRowHeight="13.15"/>
  <cols>
    <col min="1" max="1" width="14.28515625" style="45" customWidth="1"/>
    <col min="2" max="2" width="68.42578125" customWidth="1"/>
    <col min="3" max="3" width="44.7109375" style="49" customWidth="1"/>
    <col min="4" max="4" width="37" style="48" customWidth="1"/>
    <col min="5" max="5" width="41.140625" style="48" customWidth="1"/>
    <col min="6" max="6" width="25.28515625" style="48" customWidth="1"/>
    <col min="7" max="7" width="26.28515625" customWidth="1"/>
    <col min="8" max="8" width="30.5703125" customWidth="1"/>
    <col min="9" max="9" width="23.85546875" bestFit="1" customWidth="1"/>
    <col min="10" max="10" width="41.5703125" customWidth="1"/>
    <col min="11" max="11" width="21.140625" bestFit="1" customWidth="1"/>
    <col min="12" max="12" width="20.7109375" customWidth="1"/>
    <col min="13" max="13" width="24.5703125" customWidth="1"/>
    <col min="14" max="14" width="25.42578125" customWidth="1"/>
    <col min="15" max="15" width="33.5703125" customWidth="1"/>
    <col min="16" max="16" width="28.7109375" customWidth="1"/>
    <col min="17" max="17" width="23.140625" customWidth="1"/>
    <col min="18" max="18" width="30.42578125" customWidth="1"/>
    <col min="19" max="19" width="23.85546875" customWidth="1"/>
    <col min="20" max="20" width="26.42578125" customWidth="1"/>
    <col min="26" max="26" width="46" bestFit="1" customWidth="1"/>
    <col min="27" max="27" width="126.42578125" customWidth="1"/>
  </cols>
  <sheetData>
    <row r="1" spans="1:11">
      <c r="A1" s="417" t="s">
        <v>36</v>
      </c>
      <c r="B1" s="417"/>
      <c r="C1" s="418"/>
      <c r="D1" s="418"/>
      <c r="E1" s="418"/>
      <c r="F1" s="418"/>
    </row>
    <row r="2" spans="1:11" ht="37.5" customHeight="1">
      <c r="A2" s="219" t="s">
        <v>37</v>
      </c>
      <c r="B2" s="219"/>
      <c r="C2" s="261" t="s">
        <v>225</v>
      </c>
      <c r="D2" s="264"/>
      <c r="E2" s="264"/>
      <c r="F2" s="264"/>
      <c r="H2" s="393" t="s">
        <v>86</v>
      </c>
      <c r="I2" s="393"/>
      <c r="J2" s="393"/>
      <c r="K2" s="50"/>
    </row>
    <row r="3" spans="1:11">
      <c r="A3" s="220" t="s">
        <v>38</v>
      </c>
      <c r="B3" s="269"/>
      <c r="C3" s="264"/>
      <c r="D3" s="264"/>
      <c r="E3" s="264"/>
      <c r="F3" s="264"/>
      <c r="H3" s="125"/>
      <c r="I3" s="248" t="s">
        <v>87</v>
      </c>
      <c r="J3" s="249"/>
      <c r="K3" s="46"/>
    </row>
    <row r="4" spans="1:11">
      <c r="A4" s="219" t="s">
        <v>88</v>
      </c>
      <c r="B4" s="219"/>
      <c r="C4" s="264"/>
      <c r="D4" s="264"/>
      <c r="E4" s="264"/>
      <c r="F4" s="264"/>
      <c r="H4" s="156"/>
      <c r="I4" s="391" t="s">
        <v>89</v>
      </c>
      <c r="J4" s="392"/>
      <c r="K4" s="46"/>
    </row>
    <row r="5" spans="1:11" ht="35.25" customHeight="1">
      <c r="A5" s="219" t="s">
        <v>40</v>
      </c>
      <c r="B5" s="219"/>
      <c r="C5" s="264" t="s">
        <v>226</v>
      </c>
      <c r="D5" s="264"/>
      <c r="E5" s="264"/>
      <c r="F5" s="264"/>
      <c r="H5" s="144"/>
      <c r="I5" s="387" t="s">
        <v>90</v>
      </c>
      <c r="J5" s="388"/>
    </row>
    <row r="6" spans="1:11" ht="15.6">
      <c r="A6" s="219" t="s">
        <v>41</v>
      </c>
      <c r="B6" s="219"/>
      <c r="C6" s="264">
        <v>4273</v>
      </c>
      <c r="D6" s="264"/>
      <c r="E6" s="264"/>
      <c r="F6" s="264"/>
    </row>
    <row r="7" spans="1:11">
      <c r="A7"/>
      <c r="C7" s="164"/>
      <c r="D7"/>
      <c r="E7"/>
      <c r="F7"/>
    </row>
    <row r="8" spans="1:11" ht="22.5" customHeight="1">
      <c r="A8" s="443" t="s">
        <v>91</v>
      </c>
      <c r="B8" s="444"/>
      <c r="C8" s="444"/>
      <c r="D8" s="444"/>
      <c r="E8" s="444"/>
      <c r="F8" s="445"/>
    </row>
    <row r="9" spans="1:11" s="43" customFormat="1">
      <c r="A9" s="219" t="s">
        <v>42</v>
      </c>
      <c r="B9" s="219"/>
      <c r="C9" s="419" t="s">
        <v>227</v>
      </c>
      <c r="D9" s="420"/>
      <c r="E9" s="420"/>
      <c r="F9" s="421"/>
    </row>
    <row r="10" spans="1:11" s="43" customFormat="1">
      <c r="A10" s="219" t="s">
        <v>92</v>
      </c>
      <c r="B10" s="219"/>
      <c r="C10" s="419" t="s">
        <v>228</v>
      </c>
      <c r="D10" s="420"/>
      <c r="E10" s="420"/>
      <c r="F10" s="421"/>
      <c r="G10" s="44"/>
    </row>
    <row r="11" spans="1:11">
      <c r="A11" s="103"/>
      <c r="B11" s="104" t="s">
        <v>93</v>
      </c>
      <c r="C11" s="188" t="s">
        <v>229</v>
      </c>
      <c r="D11" s="185"/>
      <c r="E11" s="186"/>
      <c r="F11" s="187"/>
      <c r="G11" s="50"/>
    </row>
    <row r="12" spans="1:11" ht="64.5" customHeight="1">
      <c r="A12" s="220" t="s">
        <v>95</v>
      </c>
      <c r="B12" s="269"/>
      <c r="C12" s="389">
        <v>60</v>
      </c>
      <c r="D12" s="390"/>
      <c r="E12" s="390"/>
      <c r="F12" s="390"/>
      <c r="G12" s="50"/>
    </row>
    <row r="13" spans="1:11" ht="39" customHeight="1">
      <c r="A13" s="219" t="s">
        <v>97</v>
      </c>
      <c r="B13" s="219"/>
      <c r="C13" s="389" t="s">
        <v>230</v>
      </c>
      <c r="D13" s="390"/>
      <c r="E13" s="390"/>
      <c r="F13" s="397"/>
      <c r="G13" s="51"/>
    </row>
    <row r="14" spans="1:11" ht="39.75" customHeight="1">
      <c r="A14" s="220" t="s">
        <v>231</v>
      </c>
      <c r="B14" s="269"/>
      <c r="C14" s="419" t="s">
        <v>232</v>
      </c>
      <c r="D14" s="420"/>
      <c r="E14" s="420"/>
      <c r="F14" s="420"/>
      <c r="G14" s="51"/>
    </row>
    <row r="15" spans="1:11" ht="39.75" customHeight="1">
      <c r="A15" s="260" t="s">
        <v>100</v>
      </c>
      <c r="B15" s="260"/>
      <c r="C15" s="389" t="s">
        <v>233</v>
      </c>
      <c r="D15" s="390"/>
      <c r="E15" s="390"/>
      <c r="F15" s="397"/>
      <c r="G15" s="51"/>
    </row>
    <row r="16" spans="1:11" ht="39.75" customHeight="1">
      <c r="A16" s="260" t="s">
        <v>234</v>
      </c>
      <c r="B16" s="260"/>
      <c r="C16" s="389" t="s">
        <v>235</v>
      </c>
      <c r="D16" s="390"/>
      <c r="E16" s="390"/>
      <c r="F16" s="397"/>
      <c r="G16" s="51"/>
    </row>
    <row r="17" spans="1:17" ht="39.75" customHeight="1">
      <c r="A17" s="253" t="s">
        <v>103</v>
      </c>
      <c r="B17" s="254"/>
      <c r="C17" s="389" t="s">
        <v>104</v>
      </c>
      <c r="D17" s="390"/>
      <c r="E17" s="390"/>
      <c r="F17" s="390"/>
      <c r="G17" s="51"/>
    </row>
    <row r="18" spans="1:17" ht="39.75" customHeight="1">
      <c r="A18" s="255"/>
      <c r="B18" s="256"/>
      <c r="C18" s="389" t="s">
        <v>105</v>
      </c>
      <c r="D18" s="390"/>
      <c r="E18" s="390"/>
      <c r="F18" s="390"/>
      <c r="G18" s="51"/>
    </row>
    <row r="19" spans="1:17" ht="16.149999999999999" customHeight="1">
      <c r="A19" s="51"/>
      <c r="B19" s="51"/>
      <c r="C19" s="189"/>
      <c r="D19" s="51"/>
      <c r="E19" s="51"/>
      <c r="F19" s="51"/>
      <c r="G19" s="51"/>
    </row>
    <row r="20" spans="1:17" ht="40.15" customHeight="1">
      <c r="A20" s="293" t="s">
        <v>236</v>
      </c>
      <c r="B20" s="294"/>
      <c r="C20" s="294"/>
      <c r="D20" s="294"/>
      <c r="E20" s="294"/>
      <c r="F20" s="294"/>
      <c r="G20" s="294"/>
      <c r="H20" s="294"/>
      <c r="I20" s="294"/>
    </row>
    <row r="21" spans="1:17" s="46" customFormat="1" ht="33.75" customHeight="1">
      <c r="A21" s="270"/>
      <c r="B21" s="271"/>
      <c r="C21" s="136" t="s">
        <v>107</v>
      </c>
      <c r="D21" s="136" t="s">
        <v>108</v>
      </c>
      <c r="E21" s="136" t="s">
        <v>237</v>
      </c>
      <c r="F21" s="85" t="s">
        <v>110</v>
      </c>
      <c r="G21" s="85" t="s">
        <v>111</v>
      </c>
      <c r="H21" s="85" t="s">
        <v>112</v>
      </c>
      <c r="I21" s="85" t="s">
        <v>113</v>
      </c>
      <c r="K21"/>
      <c r="L21"/>
      <c r="M21"/>
      <c r="N21"/>
      <c r="O21"/>
      <c r="P21"/>
      <c r="Q21"/>
    </row>
    <row r="22" spans="1:17" s="46" customFormat="1" ht="33.75" customHeight="1">
      <c r="A22" s="265" t="s">
        <v>114</v>
      </c>
      <c r="B22" s="266"/>
      <c r="C22" s="190">
        <f>D490+E490+F490</f>
        <v>1834730.65</v>
      </c>
      <c r="D22" s="111">
        <f>G490+H490+I490+J490+K490+O490+P490+Q490+R490</f>
        <v>1142713.1900000002</v>
      </c>
      <c r="E22" s="111">
        <f>C490+D490+E490+F490+G490+H490+I490+J490+K490+O490+P490+Q490+R490</f>
        <v>2810632.1000000006</v>
      </c>
      <c r="F22" s="111">
        <f>G490+H490+I490+J490+K490</f>
        <v>1025111.53</v>
      </c>
      <c r="G22" s="111">
        <f>L490+N490</f>
        <v>4134182.73</v>
      </c>
      <c r="H22" s="111">
        <f>O490+P490+Q490+R490</f>
        <v>117601.65999999999</v>
      </c>
      <c r="I22" s="111">
        <f>T490</f>
        <v>-754216.46</v>
      </c>
      <c r="K22"/>
      <c r="L22"/>
      <c r="M22"/>
      <c r="N22"/>
      <c r="O22"/>
      <c r="P22"/>
      <c r="Q22"/>
    </row>
    <row r="23" spans="1:17" s="46" customFormat="1" ht="33.75" customHeight="1">
      <c r="A23" s="288" t="s">
        <v>115</v>
      </c>
      <c r="B23" s="289"/>
      <c r="C23" s="191">
        <f t="shared" ref="C23:I23" si="0">C22/$C$6</f>
        <v>429.37763866136203</v>
      </c>
      <c r="D23" s="112">
        <f t="shared" si="0"/>
        <v>267.42644278024812</v>
      </c>
      <c r="E23" s="112">
        <f t="shared" si="0"/>
        <v>657.76552773227252</v>
      </c>
      <c r="F23" s="112">
        <f t="shared" si="0"/>
        <v>239.90440673999532</v>
      </c>
      <c r="G23" s="112">
        <f t="shared" si="0"/>
        <v>967.51292534519075</v>
      </c>
      <c r="H23" s="112">
        <f t="shared" si="0"/>
        <v>27.522036040252747</v>
      </c>
      <c r="I23" s="112">
        <f t="shared" si="0"/>
        <v>-176.50747952258365</v>
      </c>
      <c r="K23"/>
      <c r="L23"/>
      <c r="M23"/>
      <c r="N23"/>
      <c r="O23"/>
      <c r="P23"/>
      <c r="Q23"/>
    </row>
    <row r="24" spans="1:17" s="46" customFormat="1" ht="33.75" customHeight="1">
      <c r="A24" s="265" t="s">
        <v>116</v>
      </c>
      <c r="B24" s="266"/>
      <c r="C24" s="398" t="s">
        <v>238</v>
      </c>
      <c r="D24" s="399"/>
      <c r="E24" s="400"/>
      <c r="F24" s="401"/>
      <c r="G24" s="402"/>
      <c r="H24" s="402"/>
      <c r="I24" s="403"/>
      <c r="K24"/>
      <c r="L24"/>
      <c r="M24"/>
      <c r="N24"/>
      <c r="O24"/>
      <c r="P24"/>
      <c r="Q24"/>
    </row>
    <row r="25" spans="1:17" s="46" customFormat="1" ht="33.75" customHeight="1">
      <c r="A25" s="265" t="s">
        <v>239</v>
      </c>
      <c r="B25" s="266"/>
      <c r="C25" s="192" t="str">
        <f>VLOOKUP($C$24,'WLC benchmarks'!$B$10:$E$13,2, TRUE)</f>
        <v>&lt;850</v>
      </c>
      <c r="D25" s="137" t="str">
        <f>VLOOKUP($C$24,'WLC benchmarks'!$B$10:$E$13,3, TRUE)</f>
        <v>&lt;350</v>
      </c>
      <c r="E25" s="137" t="str">
        <f>VLOOKUP($C$24,'WLC benchmarks'!$B$10:$E$13,4, TRUE)</f>
        <v>&lt;1200</v>
      </c>
      <c r="F25" s="404"/>
      <c r="G25" s="405"/>
      <c r="H25" s="405"/>
      <c r="I25" s="406"/>
      <c r="K25"/>
      <c r="L25"/>
      <c r="M25"/>
      <c r="N25"/>
      <c r="O25"/>
      <c r="P25"/>
      <c r="Q25"/>
    </row>
    <row r="26" spans="1:17" s="46" customFormat="1" ht="33.75" customHeight="1">
      <c r="A26" s="265" t="s">
        <v>119</v>
      </c>
      <c r="B26" s="266"/>
      <c r="C26" s="192" t="str">
        <f>VLOOKUP($C$24,'WLC benchmarks'!$B$16:$E$19,2, TRUE)</f>
        <v>&lt;500</v>
      </c>
      <c r="D26" s="137" t="str">
        <f>VLOOKUP($C$24,'WLC benchmarks'!$B$16:$E$19,3, TRUE)</f>
        <v>&lt;300</v>
      </c>
      <c r="E26" s="137" t="str">
        <f>VLOOKUP($C$24,'WLC benchmarks'!$B$16:$E$19,4, TRUE)</f>
        <v>&lt;800</v>
      </c>
      <c r="F26" s="407"/>
      <c r="G26" s="408"/>
      <c r="H26" s="408"/>
      <c r="I26" s="409"/>
      <c r="K26"/>
      <c r="L26"/>
      <c r="M26"/>
      <c r="N26"/>
      <c r="O26"/>
      <c r="P26"/>
      <c r="Q26"/>
    </row>
    <row r="27" spans="1:17" ht="57.75" customHeight="1">
      <c r="A27" s="265" t="s">
        <v>120</v>
      </c>
      <c r="B27" s="266"/>
      <c r="C27" s="261" t="s">
        <v>240</v>
      </c>
      <c r="D27" s="261"/>
      <c r="E27" s="261"/>
      <c r="F27" s="261"/>
      <c r="G27" s="261"/>
      <c r="H27" s="261"/>
      <c r="I27" s="261"/>
    </row>
    <row r="28" spans="1:17" ht="15.75" customHeight="1">
      <c r="A28" s="55"/>
      <c r="B28" s="55"/>
      <c r="C28" s="193"/>
      <c r="D28" s="45"/>
      <c r="E28" s="45"/>
      <c r="F28" s="45"/>
      <c r="G28" s="51"/>
      <c r="H28" s="56"/>
    </row>
    <row r="29" spans="1:17" ht="15.75" customHeight="1">
      <c r="A29" s="293" t="s">
        <v>122</v>
      </c>
      <c r="B29" s="294"/>
      <c r="C29" s="294"/>
      <c r="D29" s="294"/>
      <c r="E29" s="294"/>
      <c r="F29" s="294"/>
      <c r="G29" s="51"/>
      <c r="H29" s="56"/>
    </row>
    <row r="30" spans="1:17" ht="151.15" customHeight="1">
      <c r="A30" s="260" t="s">
        <v>50</v>
      </c>
      <c r="B30" s="260"/>
      <c r="C30" s="261" t="s">
        <v>241</v>
      </c>
      <c r="D30" s="261"/>
      <c r="E30" s="261"/>
      <c r="F30" s="261"/>
      <c r="G30" s="51"/>
      <c r="H30" s="56"/>
    </row>
    <row r="31" spans="1:17" ht="42" customHeight="1">
      <c r="A31" s="260" t="s">
        <v>52</v>
      </c>
      <c r="B31" s="260"/>
      <c r="C31" s="264" t="s">
        <v>242</v>
      </c>
      <c r="D31" s="264"/>
      <c r="E31" s="264"/>
      <c r="F31" s="264"/>
      <c r="G31" s="51"/>
      <c r="H31" s="56"/>
    </row>
    <row r="32" spans="1:17" ht="39" customHeight="1">
      <c r="A32" s="260" t="s">
        <v>54</v>
      </c>
      <c r="B32" s="260"/>
      <c r="C32" s="264">
        <v>0</v>
      </c>
      <c r="D32" s="264"/>
      <c r="E32" s="264"/>
      <c r="F32" s="264"/>
      <c r="G32" s="51"/>
      <c r="H32" s="56"/>
    </row>
    <row r="33" spans="1:47" ht="15.75" customHeight="1">
      <c r="A33" s="55"/>
      <c r="B33" s="55"/>
      <c r="C33" s="193"/>
      <c r="D33" s="45"/>
      <c r="E33" s="45"/>
      <c r="F33" s="45"/>
      <c r="G33" s="51"/>
      <c r="H33" s="56"/>
    </row>
    <row r="34" spans="1:47" ht="40.5" customHeight="1">
      <c r="A34" s="294" t="s">
        <v>125</v>
      </c>
      <c r="B34" s="338"/>
      <c r="C34" s="263" t="s">
        <v>126</v>
      </c>
      <c r="D34" s="263"/>
      <c r="E34" s="263"/>
      <c r="F34" s="58" t="s">
        <v>243</v>
      </c>
      <c r="G34" s="51"/>
      <c r="H34" s="56"/>
      <c r="I34" s="56"/>
      <c r="J34" s="54"/>
      <c r="K34" s="54"/>
      <c r="L34" s="54"/>
      <c r="M34" s="54"/>
      <c r="N34" s="57"/>
      <c r="O34" s="57"/>
      <c r="P34" s="57"/>
      <c r="Q34" s="57"/>
    </row>
    <row r="35" spans="1:47" ht="12.75" customHeight="1">
      <c r="A35" s="294"/>
      <c r="B35" s="338"/>
      <c r="C35" s="261" t="s">
        <v>244</v>
      </c>
      <c r="D35" s="261"/>
      <c r="E35" s="261"/>
      <c r="F35" s="39">
        <v>523</v>
      </c>
      <c r="G35" s="51"/>
      <c r="H35" s="56"/>
      <c r="I35" s="56"/>
      <c r="J35" s="59"/>
      <c r="K35" s="59"/>
      <c r="L35" s="59"/>
      <c r="M35" s="59"/>
      <c r="N35" s="57"/>
      <c r="O35" s="57"/>
      <c r="P35" s="57"/>
      <c r="Q35" s="57"/>
    </row>
    <row r="36" spans="1:47" ht="12.75" customHeight="1">
      <c r="A36" s="294"/>
      <c r="B36" s="338"/>
      <c r="C36" s="264" t="s">
        <v>245</v>
      </c>
      <c r="D36" s="264"/>
      <c r="E36" s="264"/>
      <c r="F36" s="39">
        <v>122</v>
      </c>
      <c r="G36" s="51"/>
      <c r="H36" s="56"/>
      <c r="I36" s="56"/>
      <c r="J36" s="54"/>
      <c r="K36" s="54"/>
      <c r="L36" s="54"/>
      <c r="M36" s="54"/>
      <c r="N36" s="57"/>
      <c r="O36" s="57"/>
      <c r="P36" s="57"/>
      <c r="Q36" s="57"/>
    </row>
    <row r="37" spans="1:47" s="46" customFormat="1">
      <c r="A37" s="294"/>
      <c r="B37" s="338"/>
      <c r="C37" s="264" t="s">
        <v>246</v>
      </c>
      <c r="D37" s="264"/>
      <c r="E37" s="264"/>
      <c r="F37" s="39">
        <v>24</v>
      </c>
      <c r="H37" s="56"/>
      <c r="I37" s="56"/>
      <c r="J37" s="59"/>
      <c r="K37" s="59"/>
      <c r="L37" s="59"/>
      <c r="M37" s="59"/>
      <c r="N37" s="57"/>
      <c r="O37" s="57"/>
      <c r="P37" s="57"/>
      <c r="Q37" s="57"/>
    </row>
    <row r="38" spans="1:47" s="46" customFormat="1">
      <c r="A38" s="370"/>
      <c r="B38" s="371"/>
      <c r="C38" s="264" t="s">
        <v>247</v>
      </c>
      <c r="D38" s="264"/>
      <c r="E38" s="264"/>
      <c r="F38" s="39">
        <v>2</v>
      </c>
      <c r="G38" s="51"/>
      <c r="H38" s="56"/>
      <c r="I38" s="56"/>
      <c r="J38" s="59"/>
      <c r="K38" s="59"/>
      <c r="L38" s="59"/>
      <c r="M38" s="59"/>
      <c r="N38" s="57"/>
      <c r="O38" s="57"/>
      <c r="P38" s="57"/>
      <c r="Q38" s="57"/>
    </row>
    <row r="39" spans="1:47" s="46" customFormat="1">
      <c r="A39" s="51"/>
      <c r="B39" s="51"/>
      <c r="C39" s="189"/>
      <c r="D39" s="51"/>
      <c r="E39" s="51"/>
      <c r="F39" s="86"/>
      <c r="G39" s="51"/>
      <c r="H39" s="56"/>
      <c r="I39" s="56"/>
      <c r="J39" s="59"/>
      <c r="K39" s="59"/>
      <c r="L39" s="59"/>
      <c r="M39" s="59"/>
      <c r="N39" s="57"/>
      <c r="O39" s="57"/>
      <c r="P39" s="57"/>
      <c r="Q39" s="57"/>
    </row>
    <row r="40" spans="1:47" s="46" customFormat="1" ht="27.6" customHeight="1">
      <c r="A40" s="294" t="s">
        <v>129</v>
      </c>
      <c r="B40" s="338"/>
      <c r="C40" s="263" t="s">
        <v>130</v>
      </c>
      <c r="D40" s="263"/>
      <c r="E40" s="263"/>
      <c r="F40" s="58" t="s">
        <v>131</v>
      </c>
      <c r="G40" s="51"/>
      <c r="H40" s="56"/>
      <c r="I40" s="56"/>
      <c r="J40" s="59"/>
      <c r="K40" s="59"/>
      <c r="L40" s="59"/>
      <c r="M40" s="59"/>
      <c r="N40" s="57"/>
      <c r="O40" s="57"/>
      <c r="P40" s="57"/>
      <c r="Q40" s="57"/>
    </row>
    <row r="41" spans="1:47" s="46" customFormat="1" ht="40.9" customHeight="1">
      <c r="A41" s="294"/>
      <c r="B41" s="338"/>
      <c r="C41" s="261" t="s">
        <v>248</v>
      </c>
      <c r="D41" s="261"/>
      <c r="E41" s="261"/>
      <c r="F41" s="39">
        <v>1</v>
      </c>
      <c r="G41" s="51"/>
      <c r="H41" s="56"/>
      <c r="I41" s="56"/>
      <c r="J41" s="59"/>
      <c r="K41" s="59"/>
      <c r="L41" s="59"/>
      <c r="M41" s="59"/>
      <c r="N41" s="57"/>
      <c r="O41" s="57"/>
      <c r="P41" s="57"/>
      <c r="Q41" s="57"/>
    </row>
    <row r="42" spans="1:47" s="46" customFormat="1" ht="33" customHeight="1">
      <c r="A42" s="294"/>
      <c r="B42" s="338"/>
      <c r="C42" s="261" t="s">
        <v>249</v>
      </c>
      <c r="D42" s="261"/>
      <c r="E42" s="261"/>
      <c r="F42" s="39">
        <v>1</v>
      </c>
      <c r="G42" s="51"/>
      <c r="H42" s="56"/>
      <c r="I42" s="56"/>
      <c r="J42" s="59"/>
      <c r="K42" s="59"/>
      <c r="L42" s="59"/>
      <c r="M42" s="59"/>
      <c r="N42" s="57"/>
      <c r="O42" s="57"/>
      <c r="P42" s="57"/>
      <c r="Q42" s="57"/>
    </row>
    <row r="43" spans="1:47" s="46" customFormat="1" ht="49.15" customHeight="1">
      <c r="A43" s="294"/>
      <c r="B43" s="338"/>
      <c r="C43" s="257"/>
      <c r="D43" s="410"/>
      <c r="E43" s="411"/>
      <c r="F43" s="124"/>
      <c r="G43" s="51"/>
      <c r="H43" s="56"/>
      <c r="I43" s="56"/>
      <c r="J43" s="59"/>
      <c r="K43" s="59"/>
      <c r="L43" s="59"/>
      <c r="M43" s="59"/>
      <c r="N43" s="57"/>
      <c r="O43" s="57"/>
      <c r="P43" s="57"/>
      <c r="Q43" s="57"/>
    </row>
    <row r="44" spans="1:47" s="46" customFormat="1" ht="89.45" customHeight="1">
      <c r="A44" s="294"/>
      <c r="B44" s="338"/>
      <c r="C44" s="290"/>
      <c r="D44" s="395"/>
      <c r="E44" s="396"/>
      <c r="F44" s="124"/>
      <c r="G44" s="51"/>
      <c r="H44" s="56"/>
      <c r="I44" s="56"/>
      <c r="J44" s="59"/>
      <c r="K44" s="59"/>
      <c r="L44" s="59"/>
      <c r="M44" s="59"/>
      <c r="N44" s="57"/>
      <c r="O44" s="57"/>
      <c r="P44" s="57"/>
      <c r="Q44" s="57"/>
    </row>
    <row r="45" spans="1:47">
      <c r="B45" s="506"/>
      <c r="C45" s="506"/>
      <c r="D45" s="506"/>
      <c r="E45" s="506"/>
      <c r="F45" s="506"/>
    </row>
    <row r="46" spans="1:47" s="52" customFormat="1" ht="12.75" customHeight="1">
      <c r="A46"/>
      <c r="B46" s="505"/>
      <c r="C46" s="505"/>
      <c r="D46" s="505"/>
      <c r="E46" s="505"/>
      <c r="F46" s="505"/>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row>
    <row r="47" spans="1:47" s="52" customFormat="1" ht="36.75" customHeight="1">
      <c r="A47" s="364" t="s">
        <v>133</v>
      </c>
      <c r="B47" s="364"/>
      <c r="C47" s="233" t="s">
        <v>134</v>
      </c>
      <c r="D47" s="372"/>
      <c r="E47" s="237" t="s">
        <v>250</v>
      </c>
      <c r="F47" s="383" t="s">
        <v>136</v>
      </c>
      <c r="G47" s="384"/>
      <c r="H47" s="233" t="s">
        <v>137</v>
      </c>
      <c r="I47" s="234"/>
      <c r="J47"/>
      <c r="K47"/>
      <c r="L47"/>
      <c r="M47"/>
      <c r="N47"/>
      <c r="O47"/>
      <c r="P47"/>
      <c r="Q47"/>
      <c r="R47"/>
      <c r="S47"/>
      <c r="T47"/>
      <c r="U47"/>
      <c r="V47"/>
      <c r="W47"/>
      <c r="X47"/>
      <c r="Y47"/>
      <c r="Z47"/>
      <c r="AA47"/>
      <c r="AB47"/>
      <c r="AC47"/>
      <c r="AD47"/>
      <c r="AE47"/>
      <c r="AF47"/>
      <c r="AG47"/>
      <c r="AH47"/>
      <c r="AI47"/>
      <c r="AJ47"/>
      <c r="AK47"/>
      <c r="AL47"/>
      <c r="AM47"/>
    </row>
    <row r="48" spans="1:47" s="52" customFormat="1" ht="48.75" customHeight="1">
      <c r="A48" s="235" t="s">
        <v>138</v>
      </c>
      <c r="B48" s="236"/>
      <c r="C48" s="64" t="s">
        <v>139</v>
      </c>
      <c r="D48" s="64" t="s">
        <v>140</v>
      </c>
      <c r="E48" s="238"/>
      <c r="F48" s="385"/>
      <c r="G48" s="386"/>
      <c r="H48" s="64" t="s">
        <v>141</v>
      </c>
      <c r="I48" s="64" t="s">
        <v>142</v>
      </c>
      <c r="J48"/>
      <c r="K48"/>
      <c r="L48"/>
      <c r="M48"/>
      <c r="N48"/>
      <c r="O48"/>
      <c r="P48"/>
      <c r="Q48"/>
      <c r="R48"/>
      <c r="S48"/>
      <c r="T48"/>
      <c r="U48"/>
      <c r="V48"/>
      <c r="W48"/>
      <c r="X48"/>
      <c r="Y48"/>
      <c r="Z48"/>
      <c r="AA48"/>
      <c r="AB48"/>
      <c r="AC48"/>
      <c r="AD48"/>
      <c r="AE48"/>
      <c r="AF48"/>
      <c r="AG48"/>
      <c r="AH48"/>
      <c r="AI48"/>
      <c r="AJ48"/>
      <c r="AK48"/>
      <c r="AL48"/>
      <c r="AM48"/>
    </row>
    <row r="49" spans="1:39" s="52" customFormat="1" ht="74.25" customHeight="1">
      <c r="A49" s="376" t="s">
        <v>143</v>
      </c>
      <c r="B49" s="377"/>
      <c r="C49" s="65" t="s">
        <v>144</v>
      </c>
      <c r="D49" s="87" t="s">
        <v>145</v>
      </c>
      <c r="E49" s="380" t="s">
        <v>146</v>
      </c>
      <c r="F49" s="365" t="s">
        <v>147</v>
      </c>
      <c r="G49" s="366"/>
      <c r="H49" s="87" t="s">
        <v>148</v>
      </c>
      <c r="I49" s="87" t="s">
        <v>149</v>
      </c>
      <c r="J49"/>
      <c r="K49"/>
      <c r="L49"/>
      <c r="M49"/>
      <c r="N49"/>
      <c r="O49"/>
      <c r="P49"/>
      <c r="Q49"/>
      <c r="R49"/>
      <c r="S49"/>
      <c r="T49"/>
      <c r="U49"/>
      <c r="V49"/>
      <c r="W49"/>
      <c r="X49"/>
      <c r="Y49"/>
      <c r="Z49"/>
      <c r="AA49"/>
      <c r="AB49"/>
      <c r="AC49"/>
      <c r="AD49"/>
      <c r="AE49"/>
      <c r="AF49"/>
      <c r="AG49"/>
      <c r="AH49"/>
      <c r="AI49"/>
      <c r="AJ49"/>
      <c r="AK49"/>
      <c r="AL49"/>
      <c r="AM49"/>
    </row>
    <row r="50" spans="1:39" s="52" customFormat="1" ht="13.15" customHeight="1">
      <c r="A50" s="378"/>
      <c r="B50" s="379"/>
      <c r="C50" s="67" t="s">
        <v>150</v>
      </c>
      <c r="D50" s="87" t="s">
        <v>151</v>
      </c>
      <c r="E50" s="381"/>
      <c r="F50" s="239"/>
      <c r="G50" s="367"/>
      <c r="H50" s="87" t="s">
        <v>152</v>
      </c>
      <c r="I50" s="87" t="s">
        <v>153</v>
      </c>
      <c r="J50"/>
      <c r="K50"/>
      <c r="L50"/>
      <c r="M50"/>
      <c r="N50"/>
      <c r="O50"/>
      <c r="P50"/>
      <c r="Q50"/>
      <c r="R50"/>
      <c r="S50"/>
      <c r="T50"/>
      <c r="U50"/>
      <c r="V50"/>
      <c r="W50"/>
      <c r="X50"/>
      <c r="Y50"/>
      <c r="Z50"/>
      <c r="AA50"/>
      <c r="AB50"/>
      <c r="AC50"/>
      <c r="AD50"/>
      <c r="AE50"/>
      <c r="AF50"/>
      <c r="AG50"/>
      <c r="AH50"/>
      <c r="AI50"/>
      <c r="AJ50"/>
      <c r="AK50"/>
      <c r="AL50"/>
      <c r="AM50"/>
    </row>
    <row r="51" spans="1:39" s="52" customFormat="1" ht="13.15" customHeight="1">
      <c r="A51" s="378"/>
      <c r="B51" s="379"/>
      <c r="C51" s="67" t="s">
        <v>154</v>
      </c>
      <c r="D51" s="88" t="s">
        <v>155</v>
      </c>
      <c r="E51" s="382"/>
      <c r="F51" s="368"/>
      <c r="G51" s="369"/>
      <c r="H51" s="88" t="s">
        <v>148</v>
      </c>
      <c r="I51" s="88" t="s">
        <v>148</v>
      </c>
      <c r="J51"/>
      <c r="K51"/>
      <c r="L51"/>
      <c r="M51"/>
      <c r="N51"/>
      <c r="O51"/>
      <c r="P51"/>
      <c r="Q51"/>
      <c r="R51"/>
      <c r="S51"/>
      <c r="T51"/>
      <c r="U51"/>
      <c r="V51"/>
      <c r="W51"/>
      <c r="X51"/>
      <c r="Y51"/>
      <c r="Z51"/>
      <c r="AA51"/>
      <c r="AB51"/>
      <c r="AC51"/>
      <c r="AD51"/>
      <c r="AE51"/>
      <c r="AF51"/>
      <c r="AG51"/>
      <c r="AH51"/>
      <c r="AI51"/>
      <c r="AJ51"/>
      <c r="AK51"/>
      <c r="AL51"/>
      <c r="AM51"/>
    </row>
    <row r="52" spans="1:39" s="52" customFormat="1" ht="30" customHeight="1">
      <c r="A52" s="69">
        <v>0.1</v>
      </c>
      <c r="B52" s="70" t="s">
        <v>156</v>
      </c>
      <c r="C52" s="108"/>
      <c r="D52" s="9"/>
      <c r="E52" s="245"/>
      <c r="F52" s="243"/>
      <c r="G52" s="244"/>
      <c r="H52" s="11"/>
      <c r="I52" s="11"/>
      <c r="J52" s="241" t="s">
        <v>157</v>
      </c>
      <c r="K52" s="242"/>
      <c r="L52" s="242"/>
      <c r="M52"/>
      <c r="N52"/>
      <c r="O52"/>
      <c r="P52"/>
      <c r="Q52"/>
      <c r="R52"/>
      <c r="S52"/>
      <c r="T52"/>
      <c r="U52"/>
      <c r="V52"/>
      <c r="W52"/>
      <c r="X52"/>
      <c r="Y52"/>
      <c r="Z52"/>
      <c r="AA52"/>
      <c r="AB52"/>
      <c r="AC52"/>
      <c r="AD52"/>
      <c r="AE52"/>
      <c r="AF52"/>
      <c r="AG52"/>
      <c r="AH52"/>
      <c r="AI52"/>
      <c r="AJ52"/>
      <c r="AK52"/>
      <c r="AL52"/>
      <c r="AM52"/>
    </row>
    <row r="53" spans="1:39" s="52" customFormat="1" ht="30" customHeight="1">
      <c r="A53" s="71">
        <v>0.2</v>
      </c>
      <c r="B53" s="72" t="s">
        <v>158</v>
      </c>
      <c r="C53" s="108"/>
      <c r="D53" s="9"/>
      <c r="E53" s="246"/>
      <c r="F53" s="243"/>
      <c r="G53" s="244"/>
      <c r="H53" s="11"/>
      <c r="I53" s="11"/>
      <c r="J53" s="239"/>
      <c r="K53" s="240"/>
      <c r="L53" s="240"/>
      <c r="M53"/>
      <c r="N53"/>
      <c r="O53"/>
      <c r="P53"/>
      <c r="Q53"/>
      <c r="R53"/>
      <c r="S53"/>
      <c r="T53"/>
      <c r="U53"/>
      <c r="V53"/>
      <c r="W53"/>
      <c r="X53"/>
      <c r="Y53"/>
      <c r="Z53"/>
      <c r="AA53"/>
      <c r="AB53"/>
      <c r="AC53"/>
      <c r="AD53"/>
      <c r="AE53"/>
      <c r="AF53"/>
      <c r="AG53"/>
      <c r="AH53"/>
      <c r="AI53"/>
      <c r="AJ53"/>
      <c r="AK53"/>
      <c r="AL53"/>
      <c r="AM53"/>
    </row>
    <row r="54" spans="1:39" s="52" customFormat="1" ht="30" customHeight="1">
      <c r="A54" s="71">
        <v>0.3</v>
      </c>
      <c r="B54" s="72" t="s">
        <v>159</v>
      </c>
      <c r="C54" s="108"/>
      <c r="D54" s="9"/>
      <c r="E54" s="246"/>
      <c r="F54" s="243"/>
      <c r="G54" s="244"/>
      <c r="H54" s="11"/>
      <c r="I54" s="11"/>
      <c r="J54" s="239"/>
      <c r="K54" s="240"/>
      <c r="L54" s="240"/>
      <c r="M54"/>
      <c r="N54"/>
      <c r="O54"/>
      <c r="P54"/>
      <c r="Q54"/>
      <c r="R54"/>
      <c r="S54"/>
      <c r="T54"/>
      <c r="U54"/>
      <c r="V54"/>
      <c r="W54"/>
      <c r="X54"/>
      <c r="Y54"/>
      <c r="Z54"/>
      <c r="AA54"/>
      <c r="AB54"/>
      <c r="AC54"/>
      <c r="AD54"/>
      <c r="AE54"/>
      <c r="AF54"/>
      <c r="AG54"/>
      <c r="AH54"/>
      <c r="AI54"/>
      <c r="AJ54"/>
      <c r="AK54"/>
      <c r="AL54"/>
      <c r="AM54"/>
    </row>
    <row r="55" spans="1:39" s="52" customFormat="1" ht="30" customHeight="1">
      <c r="A55" s="71">
        <v>0.4</v>
      </c>
      <c r="B55" s="72" t="s">
        <v>160</v>
      </c>
      <c r="C55" s="108"/>
      <c r="D55" s="9"/>
      <c r="E55" s="247"/>
      <c r="F55" s="243"/>
      <c r="G55" s="244"/>
      <c r="H55" s="11"/>
      <c r="I55" s="11"/>
      <c r="J55" s="239"/>
      <c r="K55" s="240"/>
      <c r="L55" s="240"/>
      <c r="M55"/>
      <c r="N55"/>
      <c r="O55"/>
      <c r="P55"/>
      <c r="Q55"/>
      <c r="R55"/>
      <c r="S55"/>
      <c r="T55"/>
      <c r="U55"/>
      <c r="V55"/>
      <c r="W55"/>
      <c r="X55"/>
      <c r="Y55"/>
      <c r="Z55"/>
      <c r="AA55"/>
      <c r="AB55"/>
      <c r="AC55"/>
      <c r="AD55"/>
      <c r="AE55"/>
      <c r="AF55"/>
      <c r="AG55"/>
      <c r="AH55"/>
      <c r="AI55"/>
      <c r="AJ55"/>
      <c r="AK55"/>
      <c r="AL55"/>
      <c r="AM55"/>
    </row>
    <row r="56" spans="1:39" s="52" customFormat="1" ht="30" customHeight="1">
      <c r="A56" s="71">
        <v>1</v>
      </c>
      <c r="B56" s="72" t="s">
        <v>161</v>
      </c>
      <c r="C56" s="108" t="s">
        <v>251</v>
      </c>
      <c r="D56" s="9">
        <v>868.76</v>
      </c>
      <c r="E56" s="9" t="s">
        <v>252</v>
      </c>
      <c r="F56" s="243" t="s">
        <v>253</v>
      </c>
      <c r="G56" s="244"/>
      <c r="H56" s="11"/>
      <c r="I56" s="11">
        <f>D56</f>
        <v>868.76</v>
      </c>
      <c r="J56" s="239"/>
      <c r="K56" s="240"/>
      <c r="L56" s="240"/>
      <c r="M56"/>
      <c r="N56"/>
      <c r="O56"/>
      <c r="P56"/>
      <c r="Q56"/>
      <c r="R56"/>
      <c r="S56"/>
      <c r="T56"/>
      <c r="U56"/>
      <c r="V56"/>
      <c r="W56"/>
      <c r="X56"/>
      <c r="Y56"/>
      <c r="Z56"/>
      <c r="AA56"/>
      <c r="AB56"/>
      <c r="AC56"/>
      <c r="AD56"/>
      <c r="AE56"/>
      <c r="AF56"/>
      <c r="AG56"/>
      <c r="AH56"/>
      <c r="AI56"/>
      <c r="AJ56"/>
      <c r="AK56"/>
      <c r="AL56"/>
      <c r="AM56"/>
    </row>
    <row r="57" spans="1:39" s="52" customFormat="1" ht="30" customHeight="1">
      <c r="A57" s="71"/>
      <c r="B57" s="72"/>
      <c r="C57" s="108" t="s">
        <v>251</v>
      </c>
      <c r="D57" s="9">
        <v>1167.49</v>
      </c>
      <c r="E57" s="9" t="s">
        <v>252</v>
      </c>
      <c r="F57" s="108" t="s">
        <v>254</v>
      </c>
      <c r="G57" s="197" t="s">
        <v>255</v>
      </c>
      <c r="H57" s="11"/>
      <c r="I57" s="11">
        <f t="shared" ref="I57:I119" si="1">D57</f>
        <v>1167.49</v>
      </c>
      <c r="J57" s="110"/>
      <c r="K57" s="94"/>
      <c r="L57" s="94"/>
      <c r="M57"/>
      <c r="N57"/>
      <c r="O57"/>
      <c r="P57"/>
      <c r="Q57"/>
      <c r="R57"/>
      <c r="S57"/>
      <c r="T57"/>
      <c r="U57"/>
      <c r="V57"/>
      <c r="W57"/>
      <c r="X57"/>
      <c r="Y57"/>
      <c r="Z57"/>
      <c r="AA57"/>
      <c r="AB57"/>
      <c r="AC57"/>
      <c r="AD57"/>
      <c r="AE57"/>
      <c r="AF57"/>
      <c r="AG57"/>
      <c r="AH57"/>
      <c r="AI57"/>
      <c r="AJ57"/>
      <c r="AK57"/>
      <c r="AL57"/>
      <c r="AM57"/>
    </row>
    <row r="58" spans="1:39" s="52" customFormat="1" ht="30" customHeight="1">
      <c r="A58" s="71"/>
      <c r="B58" s="72"/>
      <c r="C58" s="108" t="s">
        <v>256</v>
      </c>
      <c r="D58" s="9">
        <v>14160</v>
      </c>
      <c r="E58" s="9" t="s">
        <v>252</v>
      </c>
      <c r="F58" s="108" t="s">
        <v>257</v>
      </c>
      <c r="G58" s="197" t="s">
        <v>255</v>
      </c>
      <c r="H58" s="11"/>
      <c r="I58" s="11">
        <f t="shared" si="1"/>
        <v>14160</v>
      </c>
      <c r="J58" s="110"/>
      <c r="K58" s="94"/>
      <c r="L58" s="94"/>
      <c r="M58"/>
      <c r="N58"/>
      <c r="O58"/>
      <c r="P58"/>
      <c r="Q58"/>
      <c r="R58"/>
      <c r="S58"/>
      <c r="T58"/>
      <c r="U58"/>
      <c r="V58"/>
      <c r="W58"/>
      <c r="X58"/>
      <c r="Y58"/>
      <c r="Z58"/>
      <c r="AA58"/>
      <c r="AB58"/>
      <c r="AC58"/>
      <c r="AD58"/>
      <c r="AE58"/>
      <c r="AF58"/>
      <c r="AG58"/>
      <c r="AH58"/>
      <c r="AI58"/>
      <c r="AJ58"/>
      <c r="AK58"/>
      <c r="AL58"/>
      <c r="AM58"/>
    </row>
    <row r="59" spans="1:39" s="52" customFormat="1" ht="30" customHeight="1">
      <c r="A59" s="71"/>
      <c r="B59" s="72"/>
      <c r="C59" s="108" t="s">
        <v>251</v>
      </c>
      <c r="D59" s="9">
        <v>1828.97</v>
      </c>
      <c r="E59" s="9" t="s">
        <v>252</v>
      </c>
      <c r="F59" s="108" t="s">
        <v>254</v>
      </c>
      <c r="G59" s="197" t="s">
        <v>255</v>
      </c>
      <c r="H59" s="11"/>
      <c r="I59" s="11">
        <f t="shared" si="1"/>
        <v>1828.97</v>
      </c>
      <c r="J59" s="110"/>
      <c r="K59" s="94"/>
      <c r="L59" s="94"/>
      <c r="M59"/>
      <c r="N59"/>
      <c r="O59"/>
      <c r="P59"/>
      <c r="Q59"/>
      <c r="R59"/>
      <c r="S59"/>
      <c r="T59"/>
      <c r="U59"/>
      <c r="V59"/>
      <c r="W59"/>
      <c r="X59"/>
      <c r="Y59"/>
      <c r="Z59"/>
      <c r="AA59"/>
      <c r="AB59"/>
      <c r="AC59"/>
      <c r="AD59"/>
      <c r="AE59"/>
      <c r="AF59"/>
      <c r="AG59"/>
      <c r="AH59"/>
      <c r="AI59"/>
      <c r="AJ59"/>
      <c r="AK59"/>
      <c r="AL59"/>
      <c r="AM59"/>
    </row>
    <row r="60" spans="1:39" s="52" customFormat="1" ht="30" customHeight="1">
      <c r="A60" s="71"/>
      <c r="B60" s="72"/>
      <c r="C60" s="108" t="s">
        <v>251</v>
      </c>
      <c r="D60" s="9">
        <v>1828.97</v>
      </c>
      <c r="E60" s="9" t="s">
        <v>252</v>
      </c>
      <c r="F60" s="108" t="s">
        <v>254</v>
      </c>
      <c r="G60" s="197" t="s">
        <v>255</v>
      </c>
      <c r="H60" s="11"/>
      <c r="I60" s="11">
        <f t="shared" si="1"/>
        <v>1828.97</v>
      </c>
      <c r="J60" s="110"/>
      <c r="K60" s="94"/>
      <c r="L60" s="94"/>
      <c r="M60"/>
      <c r="N60"/>
      <c r="O60"/>
      <c r="P60"/>
      <c r="Q60"/>
      <c r="R60"/>
      <c r="S60"/>
      <c r="T60"/>
      <c r="U60"/>
      <c r="V60"/>
      <c r="W60"/>
      <c r="X60"/>
      <c r="Y60"/>
      <c r="Z60"/>
      <c r="AA60"/>
      <c r="AB60"/>
      <c r="AC60"/>
      <c r="AD60"/>
      <c r="AE60"/>
      <c r="AF60"/>
      <c r="AG60"/>
      <c r="AH60"/>
      <c r="AI60"/>
      <c r="AJ60"/>
      <c r="AK60"/>
      <c r="AL60"/>
      <c r="AM60"/>
    </row>
    <row r="61" spans="1:39" s="52" customFormat="1" ht="30" customHeight="1">
      <c r="A61" s="71"/>
      <c r="B61" s="72"/>
      <c r="C61" s="108" t="s">
        <v>256</v>
      </c>
      <c r="D61" s="9">
        <v>23520</v>
      </c>
      <c r="E61" s="9" t="s">
        <v>252</v>
      </c>
      <c r="F61" s="108" t="s">
        <v>257</v>
      </c>
      <c r="G61" s="197" t="s">
        <v>255</v>
      </c>
      <c r="H61" s="11"/>
      <c r="I61" s="11">
        <f t="shared" si="1"/>
        <v>23520</v>
      </c>
      <c r="J61" s="110"/>
      <c r="K61" s="94"/>
      <c r="L61" s="94"/>
      <c r="M61"/>
      <c r="N61"/>
      <c r="O61"/>
      <c r="P61"/>
      <c r="Q61"/>
      <c r="R61"/>
      <c r="S61"/>
      <c r="T61"/>
      <c r="U61"/>
      <c r="V61"/>
      <c r="W61"/>
      <c r="X61"/>
      <c r="Y61"/>
      <c r="Z61"/>
      <c r="AA61"/>
      <c r="AB61"/>
      <c r="AC61"/>
      <c r="AD61"/>
      <c r="AE61"/>
      <c r="AF61"/>
      <c r="AG61"/>
      <c r="AH61"/>
      <c r="AI61"/>
      <c r="AJ61"/>
      <c r="AK61"/>
      <c r="AL61"/>
      <c r="AM61"/>
    </row>
    <row r="62" spans="1:39" s="52" customFormat="1" ht="30" customHeight="1">
      <c r="A62" s="71"/>
      <c r="B62" s="72"/>
      <c r="C62" s="108" t="s">
        <v>258</v>
      </c>
      <c r="D62" s="9">
        <v>26136</v>
      </c>
      <c r="E62" s="9" t="s">
        <v>252</v>
      </c>
      <c r="F62" s="108" t="s">
        <v>259</v>
      </c>
      <c r="G62" s="109"/>
      <c r="H62" s="11"/>
      <c r="I62" s="11"/>
      <c r="J62" s="110"/>
      <c r="K62" s="94"/>
      <c r="L62" s="94"/>
      <c r="M62"/>
      <c r="N62"/>
      <c r="O62"/>
      <c r="P62"/>
      <c r="Q62"/>
      <c r="R62"/>
      <c r="S62"/>
      <c r="T62"/>
      <c r="U62"/>
      <c r="V62"/>
      <c r="W62"/>
      <c r="X62"/>
      <c r="Y62"/>
      <c r="Z62"/>
      <c r="AA62"/>
      <c r="AB62"/>
      <c r="AC62"/>
      <c r="AD62"/>
      <c r="AE62"/>
      <c r="AF62"/>
      <c r="AG62"/>
      <c r="AH62"/>
      <c r="AI62"/>
      <c r="AJ62"/>
      <c r="AK62"/>
      <c r="AL62"/>
      <c r="AM62"/>
    </row>
    <row r="63" spans="1:39" s="52" customFormat="1" ht="30" customHeight="1">
      <c r="A63" s="71"/>
      <c r="B63" s="72"/>
      <c r="C63" s="108" t="s">
        <v>258</v>
      </c>
      <c r="D63" s="9">
        <v>35200</v>
      </c>
      <c r="E63" s="9" t="s">
        <v>252</v>
      </c>
      <c r="F63" s="108" t="s">
        <v>259</v>
      </c>
      <c r="G63" s="109"/>
      <c r="H63" s="11"/>
      <c r="I63" s="11"/>
      <c r="J63" s="110"/>
      <c r="K63" s="94"/>
      <c r="L63" s="94"/>
      <c r="M63"/>
      <c r="N63"/>
      <c r="O63"/>
      <c r="P63"/>
      <c r="Q63"/>
      <c r="R63"/>
      <c r="S63"/>
      <c r="T63"/>
      <c r="U63"/>
      <c r="V63"/>
      <c r="W63"/>
      <c r="X63"/>
      <c r="Y63"/>
      <c r="Z63"/>
      <c r="AA63"/>
      <c r="AB63"/>
      <c r="AC63"/>
      <c r="AD63"/>
      <c r="AE63"/>
      <c r="AF63"/>
      <c r="AG63"/>
      <c r="AH63"/>
      <c r="AI63"/>
      <c r="AJ63"/>
      <c r="AK63"/>
      <c r="AL63"/>
      <c r="AM63"/>
    </row>
    <row r="64" spans="1:39" s="52" customFormat="1" ht="30" customHeight="1">
      <c r="A64" s="71"/>
      <c r="B64" s="72"/>
      <c r="C64" s="108" t="s">
        <v>251</v>
      </c>
      <c r="D64" s="9">
        <v>6401.41</v>
      </c>
      <c r="E64" s="9" t="s">
        <v>252</v>
      </c>
      <c r="F64" s="108" t="s">
        <v>254</v>
      </c>
      <c r="G64" s="197" t="s">
        <v>255</v>
      </c>
      <c r="H64" s="11"/>
      <c r="I64" s="11">
        <f t="shared" si="1"/>
        <v>6401.41</v>
      </c>
      <c r="J64" s="110"/>
      <c r="K64" s="94"/>
      <c r="L64" s="94"/>
      <c r="M64"/>
      <c r="N64"/>
      <c r="O64"/>
      <c r="P64"/>
      <c r="Q64"/>
      <c r="R64"/>
      <c r="S64"/>
      <c r="T64"/>
      <c r="U64"/>
      <c r="V64"/>
      <c r="W64"/>
      <c r="X64"/>
      <c r="Y64"/>
      <c r="Z64"/>
      <c r="AA64"/>
      <c r="AB64"/>
      <c r="AC64"/>
      <c r="AD64"/>
      <c r="AE64"/>
      <c r="AF64"/>
      <c r="AG64"/>
      <c r="AH64"/>
      <c r="AI64"/>
      <c r="AJ64"/>
      <c r="AK64"/>
      <c r="AL64"/>
      <c r="AM64"/>
    </row>
    <row r="65" spans="1:39" s="52" customFormat="1" ht="30" customHeight="1">
      <c r="A65" s="71"/>
      <c r="B65" s="72"/>
      <c r="C65" s="108" t="s">
        <v>256</v>
      </c>
      <c r="D65" s="9">
        <v>55444.56</v>
      </c>
      <c r="E65" s="9" t="s">
        <v>252</v>
      </c>
      <c r="F65" s="108" t="s">
        <v>257</v>
      </c>
      <c r="G65" s="197" t="s">
        <v>255</v>
      </c>
      <c r="H65" s="11"/>
      <c r="I65" s="11">
        <f t="shared" si="1"/>
        <v>55444.56</v>
      </c>
      <c r="J65" s="110"/>
      <c r="K65" s="94"/>
      <c r="L65" s="94"/>
      <c r="M65"/>
      <c r="N65"/>
      <c r="O65"/>
      <c r="P65"/>
      <c r="Q65"/>
      <c r="R65"/>
      <c r="S65"/>
      <c r="T65"/>
      <c r="U65"/>
      <c r="V65"/>
      <c r="W65"/>
      <c r="X65"/>
      <c r="Y65"/>
      <c r="Z65"/>
      <c r="AA65"/>
      <c r="AB65"/>
      <c r="AC65"/>
      <c r="AD65"/>
      <c r="AE65"/>
      <c r="AF65"/>
      <c r="AG65"/>
      <c r="AH65"/>
      <c r="AI65"/>
      <c r="AJ65"/>
      <c r="AK65"/>
      <c r="AL65"/>
      <c r="AM65"/>
    </row>
    <row r="66" spans="1:39" s="52" customFormat="1" ht="30" customHeight="1">
      <c r="A66" s="71"/>
      <c r="B66" s="72"/>
      <c r="C66" s="108" t="s">
        <v>256</v>
      </c>
      <c r="D66" s="9">
        <v>58287.839999999997</v>
      </c>
      <c r="E66" s="9" t="s">
        <v>252</v>
      </c>
      <c r="F66" s="108" t="s">
        <v>257</v>
      </c>
      <c r="G66" s="197" t="s">
        <v>255</v>
      </c>
      <c r="H66" s="11"/>
      <c r="I66" s="11">
        <f t="shared" si="1"/>
        <v>58287.839999999997</v>
      </c>
      <c r="J66" s="110"/>
      <c r="K66" s="94"/>
      <c r="L66" s="94"/>
      <c r="M66"/>
      <c r="N66"/>
      <c r="O66"/>
      <c r="P66"/>
      <c r="Q66"/>
      <c r="R66"/>
      <c r="S66"/>
      <c r="T66"/>
      <c r="U66"/>
      <c r="V66"/>
      <c r="W66"/>
      <c r="X66"/>
      <c r="Y66"/>
      <c r="Z66"/>
      <c r="AA66"/>
      <c r="AB66"/>
      <c r="AC66"/>
      <c r="AD66"/>
      <c r="AE66"/>
      <c r="AF66"/>
      <c r="AG66"/>
      <c r="AH66"/>
      <c r="AI66"/>
      <c r="AJ66"/>
      <c r="AK66"/>
      <c r="AL66"/>
      <c r="AM66"/>
    </row>
    <row r="67" spans="1:39" s="52" customFormat="1" ht="30" customHeight="1">
      <c r="A67" s="71"/>
      <c r="B67" s="72"/>
      <c r="C67" s="108" t="s">
        <v>260</v>
      </c>
      <c r="D67" s="9">
        <v>12.48</v>
      </c>
      <c r="E67" s="9" t="s">
        <v>252</v>
      </c>
      <c r="F67" s="108" t="s">
        <v>261</v>
      </c>
      <c r="G67" s="197" t="s">
        <v>255</v>
      </c>
      <c r="H67" s="11"/>
      <c r="I67" s="11">
        <f t="shared" si="1"/>
        <v>12.48</v>
      </c>
      <c r="J67" s="110"/>
      <c r="K67" s="94"/>
      <c r="L67" s="94"/>
      <c r="M67"/>
      <c r="N67"/>
      <c r="O67"/>
      <c r="P67"/>
      <c r="Q67"/>
      <c r="R67"/>
      <c r="S67"/>
      <c r="T67"/>
      <c r="U67"/>
      <c r="V67"/>
      <c r="W67"/>
      <c r="X67"/>
      <c r="Y67"/>
      <c r="Z67"/>
      <c r="AA67"/>
      <c r="AB67"/>
      <c r="AC67"/>
      <c r="AD67"/>
      <c r="AE67"/>
      <c r="AF67"/>
      <c r="AG67"/>
      <c r="AH67"/>
      <c r="AI67"/>
      <c r="AJ67"/>
      <c r="AK67"/>
      <c r="AL67"/>
      <c r="AM67"/>
    </row>
    <row r="68" spans="1:39" s="52" customFormat="1" ht="30" customHeight="1">
      <c r="A68" s="71"/>
      <c r="B68" s="72"/>
      <c r="C68" s="108" t="s">
        <v>256</v>
      </c>
      <c r="D68" s="9">
        <v>130318.56</v>
      </c>
      <c r="E68" s="9" t="s">
        <v>252</v>
      </c>
      <c r="F68" s="108" t="s">
        <v>257</v>
      </c>
      <c r="G68" s="197" t="s">
        <v>255</v>
      </c>
      <c r="H68" s="11"/>
      <c r="I68" s="11">
        <f t="shared" si="1"/>
        <v>130318.56</v>
      </c>
      <c r="J68" s="110"/>
      <c r="K68" s="94"/>
      <c r="L68" s="94"/>
      <c r="M68"/>
      <c r="N68"/>
      <c r="O68"/>
      <c r="P68"/>
      <c r="Q68"/>
      <c r="R68"/>
      <c r="S68"/>
      <c r="T68"/>
      <c r="U68"/>
      <c r="V68"/>
      <c r="W68"/>
      <c r="X68"/>
      <c r="Y68"/>
      <c r="Z68"/>
      <c r="AA68"/>
      <c r="AB68"/>
      <c r="AC68"/>
      <c r="AD68"/>
      <c r="AE68"/>
      <c r="AF68"/>
      <c r="AG68"/>
      <c r="AH68"/>
      <c r="AI68"/>
      <c r="AJ68"/>
      <c r="AK68"/>
      <c r="AL68"/>
      <c r="AM68"/>
    </row>
    <row r="69" spans="1:39" s="52" customFormat="1" ht="30" customHeight="1">
      <c r="A69" s="71"/>
      <c r="B69" s="72"/>
      <c r="C69" s="108" t="s">
        <v>256</v>
      </c>
      <c r="D69" s="9">
        <v>155520</v>
      </c>
      <c r="E69" s="9" t="s">
        <v>252</v>
      </c>
      <c r="F69" s="108" t="s">
        <v>257</v>
      </c>
      <c r="G69" s="197" t="s">
        <v>255</v>
      </c>
      <c r="H69" s="11"/>
      <c r="I69" s="11">
        <f t="shared" si="1"/>
        <v>155520</v>
      </c>
      <c r="J69" s="110"/>
      <c r="K69" s="94"/>
      <c r="L69" s="94"/>
      <c r="M69"/>
      <c r="N69"/>
      <c r="O69"/>
      <c r="P69"/>
      <c r="Q69"/>
      <c r="R69"/>
      <c r="S69"/>
      <c r="T69"/>
      <c r="U69"/>
      <c r="V69"/>
      <c r="W69"/>
      <c r="X69"/>
      <c r="Y69"/>
      <c r="Z69"/>
      <c r="AA69"/>
      <c r="AB69"/>
      <c r="AC69"/>
      <c r="AD69"/>
      <c r="AE69"/>
      <c r="AF69"/>
      <c r="AG69"/>
      <c r="AH69"/>
      <c r="AI69"/>
      <c r="AJ69"/>
      <c r="AK69"/>
      <c r="AL69"/>
      <c r="AM69"/>
    </row>
    <row r="70" spans="1:39" s="52" customFormat="1" ht="30" customHeight="1">
      <c r="A70" s="71"/>
      <c r="B70" s="72"/>
      <c r="C70" s="108" t="s">
        <v>258</v>
      </c>
      <c r="D70" s="9">
        <v>137280</v>
      </c>
      <c r="E70" s="9" t="s">
        <v>252</v>
      </c>
      <c r="F70" s="108" t="s">
        <v>259</v>
      </c>
      <c r="G70" s="109"/>
      <c r="H70" s="11"/>
      <c r="I70" s="11"/>
      <c r="J70" s="110"/>
      <c r="K70" s="94"/>
      <c r="L70" s="94"/>
      <c r="M70"/>
      <c r="N70"/>
      <c r="O70"/>
      <c r="P70"/>
      <c r="Q70"/>
      <c r="R70"/>
      <c r="S70"/>
      <c r="T70"/>
      <c r="U70"/>
      <c r="V70"/>
      <c r="W70"/>
      <c r="X70"/>
      <c r="Y70"/>
      <c r="Z70"/>
      <c r="AA70"/>
      <c r="AB70"/>
      <c r="AC70"/>
      <c r="AD70"/>
      <c r="AE70"/>
      <c r="AF70"/>
      <c r="AG70"/>
      <c r="AH70"/>
      <c r="AI70"/>
      <c r="AJ70"/>
      <c r="AK70"/>
      <c r="AL70"/>
      <c r="AM70"/>
    </row>
    <row r="71" spans="1:39" s="52" customFormat="1" ht="30" customHeight="1">
      <c r="A71" s="71"/>
      <c r="B71" s="72"/>
      <c r="C71" s="108" t="s">
        <v>258</v>
      </c>
      <c r="D71" s="9">
        <v>137280</v>
      </c>
      <c r="E71" s="9" t="s">
        <v>252</v>
      </c>
      <c r="F71" s="108" t="s">
        <v>259</v>
      </c>
      <c r="G71" s="109"/>
      <c r="H71" s="11"/>
      <c r="I71" s="11"/>
      <c r="J71" s="110"/>
      <c r="K71" s="94"/>
      <c r="L71" s="94"/>
      <c r="M71"/>
      <c r="N71"/>
      <c r="O71"/>
      <c r="P71"/>
      <c r="Q71"/>
      <c r="R71"/>
      <c r="S71"/>
      <c r="T71"/>
      <c r="U71"/>
      <c r="V71"/>
      <c r="W71"/>
      <c r="X71"/>
      <c r="Y71"/>
      <c r="Z71"/>
      <c r="AA71"/>
      <c r="AB71"/>
      <c r="AC71"/>
      <c r="AD71"/>
      <c r="AE71"/>
      <c r="AF71"/>
      <c r="AG71"/>
      <c r="AH71"/>
      <c r="AI71"/>
      <c r="AJ71"/>
      <c r="AK71"/>
      <c r="AL71"/>
      <c r="AM71"/>
    </row>
    <row r="72" spans="1:39" s="52" customFormat="1" ht="30" customHeight="1">
      <c r="A72" s="71"/>
      <c r="B72" s="72"/>
      <c r="C72" s="108" t="s">
        <v>258</v>
      </c>
      <c r="D72" s="9">
        <v>144320</v>
      </c>
      <c r="E72" s="9" t="s">
        <v>252</v>
      </c>
      <c r="F72" s="108" t="s">
        <v>259</v>
      </c>
      <c r="G72" s="109"/>
      <c r="H72" s="11"/>
      <c r="I72" s="11"/>
      <c r="J72" s="110"/>
      <c r="K72" s="94"/>
      <c r="L72" s="94"/>
      <c r="M72"/>
      <c r="N72"/>
      <c r="O72"/>
      <c r="P72"/>
      <c r="Q72"/>
      <c r="R72"/>
      <c r="S72"/>
      <c r="T72"/>
      <c r="U72"/>
      <c r="V72"/>
      <c r="W72"/>
      <c r="X72"/>
      <c r="Y72"/>
      <c r="Z72"/>
      <c r="AA72"/>
      <c r="AB72"/>
      <c r="AC72"/>
      <c r="AD72"/>
      <c r="AE72"/>
      <c r="AF72"/>
      <c r="AG72"/>
      <c r="AH72"/>
      <c r="AI72"/>
      <c r="AJ72"/>
      <c r="AK72"/>
      <c r="AL72"/>
      <c r="AM72"/>
    </row>
    <row r="73" spans="1:39" s="52" customFormat="1" ht="30" customHeight="1">
      <c r="A73" s="71"/>
      <c r="B73" s="72"/>
      <c r="C73" s="108" t="s">
        <v>256</v>
      </c>
      <c r="D73" s="9">
        <v>298548</v>
      </c>
      <c r="E73" s="9" t="s">
        <v>252</v>
      </c>
      <c r="F73" s="108" t="s">
        <v>257</v>
      </c>
      <c r="G73" s="197" t="s">
        <v>255</v>
      </c>
      <c r="H73" s="11"/>
      <c r="I73" s="11">
        <f t="shared" si="1"/>
        <v>298548</v>
      </c>
      <c r="J73" s="110"/>
      <c r="K73" s="94"/>
      <c r="L73" s="94"/>
      <c r="M73"/>
      <c r="N73"/>
      <c r="O73"/>
      <c r="P73"/>
      <c r="Q73"/>
      <c r="R73"/>
      <c r="S73"/>
      <c r="T73"/>
      <c r="U73"/>
      <c r="V73"/>
      <c r="W73"/>
      <c r="X73"/>
      <c r="Y73"/>
      <c r="Z73"/>
      <c r="AA73"/>
      <c r="AB73"/>
      <c r="AC73"/>
      <c r="AD73"/>
      <c r="AE73"/>
      <c r="AF73"/>
      <c r="AG73"/>
      <c r="AH73"/>
      <c r="AI73"/>
      <c r="AJ73"/>
      <c r="AK73"/>
      <c r="AL73"/>
      <c r="AM73"/>
    </row>
    <row r="74" spans="1:39" s="52" customFormat="1" ht="30" customHeight="1">
      <c r="A74" s="71"/>
      <c r="B74" s="72"/>
      <c r="C74" s="108" t="s">
        <v>260</v>
      </c>
      <c r="D74" s="9">
        <v>48.67</v>
      </c>
      <c r="E74" s="9" t="s">
        <v>252</v>
      </c>
      <c r="F74" s="108" t="s">
        <v>261</v>
      </c>
      <c r="G74" s="197" t="s">
        <v>255</v>
      </c>
      <c r="H74" s="11"/>
      <c r="I74" s="11">
        <f t="shared" si="1"/>
        <v>48.67</v>
      </c>
      <c r="J74" s="110"/>
      <c r="K74" s="94"/>
      <c r="L74" s="94"/>
      <c r="M74"/>
      <c r="N74"/>
      <c r="O74"/>
      <c r="P74"/>
      <c r="Q74"/>
      <c r="R74"/>
      <c r="S74"/>
      <c r="T74"/>
      <c r="U74"/>
      <c r="V74"/>
      <c r="W74"/>
      <c r="X74"/>
      <c r="Y74"/>
      <c r="Z74"/>
      <c r="AA74"/>
      <c r="AB74"/>
      <c r="AC74"/>
      <c r="AD74"/>
      <c r="AE74"/>
      <c r="AF74"/>
      <c r="AG74"/>
      <c r="AH74"/>
      <c r="AI74"/>
      <c r="AJ74"/>
      <c r="AK74"/>
      <c r="AL74"/>
      <c r="AM74"/>
    </row>
    <row r="75" spans="1:39" s="52" customFormat="1" ht="30" customHeight="1">
      <c r="A75" s="71"/>
      <c r="B75" s="72"/>
      <c r="C75" s="108" t="s">
        <v>260</v>
      </c>
      <c r="D75" s="9">
        <v>51.17</v>
      </c>
      <c r="E75" s="9" t="s">
        <v>252</v>
      </c>
      <c r="F75" s="108" t="s">
        <v>261</v>
      </c>
      <c r="G75" s="197" t="s">
        <v>255</v>
      </c>
      <c r="H75" s="11"/>
      <c r="I75" s="11">
        <f t="shared" si="1"/>
        <v>51.17</v>
      </c>
      <c r="J75" s="110"/>
      <c r="K75" s="94"/>
      <c r="L75" s="94"/>
      <c r="M75"/>
      <c r="N75"/>
      <c r="O75"/>
      <c r="P75"/>
      <c r="Q75"/>
      <c r="R75"/>
      <c r="S75"/>
      <c r="T75"/>
      <c r="U75"/>
      <c r="V75"/>
      <c r="W75"/>
      <c r="X75"/>
      <c r="Y75"/>
      <c r="Z75"/>
      <c r="AA75"/>
      <c r="AB75"/>
      <c r="AC75"/>
      <c r="AD75"/>
      <c r="AE75"/>
      <c r="AF75"/>
      <c r="AG75"/>
      <c r="AH75"/>
      <c r="AI75"/>
      <c r="AJ75"/>
      <c r="AK75"/>
      <c r="AL75"/>
      <c r="AM75"/>
    </row>
    <row r="76" spans="1:39" s="52" customFormat="1" ht="30" customHeight="1">
      <c r="A76" s="71"/>
      <c r="B76" s="72"/>
      <c r="C76" s="108" t="s">
        <v>256</v>
      </c>
      <c r="D76" s="9">
        <v>479808</v>
      </c>
      <c r="E76" s="9" t="s">
        <v>252</v>
      </c>
      <c r="F76" s="108" t="s">
        <v>257</v>
      </c>
      <c r="G76" s="197" t="s">
        <v>255</v>
      </c>
      <c r="H76" s="11"/>
      <c r="I76" s="11">
        <f t="shared" si="1"/>
        <v>479808</v>
      </c>
      <c r="J76" s="110"/>
      <c r="K76" s="94"/>
      <c r="L76" s="94"/>
      <c r="M76"/>
      <c r="N76"/>
      <c r="O76"/>
      <c r="P76"/>
      <c r="Q76"/>
      <c r="R76"/>
      <c r="S76"/>
      <c r="T76"/>
      <c r="U76"/>
      <c r="V76"/>
      <c r="W76"/>
      <c r="X76"/>
      <c r="Y76"/>
      <c r="Z76"/>
      <c r="AA76"/>
      <c r="AB76"/>
      <c r="AC76"/>
      <c r="AD76"/>
      <c r="AE76"/>
      <c r="AF76"/>
      <c r="AG76"/>
      <c r="AH76"/>
      <c r="AI76"/>
      <c r="AJ76"/>
      <c r="AK76"/>
      <c r="AL76"/>
      <c r="AM76"/>
    </row>
    <row r="77" spans="1:39" s="52" customFormat="1" ht="30" customHeight="1">
      <c r="A77" s="71"/>
      <c r="B77" s="72"/>
      <c r="C77" s="108" t="s">
        <v>256</v>
      </c>
      <c r="D77" s="9">
        <v>488160</v>
      </c>
      <c r="E77" s="9" t="s">
        <v>252</v>
      </c>
      <c r="F77" s="108" t="s">
        <v>257</v>
      </c>
      <c r="G77" s="197" t="s">
        <v>255</v>
      </c>
      <c r="H77" s="11"/>
      <c r="I77" s="11">
        <f t="shared" si="1"/>
        <v>488160</v>
      </c>
      <c r="J77" s="110"/>
      <c r="K77" s="94"/>
      <c r="L77" s="94"/>
      <c r="M77"/>
      <c r="N77"/>
      <c r="O77"/>
      <c r="P77"/>
      <c r="Q77"/>
      <c r="R77"/>
      <c r="S77"/>
      <c r="T77"/>
      <c r="U77"/>
      <c r="V77"/>
      <c r="W77"/>
      <c r="X77"/>
      <c r="Y77"/>
      <c r="Z77"/>
      <c r="AA77"/>
      <c r="AB77"/>
      <c r="AC77"/>
      <c r="AD77"/>
      <c r="AE77"/>
      <c r="AF77"/>
      <c r="AG77"/>
      <c r="AH77"/>
      <c r="AI77"/>
      <c r="AJ77"/>
      <c r="AK77"/>
      <c r="AL77"/>
      <c r="AM77"/>
    </row>
    <row r="78" spans="1:39" s="52" customFormat="1" ht="30" customHeight="1">
      <c r="A78" s="71"/>
      <c r="B78" s="72"/>
      <c r="C78" s="108" t="s">
        <v>256</v>
      </c>
      <c r="D78" s="9">
        <v>518904</v>
      </c>
      <c r="E78" s="9" t="s">
        <v>252</v>
      </c>
      <c r="F78" s="108" t="s">
        <v>257</v>
      </c>
      <c r="G78" s="197" t="s">
        <v>255</v>
      </c>
      <c r="H78" s="11"/>
      <c r="I78" s="11">
        <f t="shared" si="1"/>
        <v>518904</v>
      </c>
      <c r="J78" s="110"/>
      <c r="K78" s="94"/>
      <c r="L78" s="94"/>
      <c r="M78"/>
      <c r="N78"/>
      <c r="O78"/>
      <c r="P78"/>
      <c r="Q78"/>
      <c r="R78"/>
      <c r="S78"/>
      <c r="T78"/>
      <c r="U78"/>
      <c r="V78"/>
      <c r="W78"/>
      <c r="X78"/>
      <c r="Y78"/>
      <c r="Z78"/>
      <c r="AA78"/>
      <c r="AB78"/>
      <c r="AC78"/>
      <c r="AD78"/>
      <c r="AE78"/>
      <c r="AF78"/>
      <c r="AG78"/>
      <c r="AH78"/>
      <c r="AI78"/>
      <c r="AJ78"/>
      <c r="AK78"/>
      <c r="AL78"/>
      <c r="AM78"/>
    </row>
    <row r="79" spans="1:39" s="52" customFormat="1" ht="30" customHeight="1">
      <c r="A79" s="71"/>
      <c r="B79" s="72"/>
      <c r="C79" s="108" t="s">
        <v>258</v>
      </c>
      <c r="D79" s="9">
        <v>739200</v>
      </c>
      <c r="E79" s="9" t="s">
        <v>252</v>
      </c>
      <c r="F79" s="108" t="s">
        <v>259</v>
      </c>
      <c r="G79" s="109"/>
      <c r="H79" s="11"/>
      <c r="I79" s="11"/>
      <c r="J79" s="110"/>
      <c r="K79" s="94"/>
      <c r="L79" s="94"/>
      <c r="M79"/>
      <c r="N79"/>
      <c r="O79"/>
      <c r="P79"/>
      <c r="Q79"/>
      <c r="R79"/>
      <c r="S79"/>
      <c r="T79"/>
      <c r="U79"/>
      <c r="V79"/>
      <c r="W79"/>
      <c r="X79"/>
      <c r="Y79"/>
      <c r="Z79"/>
      <c r="AA79"/>
      <c r="AB79"/>
      <c r="AC79"/>
      <c r="AD79"/>
      <c r="AE79"/>
      <c r="AF79"/>
      <c r="AG79"/>
      <c r="AH79"/>
      <c r="AI79"/>
      <c r="AJ79"/>
      <c r="AK79"/>
      <c r="AL79"/>
      <c r="AM79"/>
    </row>
    <row r="80" spans="1:39" s="52" customFormat="1" ht="30" customHeight="1">
      <c r="A80" s="71"/>
      <c r="B80" s="72"/>
      <c r="C80" s="108" t="s">
        <v>258</v>
      </c>
      <c r="D80" s="9">
        <v>814880</v>
      </c>
      <c r="E80" s="9" t="s">
        <v>252</v>
      </c>
      <c r="F80" s="108" t="s">
        <v>259</v>
      </c>
      <c r="G80" s="109"/>
      <c r="H80" s="11"/>
      <c r="I80" s="11"/>
      <c r="J80" s="110"/>
      <c r="K80" s="94"/>
      <c r="L80" s="94"/>
      <c r="M80"/>
      <c r="N80"/>
      <c r="O80"/>
      <c r="P80"/>
      <c r="Q80"/>
      <c r="R80"/>
      <c r="S80"/>
      <c r="T80"/>
      <c r="U80"/>
      <c r="V80"/>
      <c r="W80"/>
      <c r="X80"/>
      <c r="Y80"/>
      <c r="Z80"/>
      <c r="AA80"/>
      <c r="AB80"/>
      <c r="AC80"/>
      <c r="AD80"/>
      <c r="AE80"/>
      <c r="AF80"/>
      <c r="AG80"/>
      <c r="AH80"/>
      <c r="AI80"/>
      <c r="AJ80"/>
      <c r="AK80"/>
      <c r="AL80"/>
      <c r="AM80"/>
    </row>
    <row r="81" spans="1:39" s="52" customFormat="1" ht="30" customHeight="1">
      <c r="A81" s="71"/>
      <c r="B81" s="72"/>
      <c r="C81" s="108" t="s">
        <v>262</v>
      </c>
      <c r="D81" s="9">
        <v>600</v>
      </c>
      <c r="E81" s="9" t="s">
        <v>252</v>
      </c>
      <c r="F81" s="108" t="s">
        <v>263</v>
      </c>
      <c r="G81" s="197" t="s">
        <v>255</v>
      </c>
      <c r="H81" s="11"/>
      <c r="I81" s="11">
        <f t="shared" si="1"/>
        <v>600</v>
      </c>
      <c r="J81" s="110"/>
      <c r="K81" s="94"/>
      <c r="L81" s="94"/>
      <c r="M81"/>
      <c r="N81"/>
      <c r="O81"/>
      <c r="P81"/>
      <c r="Q81"/>
      <c r="R81"/>
      <c r="S81"/>
      <c r="T81"/>
      <c r="U81"/>
      <c r="V81"/>
      <c r="W81"/>
      <c r="X81"/>
      <c r="Y81"/>
      <c r="Z81"/>
      <c r="AA81"/>
      <c r="AB81"/>
      <c r="AC81"/>
      <c r="AD81"/>
      <c r="AE81"/>
      <c r="AF81"/>
      <c r="AG81"/>
      <c r="AH81"/>
      <c r="AI81"/>
      <c r="AJ81"/>
      <c r="AK81"/>
      <c r="AL81"/>
      <c r="AM81"/>
    </row>
    <row r="82" spans="1:39" s="52" customFormat="1" ht="30" customHeight="1">
      <c r="A82" s="71"/>
      <c r="B82" s="72"/>
      <c r="C82" s="108" t="s">
        <v>258</v>
      </c>
      <c r="D82" s="9">
        <v>1284800</v>
      </c>
      <c r="E82" s="9" t="s">
        <v>252</v>
      </c>
      <c r="F82" s="108" t="s">
        <v>259</v>
      </c>
      <c r="G82" s="109"/>
      <c r="H82" s="11"/>
      <c r="I82" s="11"/>
      <c r="J82" s="110"/>
      <c r="K82" s="94"/>
      <c r="L82" s="94"/>
      <c r="M82"/>
      <c r="N82"/>
      <c r="O82"/>
      <c r="P82"/>
      <c r="Q82"/>
      <c r="R82"/>
      <c r="S82"/>
      <c r="T82"/>
      <c r="U82"/>
      <c r="V82"/>
      <c r="W82"/>
      <c r="X82"/>
      <c r="Y82"/>
      <c r="Z82"/>
      <c r="AA82"/>
      <c r="AB82"/>
      <c r="AC82"/>
      <c r="AD82"/>
      <c r="AE82"/>
      <c r="AF82"/>
      <c r="AG82"/>
      <c r="AH82"/>
      <c r="AI82"/>
      <c r="AJ82"/>
      <c r="AK82"/>
      <c r="AL82"/>
      <c r="AM82"/>
    </row>
    <row r="83" spans="1:39" s="52" customFormat="1" ht="30" customHeight="1">
      <c r="A83" s="71"/>
      <c r="B83" s="72"/>
      <c r="C83" s="108" t="s">
        <v>260</v>
      </c>
      <c r="D83" s="9">
        <v>262.08</v>
      </c>
      <c r="E83" s="9" t="s">
        <v>252</v>
      </c>
      <c r="F83" s="108" t="s">
        <v>261</v>
      </c>
      <c r="G83" s="197" t="s">
        <v>255</v>
      </c>
      <c r="H83" s="11"/>
      <c r="I83" s="11">
        <f t="shared" si="1"/>
        <v>262.08</v>
      </c>
      <c r="J83" s="110"/>
      <c r="K83" s="94"/>
      <c r="L83" s="94"/>
      <c r="M83"/>
      <c r="N83"/>
      <c r="O83"/>
      <c r="P83"/>
      <c r="Q83"/>
      <c r="R83"/>
      <c r="S83"/>
      <c r="T83"/>
      <c r="U83"/>
      <c r="V83"/>
      <c r="W83"/>
      <c r="X83"/>
      <c r="Y83"/>
      <c r="Z83"/>
      <c r="AA83"/>
      <c r="AB83"/>
      <c r="AC83"/>
      <c r="AD83"/>
      <c r="AE83"/>
      <c r="AF83"/>
      <c r="AG83"/>
      <c r="AH83"/>
      <c r="AI83"/>
      <c r="AJ83"/>
      <c r="AK83"/>
      <c r="AL83"/>
      <c r="AM83"/>
    </row>
    <row r="84" spans="1:39" s="52" customFormat="1" ht="30" customHeight="1">
      <c r="A84" s="71"/>
      <c r="B84" s="72"/>
      <c r="C84" s="108" t="s">
        <v>262</v>
      </c>
      <c r="D84" s="9">
        <v>990</v>
      </c>
      <c r="E84" s="9" t="s">
        <v>252</v>
      </c>
      <c r="F84" s="108" t="s">
        <v>263</v>
      </c>
      <c r="G84" s="197" t="s">
        <v>255</v>
      </c>
      <c r="H84" s="11"/>
      <c r="I84" s="11">
        <f t="shared" si="1"/>
        <v>990</v>
      </c>
      <c r="J84" s="110"/>
      <c r="K84" s="94"/>
      <c r="L84" s="94"/>
      <c r="M84"/>
      <c r="N84"/>
      <c r="O84"/>
      <c r="P84"/>
      <c r="Q84"/>
      <c r="R84"/>
      <c r="S84"/>
      <c r="T84"/>
      <c r="U84"/>
      <c r="V84"/>
      <c r="W84"/>
      <c r="X84"/>
      <c r="Y84"/>
      <c r="Z84"/>
      <c r="AA84"/>
      <c r="AB84"/>
      <c r="AC84"/>
      <c r="AD84"/>
      <c r="AE84"/>
      <c r="AF84"/>
      <c r="AG84"/>
      <c r="AH84"/>
      <c r="AI84"/>
      <c r="AJ84"/>
      <c r="AK84"/>
      <c r="AL84"/>
      <c r="AM84"/>
    </row>
    <row r="85" spans="1:39" s="52" customFormat="1" ht="30" customHeight="1">
      <c r="A85" s="71"/>
      <c r="B85" s="72"/>
      <c r="C85" s="108" t="s">
        <v>262</v>
      </c>
      <c r="D85" s="9">
        <v>1083</v>
      </c>
      <c r="E85" s="9" t="s">
        <v>252</v>
      </c>
      <c r="F85" s="108" t="s">
        <v>263</v>
      </c>
      <c r="G85" s="197" t="s">
        <v>255</v>
      </c>
      <c r="H85" s="11"/>
      <c r="I85" s="11">
        <f t="shared" si="1"/>
        <v>1083</v>
      </c>
      <c r="J85" s="110"/>
      <c r="K85" s="94"/>
      <c r="L85" s="94"/>
      <c r="M85"/>
      <c r="N85"/>
      <c r="O85"/>
      <c r="P85"/>
      <c r="Q85"/>
      <c r="R85"/>
      <c r="S85"/>
      <c r="T85"/>
      <c r="U85"/>
      <c r="V85"/>
      <c r="W85"/>
      <c r="X85"/>
      <c r="Y85"/>
      <c r="Z85"/>
      <c r="AA85"/>
      <c r="AB85"/>
      <c r="AC85"/>
      <c r="AD85"/>
      <c r="AE85"/>
      <c r="AF85"/>
      <c r="AG85"/>
      <c r="AH85"/>
      <c r="AI85"/>
      <c r="AJ85"/>
      <c r="AK85"/>
      <c r="AL85"/>
      <c r="AM85"/>
    </row>
    <row r="86" spans="1:39" s="52" customFormat="1" ht="30" customHeight="1">
      <c r="A86" s="71"/>
      <c r="B86" s="72"/>
      <c r="C86" s="108" t="s">
        <v>264</v>
      </c>
      <c r="D86" s="9">
        <v>528000</v>
      </c>
      <c r="E86" s="9" t="s">
        <v>252</v>
      </c>
      <c r="F86" s="108" t="s">
        <v>257</v>
      </c>
      <c r="G86" s="197" t="s">
        <v>255</v>
      </c>
      <c r="H86" s="11"/>
      <c r="I86" s="11">
        <f t="shared" si="1"/>
        <v>528000</v>
      </c>
      <c r="J86" s="110"/>
      <c r="K86" s="94"/>
      <c r="L86" s="94"/>
      <c r="M86"/>
      <c r="N86"/>
      <c r="O86"/>
      <c r="P86"/>
      <c r="Q86"/>
      <c r="R86"/>
      <c r="S86"/>
      <c r="T86"/>
      <c r="U86"/>
      <c r="V86"/>
      <c r="W86"/>
      <c r="X86"/>
      <c r="Y86"/>
      <c r="Z86"/>
      <c r="AA86"/>
      <c r="AB86"/>
      <c r="AC86"/>
      <c r="AD86"/>
      <c r="AE86"/>
      <c r="AF86"/>
      <c r="AG86"/>
      <c r="AH86"/>
      <c r="AI86"/>
      <c r="AJ86"/>
      <c r="AK86"/>
      <c r="AL86"/>
      <c r="AM86"/>
    </row>
    <row r="87" spans="1:39" s="52" customFormat="1" ht="30" customHeight="1">
      <c r="A87" s="71"/>
      <c r="B87" s="72"/>
      <c r="C87" s="108" t="s">
        <v>265</v>
      </c>
      <c r="D87" s="9">
        <v>82500</v>
      </c>
      <c r="E87" s="9" t="s">
        <v>252</v>
      </c>
      <c r="F87" s="108" t="s">
        <v>266</v>
      </c>
      <c r="G87" s="197" t="s">
        <v>255</v>
      </c>
      <c r="H87" s="11"/>
      <c r="I87" s="11">
        <f t="shared" si="1"/>
        <v>82500</v>
      </c>
      <c r="J87" s="110"/>
      <c r="K87" s="94"/>
      <c r="L87" s="94"/>
      <c r="M87"/>
      <c r="N87"/>
      <c r="O87"/>
      <c r="P87"/>
      <c r="Q87"/>
      <c r="R87"/>
      <c r="S87"/>
      <c r="T87"/>
      <c r="U87"/>
      <c r="V87"/>
      <c r="W87"/>
      <c r="X87"/>
      <c r="Y87"/>
      <c r="Z87"/>
      <c r="AA87"/>
      <c r="AB87"/>
      <c r="AC87"/>
      <c r="AD87"/>
      <c r="AE87"/>
      <c r="AF87"/>
      <c r="AG87"/>
      <c r="AH87"/>
      <c r="AI87"/>
      <c r="AJ87"/>
      <c r="AK87"/>
      <c r="AL87"/>
      <c r="AM87"/>
    </row>
    <row r="88" spans="1:39" s="52" customFormat="1" ht="30" customHeight="1">
      <c r="A88" s="71"/>
      <c r="B88" s="72"/>
      <c r="C88" s="108" t="s">
        <v>267</v>
      </c>
      <c r="D88" s="9">
        <v>14960</v>
      </c>
      <c r="E88" s="9" t="s">
        <v>252</v>
      </c>
      <c r="F88" s="108" t="s">
        <v>268</v>
      </c>
      <c r="G88" s="197" t="s">
        <v>269</v>
      </c>
      <c r="H88" s="11"/>
      <c r="I88" s="11"/>
      <c r="J88" s="110"/>
      <c r="K88" s="94"/>
      <c r="L88" s="94"/>
      <c r="M88"/>
      <c r="N88"/>
      <c r="O88"/>
      <c r="P88"/>
      <c r="Q88"/>
      <c r="R88"/>
      <c r="S88"/>
      <c r="T88"/>
      <c r="U88"/>
      <c r="V88"/>
      <c r="W88"/>
      <c r="X88"/>
      <c r="Y88"/>
      <c r="Z88"/>
      <c r="AA88"/>
      <c r="AB88"/>
      <c r="AC88"/>
      <c r="AD88"/>
      <c r="AE88"/>
      <c r="AF88"/>
      <c r="AG88"/>
      <c r="AH88"/>
      <c r="AI88"/>
      <c r="AJ88"/>
      <c r="AK88"/>
      <c r="AL88"/>
      <c r="AM88"/>
    </row>
    <row r="89" spans="1:39" s="52" customFormat="1" ht="30" customHeight="1">
      <c r="A89" s="71"/>
      <c r="B89" s="72"/>
      <c r="C89" s="108" t="s">
        <v>262</v>
      </c>
      <c r="D89" s="9">
        <v>1419</v>
      </c>
      <c r="E89" s="9" t="s">
        <v>252</v>
      </c>
      <c r="F89" s="108" t="s">
        <v>263</v>
      </c>
      <c r="G89" s="197" t="s">
        <v>255</v>
      </c>
      <c r="H89" s="11"/>
      <c r="I89" s="11">
        <f t="shared" si="1"/>
        <v>1419</v>
      </c>
      <c r="J89" s="110"/>
      <c r="K89" s="94"/>
      <c r="L89" s="94"/>
      <c r="M89"/>
      <c r="N89"/>
      <c r="O89"/>
      <c r="P89"/>
      <c r="Q89"/>
      <c r="R89"/>
      <c r="S89"/>
      <c r="T89"/>
      <c r="U89"/>
      <c r="V89"/>
      <c r="W89"/>
      <c r="X89"/>
      <c r="Y89"/>
      <c r="Z89"/>
      <c r="AA89"/>
      <c r="AB89"/>
      <c r="AC89"/>
      <c r="AD89"/>
      <c r="AE89"/>
      <c r="AF89"/>
      <c r="AG89"/>
      <c r="AH89"/>
      <c r="AI89"/>
      <c r="AJ89"/>
      <c r="AK89"/>
      <c r="AL89"/>
      <c r="AM89"/>
    </row>
    <row r="90" spans="1:39" s="52" customFormat="1" ht="30" customHeight="1">
      <c r="A90" s="71"/>
      <c r="B90" s="72"/>
      <c r="C90" s="108" t="s">
        <v>260</v>
      </c>
      <c r="D90" s="9">
        <v>455.52</v>
      </c>
      <c r="E90" s="9" t="s">
        <v>252</v>
      </c>
      <c r="F90" s="108" t="s">
        <v>261</v>
      </c>
      <c r="G90" s="197" t="s">
        <v>255</v>
      </c>
      <c r="H90" s="11"/>
      <c r="I90" s="11">
        <f t="shared" si="1"/>
        <v>455.52</v>
      </c>
      <c r="J90" s="110"/>
      <c r="K90" s="94"/>
      <c r="L90" s="94"/>
      <c r="M90"/>
      <c r="N90"/>
      <c r="O90"/>
      <c r="P90"/>
      <c r="Q90"/>
      <c r="R90"/>
      <c r="S90"/>
      <c r="T90"/>
      <c r="U90"/>
      <c r="V90"/>
      <c r="W90"/>
      <c r="X90"/>
      <c r="Y90"/>
      <c r="Z90"/>
      <c r="AA90"/>
      <c r="AB90"/>
      <c r="AC90"/>
      <c r="AD90"/>
      <c r="AE90"/>
      <c r="AF90"/>
      <c r="AG90"/>
      <c r="AH90"/>
      <c r="AI90"/>
      <c r="AJ90"/>
      <c r="AK90"/>
      <c r="AL90"/>
      <c r="AM90"/>
    </row>
    <row r="91" spans="1:39" s="52" customFormat="1" ht="30" customHeight="1">
      <c r="A91" s="71"/>
      <c r="B91" s="72"/>
      <c r="C91" s="108" t="s">
        <v>262</v>
      </c>
      <c r="D91" s="9">
        <v>2340</v>
      </c>
      <c r="E91" s="9" t="s">
        <v>252</v>
      </c>
      <c r="F91" s="108" t="s">
        <v>263</v>
      </c>
      <c r="G91" s="197" t="s">
        <v>255</v>
      </c>
      <c r="H91" s="11"/>
      <c r="I91" s="11">
        <f t="shared" si="1"/>
        <v>2340</v>
      </c>
      <c r="J91" s="110"/>
      <c r="K91" s="94"/>
      <c r="L91" s="94"/>
      <c r="M91"/>
      <c r="N91"/>
      <c r="O91"/>
      <c r="P91"/>
      <c r="Q91"/>
      <c r="R91"/>
      <c r="S91"/>
      <c r="T91"/>
      <c r="U91"/>
      <c r="V91"/>
      <c r="W91"/>
      <c r="X91"/>
      <c r="Y91"/>
      <c r="Z91"/>
      <c r="AA91"/>
      <c r="AB91"/>
      <c r="AC91"/>
      <c r="AD91"/>
      <c r="AE91"/>
      <c r="AF91"/>
      <c r="AG91"/>
      <c r="AH91"/>
      <c r="AI91"/>
      <c r="AJ91"/>
      <c r="AK91"/>
      <c r="AL91"/>
      <c r="AM91"/>
    </row>
    <row r="92" spans="1:39" s="52" customFormat="1" ht="30" customHeight="1">
      <c r="A92" s="71"/>
      <c r="B92" s="72"/>
      <c r="C92" s="108" t="s">
        <v>262</v>
      </c>
      <c r="D92" s="9">
        <v>2460</v>
      </c>
      <c r="E92" s="9" t="s">
        <v>252</v>
      </c>
      <c r="F92" s="108" t="s">
        <v>263</v>
      </c>
      <c r="G92" s="197" t="s">
        <v>255</v>
      </c>
      <c r="H92" s="11"/>
      <c r="I92" s="11">
        <f t="shared" si="1"/>
        <v>2460</v>
      </c>
      <c r="J92" s="110"/>
      <c r="K92" s="94"/>
      <c r="L92" s="94"/>
      <c r="M92"/>
      <c r="N92"/>
      <c r="O92"/>
      <c r="P92"/>
      <c r="Q92"/>
      <c r="R92"/>
      <c r="S92"/>
      <c r="T92"/>
      <c r="U92"/>
      <c r="V92"/>
      <c r="W92"/>
      <c r="X92"/>
      <c r="Y92"/>
      <c r="Z92"/>
      <c r="AA92"/>
      <c r="AB92"/>
      <c r="AC92"/>
      <c r="AD92"/>
      <c r="AE92"/>
      <c r="AF92"/>
      <c r="AG92"/>
      <c r="AH92"/>
      <c r="AI92"/>
      <c r="AJ92"/>
      <c r="AK92"/>
      <c r="AL92"/>
      <c r="AM92"/>
    </row>
    <row r="93" spans="1:39" s="52" customFormat="1" ht="30" customHeight="1">
      <c r="A93" s="71"/>
      <c r="B93" s="72"/>
      <c r="C93" s="108" t="s">
        <v>262</v>
      </c>
      <c r="D93" s="9">
        <v>3564</v>
      </c>
      <c r="E93" s="9" t="s">
        <v>252</v>
      </c>
      <c r="F93" s="108" t="s">
        <v>263</v>
      </c>
      <c r="G93" s="197" t="s">
        <v>255</v>
      </c>
      <c r="H93" s="11"/>
      <c r="I93" s="11">
        <f t="shared" si="1"/>
        <v>3564</v>
      </c>
      <c r="J93" s="110"/>
      <c r="K93" s="94"/>
      <c r="L93" s="94"/>
      <c r="M93"/>
      <c r="N93"/>
      <c r="O93"/>
      <c r="P93"/>
      <c r="Q93"/>
      <c r="R93"/>
      <c r="S93"/>
      <c r="T93"/>
      <c r="U93"/>
      <c r="V93"/>
      <c r="W93"/>
      <c r="X93"/>
      <c r="Y93"/>
      <c r="Z93"/>
      <c r="AA93"/>
      <c r="AB93"/>
      <c r="AC93"/>
      <c r="AD93"/>
      <c r="AE93"/>
      <c r="AF93"/>
      <c r="AG93"/>
      <c r="AH93"/>
      <c r="AI93"/>
      <c r="AJ93"/>
      <c r="AK93"/>
      <c r="AL93"/>
      <c r="AM93"/>
    </row>
    <row r="94" spans="1:39" s="52" customFormat="1" ht="30" customHeight="1">
      <c r="A94" s="71"/>
      <c r="B94" s="72"/>
      <c r="C94" s="108" t="s">
        <v>262</v>
      </c>
      <c r="D94" s="9">
        <v>5500</v>
      </c>
      <c r="E94" s="9" t="s">
        <v>252</v>
      </c>
      <c r="F94" s="108" t="s">
        <v>263</v>
      </c>
      <c r="G94" s="197" t="s">
        <v>255</v>
      </c>
      <c r="H94" s="11"/>
      <c r="I94" s="11">
        <f t="shared" si="1"/>
        <v>5500</v>
      </c>
      <c r="J94" s="110"/>
      <c r="K94" s="94"/>
      <c r="L94" s="94"/>
      <c r="M94"/>
      <c r="N94"/>
      <c r="O94"/>
      <c r="P94"/>
      <c r="Q94"/>
      <c r="R94"/>
      <c r="S94"/>
      <c r="T94"/>
      <c r="U94"/>
      <c r="V94"/>
      <c r="W94"/>
      <c r="X94"/>
      <c r="Y94"/>
      <c r="Z94"/>
      <c r="AA94"/>
      <c r="AB94"/>
      <c r="AC94"/>
      <c r="AD94"/>
      <c r="AE94"/>
      <c r="AF94"/>
      <c r="AG94"/>
      <c r="AH94"/>
      <c r="AI94"/>
      <c r="AJ94"/>
      <c r="AK94"/>
      <c r="AL94"/>
      <c r="AM94"/>
    </row>
    <row r="95" spans="1:39" s="52" customFormat="1" ht="30" customHeight="1">
      <c r="A95" s="71"/>
      <c r="B95" s="72"/>
      <c r="C95" s="108" t="s">
        <v>262</v>
      </c>
      <c r="D95" s="9">
        <v>11187</v>
      </c>
      <c r="E95" s="9" t="s">
        <v>252</v>
      </c>
      <c r="F95" s="108" t="s">
        <v>263</v>
      </c>
      <c r="G95" s="197" t="s">
        <v>255</v>
      </c>
      <c r="H95" s="11"/>
      <c r="I95" s="11">
        <f t="shared" si="1"/>
        <v>11187</v>
      </c>
      <c r="J95" s="110"/>
      <c r="K95" s="94"/>
      <c r="L95" s="94"/>
      <c r="M95"/>
      <c r="N95"/>
      <c r="O95"/>
      <c r="P95"/>
      <c r="Q95"/>
      <c r="R95"/>
      <c r="S95"/>
      <c r="T95"/>
      <c r="U95"/>
      <c r="V95"/>
      <c r="W95"/>
      <c r="X95"/>
      <c r="Y95"/>
      <c r="Z95"/>
      <c r="AA95"/>
      <c r="AB95"/>
      <c r="AC95"/>
      <c r="AD95"/>
      <c r="AE95"/>
      <c r="AF95"/>
      <c r="AG95"/>
      <c r="AH95"/>
      <c r="AI95"/>
      <c r="AJ95"/>
      <c r="AK95"/>
      <c r="AL95"/>
      <c r="AM95"/>
    </row>
    <row r="96" spans="1:39" s="52" customFormat="1" ht="30" customHeight="1">
      <c r="A96" s="71"/>
      <c r="B96" s="72"/>
      <c r="C96" s="108" t="s">
        <v>262</v>
      </c>
      <c r="D96" s="9">
        <v>12600</v>
      </c>
      <c r="E96" s="9" t="s">
        <v>252</v>
      </c>
      <c r="F96" s="108" t="s">
        <v>263</v>
      </c>
      <c r="G96" s="197" t="s">
        <v>255</v>
      </c>
      <c r="H96" s="11"/>
      <c r="I96" s="11">
        <f t="shared" si="1"/>
        <v>12600</v>
      </c>
      <c r="J96" s="110"/>
      <c r="K96" s="94"/>
      <c r="L96" s="94"/>
      <c r="M96"/>
      <c r="N96"/>
      <c r="O96"/>
      <c r="P96"/>
      <c r="Q96"/>
      <c r="R96"/>
      <c r="S96"/>
      <c r="T96"/>
      <c r="U96"/>
      <c r="V96"/>
      <c r="W96"/>
      <c r="X96"/>
      <c r="Y96"/>
      <c r="Z96"/>
      <c r="AA96"/>
      <c r="AB96"/>
      <c r="AC96"/>
      <c r="AD96"/>
      <c r="AE96"/>
      <c r="AF96"/>
      <c r="AG96"/>
      <c r="AH96"/>
      <c r="AI96"/>
      <c r="AJ96"/>
      <c r="AK96"/>
      <c r="AL96"/>
      <c r="AM96"/>
    </row>
    <row r="97" spans="1:39" s="52" customFormat="1" ht="30" customHeight="1">
      <c r="A97" s="71"/>
      <c r="B97" s="72"/>
      <c r="C97" s="108" t="s">
        <v>264</v>
      </c>
      <c r="D97" s="9">
        <v>15610.6</v>
      </c>
      <c r="E97" s="9" t="s">
        <v>252</v>
      </c>
      <c r="F97" s="108" t="s">
        <v>257</v>
      </c>
      <c r="G97" s="197" t="s">
        <v>255</v>
      </c>
      <c r="H97" s="11"/>
      <c r="I97" s="11">
        <f t="shared" si="1"/>
        <v>15610.6</v>
      </c>
      <c r="J97" s="110"/>
      <c r="K97" s="94"/>
      <c r="L97" s="94"/>
      <c r="M97"/>
      <c r="N97"/>
      <c r="O97"/>
      <c r="P97"/>
      <c r="Q97"/>
      <c r="R97"/>
      <c r="S97"/>
      <c r="T97"/>
      <c r="U97"/>
      <c r="V97"/>
      <c r="W97"/>
      <c r="X97"/>
      <c r="Y97"/>
      <c r="Z97"/>
      <c r="AA97"/>
      <c r="AB97"/>
      <c r="AC97"/>
      <c r="AD97"/>
      <c r="AE97"/>
      <c r="AF97"/>
      <c r="AG97"/>
      <c r="AH97"/>
      <c r="AI97"/>
      <c r="AJ97"/>
      <c r="AK97"/>
      <c r="AL97"/>
      <c r="AM97"/>
    </row>
    <row r="98" spans="1:39" s="52" customFormat="1" ht="30" customHeight="1">
      <c r="A98" s="71"/>
      <c r="B98" s="72"/>
      <c r="C98" s="108" t="s">
        <v>262</v>
      </c>
      <c r="D98" s="9">
        <v>20250</v>
      </c>
      <c r="E98" s="9" t="s">
        <v>252</v>
      </c>
      <c r="F98" s="108" t="s">
        <v>263</v>
      </c>
      <c r="G98" s="197" t="s">
        <v>255</v>
      </c>
      <c r="H98" s="11"/>
      <c r="I98" s="11">
        <f t="shared" si="1"/>
        <v>20250</v>
      </c>
      <c r="J98" s="110"/>
      <c r="K98" s="94"/>
      <c r="L98" s="94"/>
      <c r="M98"/>
      <c r="N98"/>
      <c r="O98"/>
      <c r="P98"/>
      <c r="Q98"/>
      <c r="R98"/>
      <c r="S98"/>
      <c r="T98"/>
      <c r="U98"/>
      <c r="V98"/>
      <c r="W98"/>
      <c r="X98"/>
      <c r="Y98"/>
      <c r="Z98"/>
      <c r="AA98"/>
      <c r="AB98"/>
      <c r="AC98"/>
      <c r="AD98"/>
      <c r="AE98"/>
      <c r="AF98"/>
      <c r="AG98"/>
      <c r="AH98"/>
      <c r="AI98"/>
      <c r="AJ98"/>
      <c r="AK98"/>
      <c r="AL98"/>
      <c r="AM98"/>
    </row>
    <row r="99" spans="1:39" s="52" customFormat="1" ht="30" customHeight="1">
      <c r="A99" s="71"/>
      <c r="B99" s="72"/>
      <c r="C99" s="108" t="s">
        <v>264</v>
      </c>
      <c r="D99" s="9">
        <v>20465.8</v>
      </c>
      <c r="E99" s="9" t="s">
        <v>252</v>
      </c>
      <c r="F99" s="108" t="s">
        <v>257</v>
      </c>
      <c r="G99" s="197" t="s">
        <v>255</v>
      </c>
      <c r="H99" s="11"/>
      <c r="I99" s="11">
        <f t="shared" si="1"/>
        <v>20465.8</v>
      </c>
      <c r="J99" s="110"/>
      <c r="K99" s="94"/>
      <c r="L99" s="94"/>
      <c r="M99"/>
      <c r="N99"/>
      <c r="O99"/>
      <c r="P99"/>
      <c r="Q99"/>
      <c r="R99"/>
      <c r="S99"/>
      <c r="T99"/>
      <c r="U99"/>
      <c r="V99"/>
      <c r="W99"/>
      <c r="X99"/>
      <c r="Y99"/>
      <c r="Z99"/>
      <c r="AA99"/>
      <c r="AB99"/>
      <c r="AC99"/>
      <c r="AD99"/>
      <c r="AE99"/>
      <c r="AF99"/>
      <c r="AG99"/>
      <c r="AH99"/>
      <c r="AI99"/>
      <c r="AJ99"/>
      <c r="AK99"/>
      <c r="AL99"/>
      <c r="AM99"/>
    </row>
    <row r="100" spans="1:39" s="52" customFormat="1" ht="30" customHeight="1">
      <c r="A100" s="71"/>
      <c r="B100" s="72"/>
      <c r="C100" s="108" t="s">
        <v>262</v>
      </c>
      <c r="D100" s="9">
        <v>21900</v>
      </c>
      <c r="E100" s="9" t="s">
        <v>252</v>
      </c>
      <c r="F100" s="108" t="s">
        <v>263</v>
      </c>
      <c r="G100" s="197" t="s">
        <v>255</v>
      </c>
      <c r="H100" s="11"/>
      <c r="I100" s="11">
        <f t="shared" si="1"/>
        <v>21900</v>
      </c>
      <c r="J100" s="110"/>
      <c r="K100" s="94"/>
      <c r="L100" s="94"/>
      <c r="M100"/>
      <c r="N100"/>
      <c r="O100"/>
      <c r="P100"/>
      <c r="Q100"/>
      <c r="R100"/>
      <c r="S100"/>
      <c r="T100"/>
      <c r="U100"/>
      <c r="V100"/>
      <c r="W100"/>
      <c r="X100"/>
      <c r="Y100"/>
      <c r="Z100"/>
      <c r="AA100"/>
      <c r="AB100"/>
      <c r="AC100"/>
      <c r="AD100"/>
      <c r="AE100"/>
      <c r="AF100"/>
      <c r="AG100"/>
      <c r="AH100"/>
      <c r="AI100"/>
      <c r="AJ100"/>
      <c r="AK100"/>
      <c r="AL100"/>
      <c r="AM100"/>
    </row>
    <row r="101" spans="1:39" s="52" customFormat="1" ht="30" customHeight="1">
      <c r="A101" s="71"/>
      <c r="B101" s="72"/>
      <c r="C101" s="108"/>
      <c r="D101" s="9"/>
      <c r="E101" s="9"/>
      <c r="F101" s="108"/>
      <c r="G101" s="109"/>
      <c r="H101" s="11"/>
      <c r="I101" s="11"/>
      <c r="J101" s="110"/>
      <c r="K101" s="94"/>
      <c r="L101" s="94"/>
      <c r="M101"/>
      <c r="N101"/>
      <c r="O101"/>
      <c r="P101"/>
      <c r="Q101"/>
      <c r="R101"/>
      <c r="S101"/>
      <c r="T101"/>
      <c r="U101"/>
      <c r="V101"/>
      <c r="W101"/>
      <c r="X101"/>
      <c r="Y101"/>
      <c r="Z101"/>
      <c r="AA101"/>
      <c r="AB101"/>
      <c r="AC101"/>
      <c r="AD101"/>
      <c r="AE101"/>
      <c r="AF101"/>
      <c r="AG101"/>
      <c r="AH101"/>
      <c r="AI101"/>
      <c r="AJ101"/>
      <c r="AK101"/>
      <c r="AL101"/>
      <c r="AM101"/>
    </row>
    <row r="102" spans="1:39" s="52" customFormat="1" ht="30" customHeight="1">
      <c r="A102" s="71">
        <v>2.1</v>
      </c>
      <c r="B102" s="72" t="s">
        <v>162</v>
      </c>
      <c r="C102" s="108" t="s">
        <v>270</v>
      </c>
      <c r="D102" s="9">
        <v>19000</v>
      </c>
      <c r="E102" s="9" t="s">
        <v>252</v>
      </c>
      <c r="F102" s="243" t="s">
        <v>271</v>
      </c>
      <c r="G102" s="244"/>
      <c r="H102" s="11"/>
      <c r="I102" s="11">
        <f t="shared" si="1"/>
        <v>19000</v>
      </c>
      <c r="J102" s="239"/>
      <c r="K102" s="240"/>
      <c r="L102" s="240"/>
      <c r="M102"/>
      <c r="N102"/>
      <c r="O102"/>
      <c r="P102"/>
      <c r="Q102"/>
      <c r="R102"/>
      <c r="S102"/>
      <c r="T102"/>
      <c r="U102"/>
      <c r="V102"/>
      <c r="W102"/>
      <c r="X102"/>
      <c r="Y102"/>
      <c r="Z102"/>
      <c r="AA102"/>
      <c r="AB102"/>
      <c r="AC102"/>
      <c r="AD102"/>
      <c r="AE102"/>
      <c r="AF102"/>
      <c r="AG102"/>
      <c r="AH102"/>
      <c r="AI102"/>
      <c r="AJ102"/>
      <c r="AK102"/>
      <c r="AL102"/>
      <c r="AM102"/>
    </row>
    <row r="103" spans="1:39" s="52" customFormat="1" ht="30" customHeight="1">
      <c r="A103" s="71"/>
      <c r="B103" s="72"/>
      <c r="C103" s="108" t="s">
        <v>270</v>
      </c>
      <c r="D103" s="9">
        <v>33000</v>
      </c>
      <c r="E103" s="9" t="s">
        <v>252</v>
      </c>
      <c r="F103" s="108" t="s">
        <v>263</v>
      </c>
      <c r="G103" s="197" t="s">
        <v>255</v>
      </c>
      <c r="H103" s="11"/>
      <c r="I103" s="11">
        <f t="shared" si="1"/>
        <v>33000</v>
      </c>
      <c r="J103" s="110"/>
      <c r="K103" s="94"/>
      <c r="L103" s="94"/>
      <c r="M103"/>
      <c r="N103"/>
      <c r="O103"/>
      <c r="P103"/>
      <c r="Q103"/>
      <c r="R103"/>
      <c r="S103"/>
      <c r="T103"/>
      <c r="U103"/>
      <c r="V103"/>
      <c r="W103"/>
      <c r="X103"/>
      <c r="Y103"/>
      <c r="Z103"/>
      <c r="AA103"/>
      <c r="AB103"/>
      <c r="AC103"/>
      <c r="AD103"/>
      <c r="AE103"/>
      <c r="AF103"/>
      <c r="AG103"/>
      <c r="AH103"/>
      <c r="AI103"/>
      <c r="AJ103"/>
      <c r="AK103"/>
      <c r="AL103"/>
      <c r="AM103"/>
    </row>
    <row r="104" spans="1:39" s="52" customFormat="1" ht="30" customHeight="1">
      <c r="A104" s="71"/>
      <c r="B104" s="72"/>
      <c r="C104" s="108" t="s">
        <v>270</v>
      </c>
      <c r="D104" s="9">
        <v>36000</v>
      </c>
      <c r="E104" s="9" t="s">
        <v>252</v>
      </c>
      <c r="F104" s="108" t="s">
        <v>263</v>
      </c>
      <c r="G104" s="197" t="s">
        <v>255</v>
      </c>
      <c r="H104" s="11"/>
      <c r="I104" s="11">
        <f t="shared" si="1"/>
        <v>36000</v>
      </c>
      <c r="J104" s="110"/>
      <c r="K104" s="94"/>
      <c r="L104" s="94"/>
      <c r="M104"/>
      <c r="N104"/>
      <c r="O104"/>
      <c r="P104"/>
      <c r="Q104"/>
      <c r="R104"/>
      <c r="S104"/>
      <c r="T104"/>
      <c r="U104"/>
      <c r="V104"/>
      <c r="W104"/>
      <c r="X104"/>
      <c r="Y104"/>
      <c r="Z104"/>
      <c r="AA104"/>
      <c r="AB104"/>
      <c r="AC104"/>
      <c r="AD104"/>
      <c r="AE104"/>
      <c r="AF104"/>
      <c r="AG104"/>
      <c r="AH104"/>
      <c r="AI104"/>
      <c r="AJ104"/>
      <c r="AK104"/>
      <c r="AL104"/>
      <c r="AM104"/>
    </row>
    <row r="105" spans="1:39" s="52" customFormat="1" ht="30" customHeight="1">
      <c r="A105" s="71">
        <v>2.2000000000000002</v>
      </c>
      <c r="B105" s="72" t="s">
        <v>163</v>
      </c>
      <c r="C105" s="108" t="s">
        <v>272</v>
      </c>
      <c r="D105" s="9">
        <v>118.02</v>
      </c>
      <c r="E105" s="9">
        <v>26</v>
      </c>
      <c r="F105" s="243" t="s">
        <v>271</v>
      </c>
      <c r="G105" s="244"/>
      <c r="H105" s="11"/>
      <c r="I105" s="11">
        <f t="shared" si="1"/>
        <v>118.02</v>
      </c>
      <c r="J105" s="239"/>
      <c r="K105" s="240"/>
      <c r="L105" s="240"/>
      <c r="M105"/>
      <c r="N105"/>
      <c r="O105"/>
      <c r="P105"/>
      <c r="Q105"/>
      <c r="R105"/>
      <c r="S105"/>
      <c r="T105"/>
      <c r="U105"/>
      <c r="V105"/>
      <c r="W105"/>
      <c r="X105"/>
      <c r="Y105"/>
      <c r="Z105"/>
      <c r="AA105"/>
      <c r="AB105"/>
      <c r="AC105"/>
      <c r="AD105"/>
      <c r="AE105"/>
      <c r="AF105"/>
      <c r="AG105"/>
      <c r="AH105"/>
      <c r="AI105"/>
      <c r="AJ105"/>
      <c r="AK105"/>
      <c r="AL105"/>
      <c r="AM105"/>
    </row>
    <row r="106" spans="1:39" s="52" customFormat="1" ht="30" customHeight="1">
      <c r="A106" s="71"/>
      <c r="B106" s="72"/>
      <c r="C106" s="108" t="s">
        <v>272</v>
      </c>
      <c r="D106" s="9">
        <v>188.83</v>
      </c>
      <c r="E106" s="9">
        <v>26</v>
      </c>
      <c r="F106" s="108" t="s">
        <v>263</v>
      </c>
      <c r="G106" s="197" t="s">
        <v>255</v>
      </c>
      <c r="H106" s="11"/>
      <c r="I106" s="11">
        <f t="shared" si="1"/>
        <v>188.83</v>
      </c>
      <c r="J106" s="110"/>
      <c r="K106" s="94"/>
      <c r="L106" s="94"/>
      <c r="M106"/>
      <c r="N106"/>
      <c r="O106"/>
      <c r="P106"/>
      <c r="Q106"/>
      <c r="R106"/>
      <c r="S106"/>
      <c r="T106"/>
      <c r="U106"/>
      <c r="V106"/>
      <c r="W106"/>
      <c r="X106"/>
      <c r="Y106"/>
      <c r="Z106"/>
      <c r="AA106"/>
      <c r="AB106"/>
      <c r="AC106"/>
      <c r="AD106"/>
      <c r="AE106"/>
      <c r="AF106"/>
      <c r="AG106"/>
      <c r="AH106"/>
      <c r="AI106"/>
      <c r="AJ106"/>
      <c r="AK106"/>
      <c r="AL106"/>
      <c r="AM106"/>
    </row>
    <row r="107" spans="1:39" s="52" customFormat="1" ht="30" customHeight="1">
      <c r="A107" s="71"/>
      <c r="B107" s="72"/>
      <c r="C107" s="108" t="s">
        <v>272</v>
      </c>
      <c r="D107" s="9">
        <v>194.73</v>
      </c>
      <c r="E107" s="9">
        <v>26</v>
      </c>
      <c r="F107" s="108" t="s">
        <v>263</v>
      </c>
      <c r="G107" s="197" t="s">
        <v>255</v>
      </c>
      <c r="H107" s="11"/>
      <c r="I107" s="11">
        <f t="shared" si="1"/>
        <v>194.73</v>
      </c>
      <c r="J107" s="110"/>
      <c r="K107" s="94"/>
      <c r="L107" s="94"/>
      <c r="M107"/>
      <c r="N107"/>
      <c r="O107"/>
      <c r="P107"/>
      <c r="Q107"/>
      <c r="R107"/>
      <c r="S107"/>
      <c r="T107"/>
      <c r="U107"/>
      <c r="V107"/>
      <c r="W107"/>
      <c r="X107"/>
      <c r="Y107"/>
      <c r="Z107"/>
      <c r="AA107"/>
      <c r="AB107"/>
      <c r="AC107"/>
      <c r="AD107"/>
      <c r="AE107"/>
      <c r="AF107"/>
      <c r="AG107"/>
      <c r="AH107"/>
      <c r="AI107"/>
      <c r="AJ107"/>
      <c r="AK107"/>
      <c r="AL107"/>
      <c r="AM107"/>
    </row>
    <row r="108" spans="1:39" s="52" customFormat="1" ht="30" customHeight="1">
      <c r="A108" s="71"/>
      <c r="B108" s="72"/>
      <c r="C108" s="108" t="s">
        <v>272</v>
      </c>
      <c r="D108" s="9">
        <v>194.73</v>
      </c>
      <c r="E108" s="9">
        <v>26</v>
      </c>
      <c r="F108" s="108" t="s">
        <v>263</v>
      </c>
      <c r="G108" s="197" t="s">
        <v>255</v>
      </c>
      <c r="H108" s="11"/>
      <c r="I108" s="11">
        <f t="shared" si="1"/>
        <v>194.73</v>
      </c>
      <c r="J108" s="110"/>
      <c r="K108" s="94"/>
      <c r="L108" s="94"/>
      <c r="M108"/>
      <c r="N108"/>
      <c r="O108"/>
      <c r="P108"/>
      <c r="Q108"/>
      <c r="R108"/>
      <c r="S108"/>
      <c r="T108"/>
      <c r="U108"/>
      <c r="V108"/>
      <c r="W108"/>
      <c r="X108"/>
      <c r="Y108"/>
      <c r="Z108"/>
      <c r="AA108"/>
      <c r="AB108"/>
      <c r="AC108"/>
      <c r="AD108"/>
      <c r="AE108"/>
      <c r="AF108"/>
      <c r="AG108"/>
      <c r="AH108"/>
      <c r="AI108"/>
      <c r="AJ108"/>
      <c r="AK108"/>
      <c r="AL108"/>
      <c r="AM108"/>
    </row>
    <row r="109" spans="1:39" s="52" customFormat="1" ht="30" customHeight="1">
      <c r="A109" s="71"/>
      <c r="B109" s="72"/>
      <c r="C109" s="108" t="s">
        <v>264</v>
      </c>
      <c r="D109" s="9">
        <v>46800</v>
      </c>
      <c r="E109" s="9" t="s">
        <v>252</v>
      </c>
      <c r="F109" s="108" t="s">
        <v>257</v>
      </c>
      <c r="G109" s="197" t="s">
        <v>255</v>
      </c>
      <c r="H109" s="11"/>
      <c r="I109" s="11">
        <f t="shared" si="1"/>
        <v>46800</v>
      </c>
      <c r="J109" s="110"/>
      <c r="K109" s="94"/>
      <c r="L109" s="94"/>
      <c r="M109"/>
      <c r="N109"/>
      <c r="O109"/>
      <c r="P109"/>
      <c r="Q109"/>
      <c r="R109"/>
      <c r="S109"/>
      <c r="T109"/>
      <c r="U109"/>
      <c r="V109"/>
      <c r="W109"/>
      <c r="X109"/>
      <c r="Y109"/>
      <c r="Z109"/>
      <c r="AA109"/>
      <c r="AB109"/>
      <c r="AC109"/>
      <c r="AD109"/>
      <c r="AE109"/>
      <c r="AF109"/>
      <c r="AG109"/>
      <c r="AH109"/>
      <c r="AI109"/>
      <c r="AJ109"/>
      <c r="AK109"/>
      <c r="AL109"/>
      <c r="AM109"/>
    </row>
    <row r="110" spans="1:39" s="52" customFormat="1" ht="30" customHeight="1">
      <c r="A110" s="71"/>
      <c r="B110" s="72"/>
      <c r="C110" s="108" t="s">
        <v>272</v>
      </c>
      <c r="D110" s="9">
        <v>460.28</v>
      </c>
      <c r="E110" s="9">
        <v>26</v>
      </c>
      <c r="F110" s="108" t="s">
        <v>263</v>
      </c>
      <c r="G110" s="197" t="s">
        <v>255</v>
      </c>
      <c r="H110" s="11"/>
      <c r="I110" s="11">
        <f t="shared" si="1"/>
        <v>460.28</v>
      </c>
      <c r="J110" s="110"/>
      <c r="K110" s="94"/>
      <c r="L110" s="94"/>
      <c r="M110"/>
      <c r="N110"/>
      <c r="O110"/>
      <c r="P110"/>
      <c r="Q110"/>
      <c r="R110"/>
      <c r="S110"/>
      <c r="T110"/>
      <c r="U110"/>
      <c r="V110"/>
      <c r="W110"/>
      <c r="X110"/>
      <c r="Y110"/>
      <c r="Z110"/>
      <c r="AA110"/>
      <c r="AB110"/>
      <c r="AC110"/>
      <c r="AD110"/>
      <c r="AE110"/>
      <c r="AF110"/>
      <c r="AG110"/>
      <c r="AH110"/>
      <c r="AI110"/>
      <c r="AJ110"/>
      <c r="AK110"/>
      <c r="AL110"/>
      <c r="AM110"/>
    </row>
    <row r="111" spans="1:39" s="52" customFormat="1" ht="30" customHeight="1">
      <c r="A111" s="71"/>
      <c r="B111" s="72"/>
      <c r="C111" s="108" t="s">
        <v>256</v>
      </c>
      <c r="D111" s="9">
        <v>314400</v>
      </c>
      <c r="E111" s="9" t="s">
        <v>252</v>
      </c>
      <c r="F111" s="108" t="s">
        <v>257</v>
      </c>
      <c r="G111" s="197" t="s">
        <v>255</v>
      </c>
      <c r="H111" s="11"/>
      <c r="I111" s="11">
        <f t="shared" si="1"/>
        <v>314400</v>
      </c>
      <c r="J111" s="110"/>
      <c r="K111" s="94"/>
      <c r="L111" s="94"/>
      <c r="M111"/>
      <c r="N111"/>
      <c r="O111"/>
      <c r="P111"/>
      <c r="Q111"/>
      <c r="R111"/>
      <c r="S111"/>
      <c r="T111"/>
      <c r="U111"/>
      <c r="V111"/>
      <c r="W111"/>
      <c r="X111"/>
      <c r="Y111"/>
      <c r="Z111"/>
      <c r="AA111"/>
      <c r="AB111"/>
      <c r="AC111"/>
      <c r="AD111"/>
      <c r="AE111"/>
      <c r="AF111"/>
      <c r="AG111"/>
      <c r="AH111"/>
      <c r="AI111"/>
      <c r="AJ111"/>
      <c r="AK111"/>
      <c r="AL111"/>
      <c r="AM111"/>
    </row>
    <row r="112" spans="1:39" s="52" customFormat="1" ht="30" customHeight="1">
      <c r="A112" s="71"/>
      <c r="B112" s="72"/>
      <c r="C112" s="108" t="s">
        <v>273</v>
      </c>
      <c r="D112" s="9">
        <v>131400</v>
      </c>
      <c r="E112" s="9" t="s">
        <v>252</v>
      </c>
      <c r="F112" s="108" t="s">
        <v>266</v>
      </c>
      <c r="G112" s="197" t="s">
        <v>255</v>
      </c>
      <c r="H112" s="11"/>
      <c r="I112" s="11">
        <f t="shared" si="1"/>
        <v>131400</v>
      </c>
      <c r="J112" s="110"/>
      <c r="K112" s="94"/>
      <c r="L112" s="94"/>
      <c r="M112"/>
      <c r="N112"/>
      <c r="O112"/>
      <c r="P112"/>
      <c r="Q112"/>
      <c r="R112"/>
      <c r="S112"/>
      <c r="T112"/>
      <c r="U112"/>
      <c r="V112"/>
      <c r="W112"/>
      <c r="X112"/>
      <c r="Y112"/>
      <c r="Z112"/>
      <c r="AA112"/>
      <c r="AB112"/>
      <c r="AC112"/>
      <c r="AD112"/>
      <c r="AE112"/>
      <c r="AF112"/>
      <c r="AG112"/>
      <c r="AH112"/>
      <c r="AI112"/>
      <c r="AJ112"/>
      <c r="AK112"/>
      <c r="AL112"/>
      <c r="AM112"/>
    </row>
    <row r="113" spans="1:39" s="52" customFormat="1" ht="30" customHeight="1">
      <c r="A113" s="71"/>
      <c r="B113" s="72"/>
      <c r="C113" s="108" t="s">
        <v>272</v>
      </c>
      <c r="D113" s="9">
        <v>8084.37</v>
      </c>
      <c r="E113" s="9">
        <v>26</v>
      </c>
      <c r="F113" s="108" t="s">
        <v>263</v>
      </c>
      <c r="G113" s="197" t="s">
        <v>255</v>
      </c>
      <c r="H113" s="11"/>
      <c r="I113" s="11">
        <f t="shared" si="1"/>
        <v>8084.37</v>
      </c>
      <c r="J113" s="110"/>
      <c r="K113" s="94"/>
      <c r="L113" s="94"/>
      <c r="M113"/>
      <c r="N113"/>
      <c r="O113"/>
      <c r="P113"/>
      <c r="Q113"/>
      <c r="R113"/>
      <c r="S113"/>
      <c r="T113"/>
      <c r="U113"/>
      <c r="V113"/>
      <c r="W113"/>
      <c r="X113"/>
      <c r="Y113"/>
      <c r="Z113"/>
      <c r="AA113"/>
      <c r="AB113"/>
      <c r="AC113"/>
      <c r="AD113"/>
      <c r="AE113"/>
      <c r="AF113"/>
      <c r="AG113"/>
      <c r="AH113"/>
      <c r="AI113"/>
      <c r="AJ113"/>
      <c r="AK113"/>
      <c r="AL113"/>
      <c r="AM113"/>
    </row>
    <row r="114" spans="1:39" s="52" customFormat="1" ht="30" customHeight="1">
      <c r="A114" s="71"/>
      <c r="B114" s="72"/>
      <c r="C114" s="108" t="s">
        <v>262</v>
      </c>
      <c r="D114" s="9">
        <v>2340</v>
      </c>
      <c r="E114" s="9" t="s">
        <v>252</v>
      </c>
      <c r="F114" s="108" t="s">
        <v>263</v>
      </c>
      <c r="G114" s="197" t="s">
        <v>255</v>
      </c>
      <c r="H114" s="11"/>
      <c r="I114" s="11">
        <f t="shared" si="1"/>
        <v>2340</v>
      </c>
      <c r="J114" s="110"/>
      <c r="K114" s="94"/>
      <c r="L114" s="94"/>
      <c r="M114"/>
      <c r="N114"/>
      <c r="O114"/>
      <c r="P114"/>
      <c r="Q114"/>
      <c r="R114"/>
      <c r="S114"/>
      <c r="T114"/>
      <c r="U114"/>
      <c r="V114"/>
      <c r="W114"/>
      <c r="X114"/>
      <c r="Y114"/>
      <c r="Z114"/>
      <c r="AA114"/>
      <c r="AB114"/>
      <c r="AC114"/>
      <c r="AD114"/>
      <c r="AE114"/>
      <c r="AF114"/>
      <c r="AG114"/>
      <c r="AH114"/>
      <c r="AI114"/>
      <c r="AJ114"/>
      <c r="AK114"/>
      <c r="AL114"/>
      <c r="AM114"/>
    </row>
    <row r="115" spans="1:39" s="52" customFormat="1" ht="30" customHeight="1">
      <c r="A115" s="71"/>
      <c r="B115" s="72"/>
      <c r="C115" s="108" t="s">
        <v>262</v>
      </c>
      <c r="D115" s="9">
        <v>6188</v>
      </c>
      <c r="E115" s="9" t="s">
        <v>252</v>
      </c>
      <c r="F115" s="108" t="s">
        <v>263</v>
      </c>
      <c r="G115" s="197" t="s">
        <v>255</v>
      </c>
      <c r="H115" s="11"/>
      <c r="I115" s="11">
        <f t="shared" si="1"/>
        <v>6188</v>
      </c>
      <c r="J115" s="110"/>
      <c r="K115" s="94"/>
      <c r="L115" s="94"/>
      <c r="M115"/>
      <c r="N115"/>
      <c r="O115"/>
      <c r="P115"/>
      <c r="Q115"/>
      <c r="R115"/>
      <c r="S115"/>
      <c r="T115"/>
      <c r="U115"/>
      <c r="V115"/>
      <c r="W115"/>
      <c r="X115"/>
      <c r="Y115"/>
      <c r="Z115"/>
      <c r="AA115"/>
      <c r="AB115"/>
      <c r="AC115"/>
      <c r="AD115"/>
      <c r="AE115"/>
      <c r="AF115"/>
      <c r="AG115"/>
      <c r="AH115"/>
      <c r="AI115"/>
      <c r="AJ115"/>
      <c r="AK115"/>
      <c r="AL115"/>
      <c r="AM115"/>
    </row>
    <row r="116" spans="1:39" s="52" customFormat="1" ht="30" customHeight="1">
      <c r="A116" s="71"/>
      <c r="B116" s="72"/>
      <c r="C116" s="108" t="s">
        <v>274</v>
      </c>
      <c r="D116" s="9">
        <v>12600</v>
      </c>
      <c r="E116" s="9" t="s">
        <v>252</v>
      </c>
      <c r="F116" s="108" t="s">
        <v>263</v>
      </c>
      <c r="G116" s="197" t="s">
        <v>255</v>
      </c>
      <c r="H116" s="11"/>
      <c r="I116" s="11">
        <f t="shared" si="1"/>
        <v>12600</v>
      </c>
      <c r="J116" s="110"/>
      <c r="K116" s="94"/>
      <c r="L116" s="94"/>
      <c r="M116"/>
      <c r="N116"/>
      <c r="O116"/>
      <c r="P116"/>
      <c r="Q116"/>
      <c r="R116"/>
      <c r="S116"/>
      <c r="T116"/>
      <c r="U116"/>
      <c r="V116"/>
      <c r="W116"/>
      <c r="X116"/>
      <c r="Y116"/>
      <c r="Z116"/>
      <c r="AA116"/>
      <c r="AB116"/>
      <c r="AC116"/>
      <c r="AD116"/>
      <c r="AE116"/>
      <c r="AF116"/>
      <c r="AG116"/>
      <c r="AH116"/>
      <c r="AI116"/>
      <c r="AJ116"/>
      <c r="AK116"/>
      <c r="AL116"/>
      <c r="AM116"/>
    </row>
    <row r="117" spans="1:39" s="52" customFormat="1" ht="30" hidden="1" customHeight="1">
      <c r="A117" s="71"/>
      <c r="B117" s="72"/>
      <c r="C117" s="108"/>
      <c r="D117" s="9"/>
      <c r="E117" s="9"/>
      <c r="F117" s="108"/>
      <c r="G117" s="109"/>
      <c r="H117" s="11"/>
      <c r="I117" s="11">
        <f t="shared" si="1"/>
        <v>0</v>
      </c>
      <c r="J117" s="110"/>
      <c r="K117" s="94"/>
      <c r="L117" s="94"/>
      <c r="M117"/>
      <c r="N117"/>
      <c r="O117"/>
      <c r="P117"/>
      <c r="Q117"/>
      <c r="R117"/>
      <c r="S117"/>
      <c r="T117"/>
      <c r="U117"/>
      <c r="V117"/>
      <c r="W117"/>
      <c r="X117"/>
      <c r="Y117"/>
      <c r="Z117"/>
      <c r="AA117"/>
      <c r="AB117"/>
      <c r="AC117"/>
      <c r="AD117"/>
      <c r="AE117"/>
      <c r="AF117"/>
      <c r="AG117"/>
      <c r="AH117"/>
      <c r="AI117"/>
      <c r="AJ117"/>
      <c r="AK117"/>
      <c r="AL117"/>
      <c r="AM117"/>
    </row>
    <row r="118" spans="1:39" s="52" customFormat="1" ht="30" hidden="1" customHeight="1">
      <c r="A118" s="71"/>
      <c r="B118" s="72"/>
      <c r="C118" s="108"/>
      <c r="D118" s="9"/>
      <c r="E118" s="9"/>
      <c r="F118" s="108"/>
      <c r="G118" s="109"/>
      <c r="H118" s="11"/>
      <c r="I118" s="11">
        <f t="shared" si="1"/>
        <v>0</v>
      </c>
      <c r="J118" s="110"/>
      <c r="K118" s="94"/>
      <c r="L118" s="94"/>
      <c r="M118"/>
      <c r="N118"/>
      <c r="O118"/>
      <c r="P118"/>
      <c r="Q118"/>
      <c r="R118"/>
      <c r="S118"/>
      <c r="T118"/>
      <c r="U118"/>
      <c r="V118"/>
      <c r="W118"/>
      <c r="X118"/>
      <c r="Y118"/>
      <c r="Z118"/>
      <c r="AA118"/>
      <c r="AB118"/>
      <c r="AC118"/>
      <c r="AD118"/>
      <c r="AE118"/>
      <c r="AF118"/>
      <c r="AG118"/>
      <c r="AH118"/>
      <c r="AI118"/>
      <c r="AJ118"/>
      <c r="AK118"/>
      <c r="AL118"/>
      <c r="AM118"/>
    </row>
    <row r="119" spans="1:39" s="52" customFormat="1" ht="30" hidden="1" customHeight="1">
      <c r="A119" s="71"/>
      <c r="B119" s="72"/>
      <c r="C119" s="108"/>
      <c r="D119" s="9"/>
      <c r="E119" s="9"/>
      <c r="F119" s="108"/>
      <c r="G119" s="109"/>
      <c r="H119" s="11"/>
      <c r="I119" s="11">
        <f t="shared" si="1"/>
        <v>0</v>
      </c>
      <c r="J119" s="110"/>
      <c r="K119" s="94"/>
      <c r="L119" s="94"/>
      <c r="M119"/>
      <c r="N119"/>
      <c r="O119"/>
      <c r="P119"/>
      <c r="Q119"/>
      <c r="R119"/>
      <c r="S119"/>
      <c r="T119"/>
      <c r="U119"/>
      <c r="V119"/>
      <c r="W119"/>
      <c r="X119"/>
      <c r="Y119"/>
      <c r="Z119"/>
      <c r="AA119"/>
      <c r="AB119"/>
      <c r="AC119"/>
      <c r="AD119"/>
      <c r="AE119"/>
      <c r="AF119"/>
      <c r="AG119"/>
      <c r="AH119"/>
      <c r="AI119"/>
      <c r="AJ119"/>
      <c r="AK119"/>
      <c r="AL119"/>
      <c r="AM119"/>
    </row>
    <row r="120" spans="1:39" s="52" customFormat="1" ht="30" customHeight="1">
      <c r="A120" s="71">
        <v>2.2999999999999998</v>
      </c>
      <c r="B120" s="72" t="s">
        <v>164</v>
      </c>
      <c r="C120" s="108" t="s">
        <v>275</v>
      </c>
      <c r="D120" s="9">
        <v>663.6</v>
      </c>
      <c r="E120" s="9" t="s">
        <v>252</v>
      </c>
      <c r="F120" s="243" t="s">
        <v>276</v>
      </c>
      <c r="G120" s="244"/>
      <c r="H120" s="11"/>
      <c r="I120" s="11"/>
      <c r="J120" s="239"/>
      <c r="K120" s="240"/>
      <c r="L120" s="240"/>
      <c r="M120"/>
      <c r="N120"/>
      <c r="O120"/>
      <c r="P120"/>
      <c r="Q120"/>
      <c r="R120"/>
      <c r="S120"/>
      <c r="T120"/>
      <c r="U120"/>
      <c r="V120"/>
      <c r="W120"/>
      <c r="X120"/>
      <c r="Y120"/>
      <c r="Z120"/>
      <c r="AA120"/>
      <c r="AB120"/>
      <c r="AC120"/>
      <c r="AD120"/>
      <c r="AE120"/>
      <c r="AF120"/>
      <c r="AG120"/>
      <c r="AH120"/>
      <c r="AI120"/>
      <c r="AJ120"/>
      <c r="AK120"/>
      <c r="AL120"/>
      <c r="AM120"/>
    </row>
    <row r="121" spans="1:39" s="52" customFormat="1" ht="30" customHeight="1">
      <c r="A121" s="71"/>
      <c r="B121" s="72"/>
      <c r="C121" s="108" t="s">
        <v>275</v>
      </c>
      <c r="D121" s="9">
        <v>1042.8</v>
      </c>
      <c r="E121" s="9" t="s">
        <v>252</v>
      </c>
      <c r="F121" s="108" t="s">
        <v>277</v>
      </c>
      <c r="G121" s="197" t="s">
        <v>278</v>
      </c>
      <c r="H121" s="11"/>
      <c r="I121" s="11"/>
      <c r="J121" s="110"/>
      <c r="K121" s="94"/>
      <c r="L121" s="94"/>
      <c r="M121"/>
      <c r="N121"/>
      <c r="O121"/>
      <c r="P121"/>
      <c r="Q121"/>
      <c r="R121"/>
      <c r="S121"/>
      <c r="T121"/>
      <c r="U121"/>
      <c r="V121"/>
      <c r="W121"/>
      <c r="X121"/>
      <c r="Y121"/>
      <c r="Z121"/>
      <c r="AA121"/>
      <c r="AB121"/>
      <c r="AC121"/>
      <c r="AD121"/>
      <c r="AE121"/>
      <c r="AF121"/>
      <c r="AG121"/>
      <c r="AH121"/>
      <c r="AI121"/>
      <c r="AJ121"/>
      <c r="AK121"/>
      <c r="AL121"/>
      <c r="AM121"/>
    </row>
    <row r="122" spans="1:39" s="52" customFormat="1" ht="30" customHeight="1">
      <c r="A122" s="71"/>
      <c r="B122" s="72"/>
      <c r="C122" s="108" t="s">
        <v>275</v>
      </c>
      <c r="D122" s="9">
        <v>2322.6</v>
      </c>
      <c r="E122" s="9" t="s">
        <v>252</v>
      </c>
      <c r="F122" s="108" t="s">
        <v>277</v>
      </c>
      <c r="G122" s="197" t="s">
        <v>278</v>
      </c>
      <c r="H122" s="11"/>
      <c r="I122" s="11"/>
      <c r="J122" s="110"/>
      <c r="K122" s="94"/>
      <c r="L122" s="94"/>
      <c r="M122"/>
      <c r="N122"/>
      <c r="O122"/>
      <c r="P122"/>
      <c r="Q122"/>
      <c r="R122"/>
      <c r="S122"/>
      <c r="T122"/>
      <c r="U122"/>
      <c r="V122"/>
      <c r="W122"/>
      <c r="X122"/>
      <c r="Y122"/>
      <c r="Z122"/>
      <c r="AA122"/>
      <c r="AB122"/>
      <c r="AC122"/>
      <c r="AD122"/>
      <c r="AE122"/>
      <c r="AF122"/>
      <c r="AG122"/>
      <c r="AH122"/>
      <c r="AI122"/>
      <c r="AJ122"/>
      <c r="AK122"/>
      <c r="AL122"/>
      <c r="AM122"/>
    </row>
    <row r="123" spans="1:39" s="52" customFormat="1" ht="30" customHeight="1">
      <c r="A123" s="71"/>
      <c r="B123" s="72"/>
      <c r="C123" s="108" t="s">
        <v>275</v>
      </c>
      <c r="D123" s="9">
        <v>2701.8</v>
      </c>
      <c r="E123" s="9" t="s">
        <v>252</v>
      </c>
      <c r="F123" s="108" t="s">
        <v>277</v>
      </c>
      <c r="G123" s="197" t="s">
        <v>278</v>
      </c>
      <c r="H123" s="11"/>
      <c r="I123" s="11"/>
      <c r="J123" s="110"/>
      <c r="K123" s="94"/>
      <c r="L123" s="94"/>
      <c r="M123"/>
      <c r="N123"/>
      <c r="O123"/>
      <c r="P123"/>
      <c r="Q123"/>
      <c r="R123"/>
      <c r="S123"/>
      <c r="T123"/>
      <c r="U123"/>
      <c r="V123"/>
      <c r="W123"/>
      <c r="X123"/>
      <c r="Y123"/>
      <c r="Z123"/>
      <c r="AA123"/>
      <c r="AB123"/>
      <c r="AC123"/>
      <c r="AD123"/>
      <c r="AE123"/>
      <c r="AF123"/>
      <c r="AG123"/>
      <c r="AH123"/>
      <c r="AI123"/>
      <c r="AJ123"/>
      <c r="AK123"/>
      <c r="AL123"/>
      <c r="AM123"/>
    </row>
    <row r="124" spans="1:39" s="52" customFormat="1" ht="30" customHeight="1">
      <c r="A124" s="71"/>
      <c r="B124" s="72"/>
      <c r="C124" s="108" t="s">
        <v>275</v>
      </c>
      <c r="D124" s="9">
        <v>10617.6</v>
      </c>
      <c r="E124" s="9" t="s">
        <v>252</v>
      </c>
      <c r="F124" s="108" t="s">
        <v>277</v>
      </c>
      <c r="G124" s="197" t="s">
        <v>278</v>
      </c>
      <c r="H124" s="11"/>
      <c r="I124" s="11"/>
      <c r="J124" s="110"/>
      <c r="K124" s="94"/>
      <c r="L124" s="94"/>
      <c r="M124"/>
      <c r="N124"/>
      <c r="O124"/>
      <c r="P124"/>
      <c r="Q124"/>
      <c r="R124"/>
      <c r="S124"/>
      <c r="T124"/>
      <c r="U124"/>
      <c r="V124"/>
      <c r="W124"/>
      <c r="X124"/>
      <c r="Y124"/>
      <c r="Z124"/>
      <c r="AA124"/>
      <c r="AB124"/>
      <c r="AC124"/>
      <c r="AD124"/>
      <c r="AE124"/>
      <c r="AF124"/>
      <c r="AG124"/>
      <c r="AH124"/>
      <c r="AI124"/>
      <c r="AJ124"/>
      <c r="AK124"/>
      <c r="AL124"/>
      <c r="AM124"/>
    </row>
    <row r="125" spans="1:39" s="52" customFormat="1" ht="30" customHeight="1">
      <c r="A125" s="71"/>
      <c r="B125" s="72"/>
      <c r="C125" s="108" t="s">
        <v>275</v>
      </c>
      <c r="D125" s="9">
        <v>283.45</v>
      </c>
      <c r="E125" s="9" t="s">
        <v>252</v>
      </c>
      <c r="F125" s="108" t="s">
        <v>277</v>
      </c>
      <c r="G125" s="197" t="s">
        <v>278</v>
      </c>
      <c r="H125" s="11"/>
      <c r="I125" s="11"/>
      <c r="J125" s="110"/>
      <c r="K125" s="94"/>
      <c r="L125" s="94"/>
      <c r="M125"/>
      <c r="N125"/>
      <c r="O125"/>
      <c r="P125"/>
      <c r="Q125"/>
      <c r="R125"/>
      <c r="S125"/>
      <c r="T125"/>
      <c r="U125"/>
      <c r="V125"/>
      <c r="W125"/>
      <c r="X125"/>
      <c r="Y125"/>
      <c r="Z125"/>
      <c r="AA125"/>
      <c r="AB125"/>
      <c r="AC125"/>
      <c r="AD125"/>
      <c r="AE125"/>
      <c r="AF125"/>
      <c r="AG125"/>
      <c r="AH125"/>
      <c r="AI125"/>
      <c r="AJ125"/>
      <c r="AK125"/>
      <c r="AL125"/>
      <c r="AM125"/>
    </row>
    <row r="126" spans="1:39" s="52" customFormat="1" ht="30" customHeight="1">
      <c r="A126" s="71"/>
      <c r="B126" s="72"/>
      <c r="C126" s="108" t="s">
        <v>279</v>
      </c>
      <c r="D126" s="9">
        <v>27.22</v>
      </c>
      <c r="E126" s="9" t="s">
        <v>252</v>
      </c>
      <c r="F126" s="108" t="s">
        <v>263</v>
      </c>
      <c r="G126" s="197" t="s">
        <v>255</v>
      </c>
      <c r="H126" s="11"/>
      <c r="I126" s="11">
        <f t="shared" ref="I126:I184" si="2">D126</f>
        <v>27.22</v>
      </c>
      <c r="J126" s="110"/>
      <c r="K126" s="94"/>
      <c r="L126" s="94"/>
      <c r="M126"/>
      <c r="N126"/>
      <c r="O126"/>
      <c r="P126"/>
      <c r="Q126"/>
      <c r="R126"/>
      <c r="S126"/>
      <c r="T126"/>
      <c r="U126"/>
      <c r="V126"/>
      <c r="W126"/>
      <c r="X126"/>
      <c r="Y126"/>
      <c r="Z126"/>
      <c r="AA126"/>
      <c r="AB126"/>
      <c r="AC126"/>
      <c r="AD126"/>
      <c r="AE126"/>
      <c r="AF126"/>
      <c r="AG126"/>
      <c r="AH126"/>
      <c r="AI126"/>
      <c r="AJ126"/>
      <c r="AK126"/>
      <c r="AL126"/>
      <c r="AM126"/>
    </row>
    <row r="127" spans="1:39" s="52" customFormat="1" ht="30" customHeight="1">
      <c r="A127" s="71"/>
      <c r="B127" s="72"/>
      <c r="C127" s="108" t="s">
        <v>280</v>
      </c>
      <c r="D127" s="9">
        <v>866.25</v>
      </c>
      <c r="E127" s="9">
        <v>40</v>
      </c>
      <c r="F127" s="108" t="s">
        <v>281</v>
      </c>
      <c r="G127" s="197" t="s">
        <v>255</v>
      </c>
      <c r="H127" s="11"/>
      <c r="I127" s="11">
        <f t="shared" si="2"/>
        <v>866.25</v>
      </c>
      <c r="J127" s="110"/>
      <c r="K127" s="94"/>
      <c r="L127" s="94"/>
      <c r="M127"/>
      <c r="N127"/>
      <c r="O127"/>
      <c r="P127"/>
      <c r="Q127"/>
      <c r="R127"/>
      <c r="S127"/>
      <c r="T127"/>
      <c r="U127"/>
      <c r="V127"/>
      <c r="W127"/>
      <c r="X127"/>
      <c r="Y127"/>
      <c r="Z127"/>
      <c r="AA127"/>
      <c r="AB127"/>
      <c r="AC127"/>
      <c r="AD127"/>
      <c r="AE127"/>
      <c r="AF127"/>
      <c r="AG127"/>
      <c r="AH127"/>
      <c r="AI127"/>
      <c r="AJ127"/>
      <c r="AK127"/>
      <c r="AL127"/>
      <c r="AM127"/>
    </row>
    <row r="128" spans="1:39" s="52" customFormat="1" ht="30" customHeight="1">
      <c r="A128" s="71"/>
      <c r="B128" s="72"/>
      <c r="C128" s="108" t="s">
        <v>282</v>
      </c>
      <c r="D128" s="9">
        <v>6.48</v>
      </c>
      <c r="E128" s="9" t="s">
        <v>252</v>
      </c>
      <c r="F128" s="108" t="s">
        <v>261</v>
      </c>
      <c r="G128" s="197" t="s">
        <v>255</v>
      </c>
      <c r="H128" s="11"/>
      <c r="I128" s="11">
        <f t="shared" si="2"/>
        <v>6.48</v>
      </c>
      <c r="J128" s="110"/>
      <c r="K128" s="94"/>
      <c r="L128" s="94"/>
      <c r="M128"/>
      <c r="N128"/>
      <c r="O128"/>
      <c r="P128"/>
      <c r="Q128"/>
      <c r="R128"/>
      <c r="S128"/>
      <c r="T128"/>
      <c r="U128"/>
      <c r="V128"/>
      <c r="W128"/>
      <c r="X128"/>
      <c r="Y128"/>
      <c r="Z128"/>
      <c r="AA128"/>
      <c r="AB128"/>
      <c r="AC128"/>
      <c r="AD128"/>
      <c r="AE128"/>
      <c r="AF128"/>
      <c r="AG128"/>
      <c r="AH128"/>
      <c r="AI128"/>
      <c r="AJ128"/>
      <c r="AK128"/>
      <c r="AL128"/>
      <c r="AM128"/>
    </row>
    <row r="129" spans="1:39" s="52" customFormat="1" ht="30" customHeight="1">
      <c r="A129" s="71"/>
      <c r="B129" s="72"/>
      <c r="C129" s="108" t="s">
        <v>283</v>
      </c>
      <c r="D129" s="9">
        <v>612.5</v>
      </c>
      <c r="E129" s="9" t="s">
        <v>252</v>
      </c>
      <c r="F129" s="108" t="s">
        <v>268</v>
      </c>
      <c r="G129" s="197" t="s">
        <v>269</v>
      </c>
      <c r="H129" s="11"/>
      <c r="I129" s="11"/>
      <c r="J129" s="110"/>
      <c r="K129" s="94"/>
      <c r="L129" s="94"/>
      <c r="M129"/>
      <c r="N129"/>
      <c r="O129"/>
      <c r="P129"/>
      <c r="Q129"/>
      <c r="R129"/>
      <c r="S129"/>
      <c r="T129"/>
      <c r="U129"/>
      <c r="V129"/>
      <c r="W129"/>
      <c r="X129"/>
      <c r="Y129"/>
      <c r="Z129"/>
      <c r="AA129"/>
      <c r="AB129"/>
      <c r="AC129"/>
      <c r="AD129"/>
      <c r="AE129"/>
      <c r="AF129"/>
      <c r="AG129"/>
      <c r="AH129"/>
      <c r="AI129"/>
      <c r="AJ129"/>
      <c r="AK129"/>
      <c r="AL129"/>
      <c r="AM129"/>
    </row>
    <row r="130" spans="1:39" s="52" customFormat="1" ht="30" customHeight="1">
      <c r="A130" s="71"/>
      <c r="B130" s="72"/>
      <c r="C130" s="108" t="s">
        <v>284</v>
      </c>
      <c r="D130" s="9">
        <v>183.75</v>
      </c>
      <c r="E130" s="9" t="s">
        <v>252</v>
      </c>
      <c r="F130" s="108" t="s">
        <v>268</v>
      </c>
      <c r="G130" s="197" t="s">
        <v>269</v>
      </c>
      <c r="H130" s="11"/>
      <c r="I130" s="11"/>
      <c r="J130" s="110"/>
      <c r="K130" s="94"/>
      <c r="L130" s="94"/>
      <c r="M130"/>
      <c r="N130"/>
      <c r="O130"/>
      <c r="P130"/>
      <c r="Q130"/>
      <c r="R130"/>
      <c r="S130"/>
      <c r="T130"/>
      <c r="U130"/>
      <c r="V130"/>
      <c r="W130"/>
      <c r="X130"/>
      <c r="Y130"/>
      <c r="Z130"/>
      <c r="AA130"/>
      <c r="AB130"/>
      <c r="AC130"/>
      <c r="AD130"/>
      <c r="AE130"/>
      <c r="AF130"/>
      <c r="AG130"/>
      <c r="AH130"/>
      <c r="AI130"/>
      <c r="AJ130"/>
      <c r="AK130"/>
      <c r="AL130"/>
      <c r="AM130"/>
    </row>
    <row r="131" spans="1:39" s="52" customFormat="1" ht="30" customHeight="1">
      <c r="A131" s="71"/>
      <c r="B131" s="72"/>
      <c r="C131" s="108" t="s">
        <v>285</v>
      </c>
      <c r="D131" s="9">
        <v>412.3</v>
      </c>
      <c r="E131" s="9" t="s">
        <v>252</v>
      </c>
      <c r="F131" s="108" t="s">
        <v>277</v>
      </c>
      <c r="G131" s="197" t="s">
        <v>278</v>
      </c>
      <c r="H131" s="11"/>
      <c r="I131" s="11"/>
      <c r="J131" s="110"/>
      <c r="K131" s="94"/>
      <c r="L131" s="94"/>
      <c r="M131"/>
      <c r="N131"/>
      <c r="O131"/>
      <c r="P131"/>
      <c r="Q131"/>
      <c r="R131"/>
      <c r="S131"/>
      <c r="T131"/>
      <c r="U131"/>
      <c r="V131"/>
      <c r="W131"/>
      <c r="X131"/>
      <c r="Y131"/>
      <c r="Z131"/>
      <c r="AA131"/>
      <c r="AB131"/>
      <c r="AC131"/>
      <c r="AD131"/>
      <c r="AE131"/>
      <c r="AF131"/>
      <c r="AG131"/>
      <c r="AH131"/>
      <c r="AI131"/>
      <c r="AJ131"/>
      <c r="AK131"/>
      <c r="AL131"/>
      <c r="AM131"/>
    </row>
    <row r="132" spans="1:39" s="52" customFormat="1" ht="30" customHeight="1">
      <c r="A132" s="71"/>
      <c r="B132" s="72"/>
      <c r="C132" s="108" t="s">
        <v>286</v>
      </c>
      <c r="D132" s="9">
        <v>1225</v>
      </c>
      <c r="E132" s="9" t="s">
        <v>252</v>
      </c>
      <c r="F132" s="108" t="s">
        <v>254</v>
      </c>
      <c r="G132" s="197" t="s">
        <v>255</v>
      </c>
      <c r="H132" s="11"/>
      <c r="I132" s="11">
        <f t="shared" si="2"/>
        <v>1225</v>
      </c>
      <c r="J132" s="110"/>
      <c r="K132" s="94"/>
      <c r="L132" s="94"/>
      <c r="M132"/>
      <c r="N132"/>
      <c r="O132"/>
      <c r="P132"/>
      <c r="Q132"/>
      <c r="R132"/>
      <c r="S132"/>
      <c r="T132"/>
      <c r="U132"/>
      <c r="V132"/>
      <c r="W132"/>
      <c r="X132"/>
      <c r="Y132"/>
      <c r="Z132"/>
      <c r="AA132"/>
      <c r="AB132"/>
      <c r="AC132"/>
      <c r="AD132"/>
      <c r="AE132"/>
      <c r="AF132"/>
      <c r="AG132"/>
      <c r="AH132"/>
      <c r="AI132"/>
      <c r="AJ132"/>
      <c r="AK132"/>
      <c r="AL132"/>
      <c r="AM132"/>
    </row>
    <row r="133" spans="1:39" s="52" customFormat="1" ht="30" customHeight="1">
      <c r="A133" s="71"/>
      <c r="B133" s="72"/>
      <c r="C133" s="108" t="s">
        <v>275</v>
      </c>
      <c r="D133" s="9">
        <v>446.98</v>
      </c>
      <c r="E133" s="9" t="s">
        <v>252</v>
      </c>
      <c r="F133" s="108" t="s">
        <v>277</v>
      </c>
      <c r="G133" s="197" t="s">
        <v>278</v>
      </c>
      <c r="H133" s="11"/>
      <c r="I133" s="11"/>
      <c r="J133" s="110"/>
      <c r="K133" s="94"/>
      <c r="L133" s="94"/>
      <c r="M133"/>
      <c r="N133"/>
      <c r="O133"/>
      <c r="P133"/>
      <c r="Q133"/>
      <c r="R133"/>
      <c r="S133"/>
      <c r="T133"/>
      <c r="U133"/>
      <c r="V133"/>
      <c r="W133"/>
      <c r="X133"/>
      <c r="Y133"/>
      <c r="Z133"/>
      <c r="AA133"/>
      <c r="AB133"/>
      <c r="AC133"/>
      <c r="AD133"/>
      <c r="AE133"/>
      <c r="AF133"/>
      <c r="AG133"/>
      <c r="AH133"/>
      <c r="AI133"/>
      <c r="AJ133"/>
      <c r="AK133"/>
      <c r="AL133"/>
      <c r="AM133"/>
    </row>
    <row r="134" spans="1:39" s="52" customFormat="1" ht="30" customHeight="1">
      <c r="A134" s="71"/>
      <c r="B134" s="72"/>
      <c r="C134" s="108" t="s">
        <v>279</v>
      </c>
      <c r="D134" s="9">
        <v>42.78</v>
      </c>
      <c r="E134" s="9" t="s">
        <v>252</v>
      </c>
      <c r="F134" s="108" t="s">
        <v>263</v>
      </c>
      <c r="G134" s="197" t="s">
        <v>255</v>
      </c>
      <c r="H134" s="11"/>
      <c r="I134" s="11">
        <f t="shared" si="2"/>
        <v>42.78</v>
      </c>
      <c r="J134" s="110"/>
      <c r="K134" s="94"/>
      <c r="L134" s="94"/>
      <c r="M134"/>
      <c r="N134"/>
      <c r="O134"/>
      <c r="P134"/>
      <c r="Q134"/>
      <c r="R134"/>
      <c r="S134"/>
      <c r="T134"/>
      <c r="U134"/>
      <c r="V134"/>
      <c r="W134"/>
      <c r="X134"/>
      <c r="Y134"/>
      <c r="Z134"/>
      <c r="AA134"/>
      <c r="AB134"/>
      <c r="AC134"/>
      <c r="AD134"/>
      <c r="AE134"/>
      <c r="AF134"/>
      <c r="AG134"/>
      <c r="AH134"/>
      <c r="AI134"/>
      <c r="AJ134"/>
      <c r="AK134"/>
      <c r="AL134"/>
      <c r="AM134"/>
    </row>
    <row r="135" spans="1:39" s="52" customFormat="1" ht="30" customHeight="1">
      <c r="A135" s="71"/>
      <c r="B135" s="72"/>
      <c r="C135" s="108" t="s">
        <v>280</v>
      </c>
      <c r="D135" s="9">
        <v>1361.25</v>
      </c>
      <c r="E135" s="9">
        <v>40</v>
      </c>
      <c r="F135" s="108" t="s">
        <v>281</v>
      </c>
      <c r="G135" s="197" t="s">
        <v>255</v>
      </c>
      <c r="H135" s="11"/>
      <c r="I135" s="11">
        <f t="shared" si="2"/>
        <v>1361.25</v>
      </c>
      <c r="J135" s="110"/>
      <c r="K135" s="94"/>
      <c r="L135" s="94"/>
      <c r="M135"/>
      <c r="N135"/>
      <c r="O135"/>
      <c r="P135"/>
      <c r="Q135"/>
      <c r="R135"/>
      <c r="S135"/>
      <c r="T135"/>
      <c r="U135"/>
      <c r="V135"/>
      <c r="W135"/>
      <c r="X135"/>
      <c r="Y135"/>
      <c r="Z135"/>
      <c r="AA135"/>
      <c r="AB135"/>
      <c r="AC135"/>
      <c r="AD135"/>
      <c r="AE135"/>
      <c r="AF135"/>
      <c r="AG135"/>
      <c r="AH135"/>
      <c r="AI135"/>
      <c r="AJ135"/>
      <c r="AK135"/>
      <c r="AL135"/>
      <c r="AM135"/>
    </row>
    <row r="136" spans="1:39" s="52" customFormat="1" ht="30" customHeight="1">
      <c r="A136" s="71"/>
      <c r="B136" s="72"/>
      <c r="C136" s="108" t="s">
        <v>282</v>
      </c>
      <c r="D136" s="9">
        <v>10.18</v>
      </c>
      <c r="E136" s="9" t="s">
        <v>252</v>
      </c>
      <c r="F136" s="108" t="s">
        <v>261</v>
      </c>
      <c r="G136" s="197" t="s">
        <v>255</v>
      </c>
      <c r="H136" s="11"/>
      <c r="I136" s="11">
        <f t="shared" si="2"/>
        <v>10.18</v>
      </c>
      <c r="J136" s="110"/>
      <c r="K136" s="94"/>
      <c r="L136" s="94"/>
      <c r="M136"/>
      <c r="N136"/>
      <c r="O136"/>
      <c r="P136"/>
      <c r="Q136"/>
      <c r="R136"/>
      <c r="S136"/>
      <c r="T136"/>
      <c r="U136"/>
      <c r="V136"/>
      <c r="W136"/>
      <c r="X136"/>
      <c r="Y136"/>
      <c r="Z136"/>
      <c r="AA136"/>
      <c r="AB136"/>
      <c r="AC136"/>
      <c r="AD136"/>
      <c r="AE136"/>
      <c r="AF136"/>
      <c r="AG136"/>
      <c r="AH136"/>
      <c r="AI136"/>
      <c r="AJ136"/>
      <c r="AK136"/>
      <c r="AL136"/>
      <c r="AM136"/>
    </row>
    <row r="137" spans="1:39" s="52" customFormat="1" ht="30" customHeight="1">
      <c r="A137" s="71"/>
      <c r="B137" s="72"/>
      <c r="C137" s="108" t="s">
        <v>283</v>
      </c>
      <c r="D137" s="9">
        <v>962.5</v>
      </c>
      <c r="E137" s="9" t="s">
        <v>252</v>
      </c>
      <c r="F137" s="108" t="s">
        <v>268</v>
      </c>
      <c r="G137" s="197" t="s">
        <v>269</v>
      </c>
      <c r="H137" s="11"/>
      <c r="I137" s="11"/>
      <c r="J137" s="110"/>
      <c r="K137" s="94"/>
      <c r="L137" s="94"/>
      <c r="M137"/>
      <c r="N137"/>
      <c r="O137"/>
      <c r="P137"/>
      <c r="Q137"/>
      <c r="R137"/>
      <c r="S137"/>
      <c r="T137"/>
      <c r="U137"/>
      <c r="V137"/>
      <c r="W137"/>
      <c r="X137"/>
      <c r="Y137"/>
      <c r="Z137"/>
      <c r="AA137"/>
      <c r="AB137"/>
      <c r="AC137"/>
      <c r="AD137"/>
      <c r="AE137"/>
      <c r="AF137"/>
      <c r="AG137"/>
      <c r="AH137"/>
      <c r="AI137"/>
      <c r="AJ137"/>
      <c r="AK137"/>
      <c r="AL137"/>
      <c r="AM137"/>
    </row>
    <row r="138" spans="1:39" s="52" customFormat="1" ht="30" customHeight="1">
      <c r="A138" s="71"/>
      <c r="B138" s="72"/>
      <c r="C138" s="108" t="s">
        <v>284</v>
      </c>
      <c r="D138" s="9">
        <v>288.75</v>
      </c>
      <c r="E138" s="9" t="s">
        <v>252</v>
      </c>
      <c r="F138" s="108" t="s">
        <v>268</v>
      </c>
      <c r="G138" s="197" t="s">
        <v>269</v>
      </c>
      <c r="H138" s="11"/>
      <c r="I138" s="11"/>
      <c r="J138" s="110"/>
      <c r="K138" s="94"/>
      <c r="L138" s="94"/>
      <c r="M138"/>
      <c r="N138"/>
      <c r="O138"/>
      <c r="P138"/>
      <c r="Q138"/>
      <c r="R138"/>
      <c r="S138"/>
      <c r="T138"/>
      <c r="U138"/>
      <c r="V138"/>
      <c r="W138"/>
      <c r="X138"/>
      <c r="Y138"/>
      <c r="Z138"/>
      <c r="AA138"/>
      <c r="AB138"/>
      <c r="AC138"/>
      <c r="AD138"/>
      <c r="AE138"/>
      <c r="AF138"/>
      <c r="AG138"/>
      <c r="AH138"/>
      <c r="AI138"/>
      <c r="AJ138"/>
      <c r="AK138"/>
      <c r="AL138"/>
      <c r="AM138"/>
    </row>
    <row r="139" spans="1:39" s="52" customFormat="1" ht="30" customHeight="1">
      <c r="A139" s="71"/>
      <c r="B139" s="72"/>
      <c r="C139" s="108" t="s">
        <v>285</v>
      </c>
      <c r="D139" s="9">
        <v>647.9</v>
      </c>
      <c r="E139" s="9" t="s">
        <v>252</v>
      </c>
      <c r="F139" s="108" t="s">
        <v>277</v>
      </c>
      <c r="G139" s="197" t="s">
        <v>278</v>
      </c>
      <c r="H139" s="11"/>
      <c r="I139" s="11"/>
      <c r="J139" s="110"/>
      <c r="K139" s="94"/>
      <c r="L139" s="94"/>
      <c r="M139"/>
      <c r="N139"/>
      <c r="O139"/>
      <c r="P139"/>
      <c r="Q139"/>
      <c r="R139"/>
      <c r="S139"/>
      <c r="T139"/>
      <c r="U139"/>
      <c r="V139"/>
      <c r="W139"/>
      <c r="X139"/>
      <c r="Y139"/>
      <c r="Z139"/>
      <c r="AA139"/>
      <c r="AB139"/>
      <c r="AC139"/>
      <c r="AD139"/>
      <c r="AE139"/>
      <c r="AF139"/>
      <c r="AG139"/>
      <c r="AH139"/>
      <c r="AI139"/>
      <c r="AJ139"/>
      <c r="AK139"/>
      <c r="AL139"/>
      <c r="AM139"/>
    </row>
    <row r="140" spans="1:39" s="52" customFormat="1" ht="30" customHeight="1">
      <c r="A140" s="71"/>
      <c r="B140" s="72"/>
      <c r="C140" s="108" t="s">
        <v>286</v>
      </c>
      <c r="D140" s="9">
        <v>1925</v>
      </c>
      <c r="E140" s="9" t="s">
        <v>252</v>
      </c>
      <c r="F140" s="108" t="s">
        <v>254</v>
      </c>
      <c r="G140" s="197" t="s">
        <v>255</v>
      </c>
      <c r="H140" s="11"/>
      <c r="I140" s="11">
        <f t="shared" si="2"/>
        <v>1925</v>
      </c>
      <c r="J140" s="110"/>
      <c r="K140" s="94"/>
      <c r="L140" s="94"/>
      <c r="M140"/>
      <c r="N140"/>
      <c r="O140"/>
      <c r="P140"/>
      <c r="Q140"/>
      <c r="R140"/>
      <c r="S140"/>
      <c r="T140"/>
      <c r="U140"/>
      <c r="V140"/>
      <c r="W140"/>
      <c r="X140"/>
      <c r="Y140"/>
      <c r="Z140"/>
      <c r="AA140"/>
      <c r="AB140"/>
      <c r="AC140"/>
      <c r="AD140"/>
      <c r="AE140"/>
      <c r="AF140"/>
      <c r="AG140"/>
      <c r="AH140"/>
      <c r="AI140"/>
      <c r="AJ140"/>
      <c r="AK140"/>
      <c r="AL140"/>
      <c r="AM140"/>
    </row>
    <row r="141" spans="1:39" s="52" customFormat="1" ht="30" customHeight="1">
      <c r="A141" s="71"/>
      <c r="B141" s="72"/>
      <c r="C141" s="108" t="s">
        <v>275</v>
      </c>
      <c r="D141" s="9">
        <v>27492</v>
      </c>
      <c r="E141" s="9" t="s">
        <v>252</v>
      </c>
      <c r="F141" s="108" t="s">
        <v>277</v>
      </c>
      <c r="G141" s="197" t="s">
        <v>278</v>
      </c>
      <c r="H141" s="11"/>
      <c r="I141" s="11"/>
      <c r="J141" s="110"/>
      <c r="K141" s="94"/>
      <c r="L141" s="94"/>
      <c r="M141"/>
      <c r="N141"/>
      <c r="O141"/>
      <c r="P141"/>
      <c r="Q141"/>
      <c r="R141"/>
      <c r="S141"/>
      <c r="T141"/>
      <c r="U141"/>
      <c r="V141"/>
      <c r="W141"/>
      <c r="X141"/>
      <c r="Y141"/>
      <c r="Z141"/>
      <c r="AA141"/>
      <c r="AB141"/>
      <c r="AC141"/>
      <c r="AD141"/>
      <c r="AE141"/>
      <c r="AF141"/>
      <c r="AG141"/>
      <c r="AH141"/>
      <c r="AI141"/>
      <c r="AJ141"/>
      <c r="AK141"/>
      <c r="AL141"/>
      <c r="AM141"/>
    </row>
    <row r="142" spans="1:39" s="52" customFormat="1" ht="30" customHeight="1">
      <c r="A142" s="71"/>
      <c r="B142" s="72"/>
      <c r="C142" s="108" t="s">
        <v>275</v>
      </c>
      <c r="D142" s="9">
        <v>1002.98</v>
      </c>
      <c r="E142" s="9" t="s">
        <v>252</v>
      </c>
      <c r="F142" s="108" t="s">
        <v>277</v>
      </c>
      <c r="G142" s="197" t="s">
        <v>278</v>
      </c>
      <c r="H142" s="11"/>
      <c r="I142" s="11"/>
      <c r="J142" s="110"/>
      <c r="K142" s="94"/>
      <c r="L142" s="94"/>
      <c r="M142"/>
      <c r="N142"/>
      <c r="O142"/>
      <c r="P142"/>
      <c r="Q142"/>
      <c r="R142"/>
      <c r="S142"/>
      <c r="T142"/>
      <c r="U142"/>
      <c r="V142"/>
      <c r="W142"/>
      <c r="X142"/>
      <c r="Y142"/>
      <c r="Z142"/>
      <c r="AA142"/>
      <c r="AB142"/>
      <c r="AC142"/>
      <c r="AD142"/>
      <c r="AE142"/>
      <c r="AF142"/>
      <c r="AG142"/>
      <c r="AH142"/>
      <c r="AI142"/>
      <c r="AJ142"/>
      <c r="AK142"/>
      <c r="AL142"/>
      <c r="AM142"/>
    </row>
    <row r="143" spans="1:39" s="52" customFormat="1" ht="30" customHeight="1">
      <c r="A143" s="71"/>
      <c r="B143" s="72"/>
      <c r="C143" s="108" t="s">
        <v>279</v>
      </c>
      <c r="D143" s="9">
        <v>95.67</v>
      </c>
      <c r="E143" s="9" t="s">
        <v>252</v>
      </c>
      <c r="F143" s="108" t="s">
        <v>263</v>
      </c>
      <c r="G143" s="197" t="s">
        <v>255</v>
      </c>
      <c r="H143" s="11"/>
      <c r="I143" s="11">
        <f t="shared" si="2"/>
        <v>95.67</v>
      </c>
      <c r="J143" s="110"/>
      <c r="K143" s="94"/>
      <c r="L143" s="94"/>
      <c r="M143"/>
      <c r="N143"/>
      <c r="O143"/>
      <c r="P143"/>
      <c r="Q143"/>
      <c r="R143"/>
      <c r="S143"/>
      <c r="T143"/>
      <c r="U143"/>
      <c r="V143"/>
      <c r="W143"/>
      <c r="X143"/>
      <c r="Y143"/>
      <c r="Z143"/>
      <c r="AA143"/>
      <c r="AB143"/>
      <c r="AC143"/>
      <c r="AD143"/>
      <c r="AE143"/>
      <c r="AF143"/>
      <c r="AG143"/>
      <c r="AH143"/>
      <c r="AI143"/>
      <c r="AJ143"/>
      <c r="AK143"/>
      <c r="AL143"/>
      <c r="AM143"/>
    </row>
    <row r="144" spans="1:39" s="52" customFormat="1" ht="30" customHeight="1">
      <c r="A144" s="71"/>
      <c r="B144" s="72"/>
      <c r="C144" s="108" t="s">
        <v>275</v>
      </c>
      <c r="D144" s="9">
        <v>1166.51</v>
      </c>
      <c r="E144" s="9" t="s">
        <v>252</v>
      </c>
      <c r="F144" s="108" t="s">
        <v>277</v>
      </c>
      <c r="G144" s="197" t="s">
        <v>278</v>
      </c>
      <c r="H144" s="11"/>
      <c r="I144" s="11"/>
      <c r="J144" s="110"/>
      <c r="K144" s="94"/>
      <c r="L144" s="94"/>
      <c r="M144"/>
      <c r="N144"/>
      <c r="O144"/>
      <c r="P144"/>
      <c r="Q144"/>
      <c r="R144"/>
      <c r="S144"/>
      <c r="T144"/>
      <c r="U144"/>
      <c r="V144"/>
      <c r="W144"/>
      <c r="X144"/>
      <c r="Y144"/>
      <c r="Z144"/>
      <c r="AA144"/>
      <c r="AB144"/>
      <c r="AC144"/>
      <c r="AD144"/>
      <c r="AE144"/>
      <c r="AF144"/>
      <c r="AG144"/>
      <c r="AH144"/>
      <c r="AI144"/>
      <c r="AJ144"/>
      <c r="AK144"/>
      <c r="AL144"/>
      <c r="AM144"/>
    </row>
    <row r="145" spans="1:39" s="52" customFormat="1" ht="30" customHeight="1">
      <c r="A145" s="71"/>
      <c r="B145" s="72"/>
      <c r="C145" s="108" t="s">
        <v>279</v>
      </c>
      <c r="D145" s="9">
        <v>110.44</v>
      </c>
      <c r="E145" s="9" t="s">
        <v>252</v>
      </c>
      <c r="F145" s="108" t="s">
        <v>263</v>
      </c>
      <c r="G145" s="197" t="s">
        <v>255</v>
      </c>
      <c r="H145" s="11"/>
      <c r="I145" s="11">
        <f t="shared" si="2"/>
        <v>110.44</v>
      </c>
      <c r="J145" s="110"/>
      <c r="K145" s="94"/>
      <c r="L145" s="94"/>
      <c r="M145"/>
      <c r="N145"/>
      <c r="O145"/>
      <c r="P145"/>
      <c r="Q145"/>
      <c r="R145"/>
      <c r="S145"/>
      <c r="T145"/>
      <c r="U145"/>
      <c r="V145"/>
      <c r="W145"/>
      <c r="X145"/>
      <c r="Y145"/>
      <c r="Z145"/>
      <c r="AA145"/>
      <c r="AB145"/>
      <c r="AC145"/>
      <c r="AD145"/>
      <c r="AE145"/>
      <c r="AF145"/>
      <c r="AG145"/>
      <c r="AH145"/>
      <c r="AI145"/>
      <c r="AJ145"/>
      <c r="AK145"/>
      <c r="AL145"/>
      <c r="AM145"/>
    </row>
    <row r="146" spans="1:39" s="52" customFormat="1" ht="30" customHeight="1">
      <c r="A146" s="71"/>
      <c r="B146" s="72"/>
      <c r="C146" s="108" t="s">
        <v>280</v>
      </c>
      <c r="D146" s="9">
        <v>3044.25</v>
      </c>
      <c r="E146" s="9">
        <v>40</v>
      </c>
      <c r="F146" s="108" t="s">
        <v>281</v>
      </c>
      <c r="G146" s="197" t="s">
        <v>255</v>
      </c>
      <c r="H146" s="11"/>
      <c r="I146" s="11">
        <f t="shared" si="2"/>
        <v>3044.25</v>
      </c>
      <c r="J146" s="110"/>
      <c r="K146" s="94"/>
      <c r="L146" s="94"/>
      <c r="M146"/>
      <c r="N146"/>
      <c r="O146"/>
      <c r="P146"/>
      <c r="Q146"/>
      <c r="R146"/>
      <c r="S146"/>
      <c r="T146"/>
      <c r="U146"/>
      <c r="V146"/>
      <c r="W146"/>
      <c r="X146"/>
      <c r="Y146"/>
      <c r="Z146"/>
      <c r="AA146"/>
      <c r="AB146"/>
      <c r="AC146"/>
      <c r="AD146"/>
      <c r="AE146"/>
      <c r="AF146"/>
      <c r="AG146"/>
      <c r="AH146"/>
      <c r="AI146"/>
      <c r="AJ146"/>
      <c r="AK146"/>
      <c r="AL146"/>
      <c r="AM146"/>
    </row>
    <row r="147" spans="1:39" s="52" customFormat="1" ht="30" customHeight="1">
      <c r="A147" s="71"/>
      <c r="B147" s="72"/>
      <c r="C147" s="108" t="s">
        <v>282</v>
      </c>
      <c r="D147" s="9">
        <v>22.76</v>
      </c>
      <c r="E147" s="9" t="s">
        <v>252</v>
      </c>
      <c r="F147" s="108" t="s">
        <v>261</v>
      </c>
      <c r="G147" s="197" t="s">
        <v>255</v>
      </c>
      <c r="H147" s="11"/>
      <c r="I147" s="11">
        <f t="shared" si="2"/>
        <v>22.76</v>
      </c>
      <c r="J147" s="110"/>
      <c r="K147" s="94"/>
      <c r="L147" s="94"/>
      <c r="M147"/>
      <c r="N147"/>
      <c r="O147"/>
      <c r="P147"/>
      <c r="Q147"/>
      <c r="R147"/>
      <c r="S147"/>
      <c r="T147"/>
      <c r="U147"/>
      <c r="V147"/>
      <c r="W147"/>
      <c r="X147"/>
      <c r="Y147"/>
      <c r="Z147"/>
      <c r="AA147"/>
      <c r="AB147"/>
      <c r="AC147"/>
      <c r="AD147"/>
      <c r="AE147"/>
      <c r="AF147"/>
      <c r="AG147"/>
      <c r="AH147"/>
      <c r="AI147"/>
      <c r="AJ147"/>
      <c r="AK147"/>
      <c r="AL147"/>
      <c r="AM147"/>
    </row>
    <row r="148" spans="1:39" s="52" customFormat="1" ht="30" customHeight="1">
      <c r="A148" s="71"/>
      <c r="B148" s="72"/>
      <c r="C148" s="108" t="s">
        <v>283</v>
      </c>
      <c r="D148" s="9">
        <v>2152.5</v>
      </c>
      <c r="E148" s="9" t="s">
        <v>252</v>
      </c>
      <c r="F148" s="108" t="s">
        <v>268</v>
      </c>
      <c r="G148" s="197" t="s">
        <v>269</v>
      </c>
      <c r="H148" s="11"/>
      <c r="I148" s="11"/>
      <c r="J148" s="110"/>
      <c r="K148" s="94"/>
      <c r="L148" s="94"/>
      <c r="M148"/>
      <c r="N148"/>
      <c r="O148"/>
      <c r="P148"/>
      <c r="Q148"/>
      <c r="R148"/>
      <c r="S148"/>
      <c r="T148"/>
      <c r="U148"/>
      <c r="V148"/>
      <c r="W148"/>
      <c r="X148"/>
      <c r="Y148"/>
      <c r="Z148"/>
      <c r="AA148"/>
      <c r="AB148"/>
      <c r="AC148"/>
      <c r="AD148"/>
      <c r="AE148"/>
      <c r="AF148"/>
      <c r="AG148"/>
      <c r="AH148"/>
      <c r="AI148"/>
      <c r="AJ148"/>
      <c r="AK148"/>
      <c r="AL148"/>
      <c r="AM148"/>
    </row>
    <row r="149" spans="1:39" s="52" customFormat="1" ht="30" customHeight="1">
      <c r="A149" s="71"/>
      <c r="B149" s="72"/>
      <c r="C149" s="108" t="s">
        <v>284</v>
      </c>
      <c r="D149" s="9">
        <v>645.75</v>
      </c>
      <c r="E149" s="9" t="s">
        <v>252</v>
      </c>
      <c r="F149" s="108" t="s">
        <v>268</v>
      </c>
      <c r="G149" s="197" t="s">
        <v>269</v>
      </c>
      <c r="H149" s="11"/>
      <c r="I149" s="11"/>
      <c r="J149" s="110"/>
      <c r="K149" s="94"/>
      <c r="L149" s="94"/>
      <c r="M149"/>
      <c r="N149"/>
      <c r="O149"/>
      <c r="P149"/>
      <c r="Q149"/>
      <c r="R149"/>
      <c r="S149"/>
      <c r="T149"/>
      <c r="U149"/>
      <c r="V149"/>
      <c r="W149"/>
      <c r="X149"/>
      <c r="Y149"/>
      <c r="Z149"/>
      <c r="AA149"/>
      <c r="AB149"/>
      <c r="AC149"/>
      <c r="AD149"/>
      <c r="AE149"/>
      <c r="AF149"/>
      <c r="AG149"/>
      <c r="AH149"/>
      <c r="AI149"/>
      <c r="AJ149"/>
      <c r="AK149"/>
      <c r="AL149"/>
      <c r="AM149"/>
    </row>
    <row r="150" spans="1:39" s="52" customFormat="1" ht="30" customHeight="1">
      <c r="A150" s="71"/>
      <c r="B150" s="72"/>
      <c r="C150" s="108" t="s">
        <v>285</v>
      </c>
      <c r="D150" s="9">
        <v>1448.94</v>
      </c>
      <c r="E150" s="9" t="s">
        <v>252</v>
      </c>
      <c r="F150" s="108" t="s">
        <v>277</v>
      </c>
      <c r="G150" s="197" t="s">
        <v>278</v>
      </c>
      <c r="H150" s="11"/>
      <c r="I150" s="11"/>
      <c r="J150" s="110"/>
      <c r="K150" s="94"/>
      <c r="L150" s="94"/>
      <c r="M150"/>
      <c r="N150"/>
      <c r="O150"/>
      <c r="P150"/>
      <c r="Q150"/>
      <c r="R150"/>
      <c r="S150"/>
      <c r="T150"/>
      <c r="U150"/>
      <c r="V150"/>
      <c r="W150"/>
      <c r="X150"/>
      <c r="Y150"/>
      <c r="Z150"/>
      <c r="AA150"/>
      <c r="AB150"/>
      <c r="AC150"/>
      <c r="AD150"/>
      <c r="AE150"/>
      <c r="AF150"/>
      <c r="AG150"/>
      <c r="AH150"/>
      <c r="AI150"/>
      <c r="AJ150"/>
      <c r="AK150"/>
      <c r="AL150"/>
      <c r="AM150"/>
    </row>
    <row r="151" spans="1:39" s="52" customFormat="1" ht="30" customHeight="1">
      <c r="A151" s="71"/>
      <c r="B151" s="72"/>
      <c r="C151" s="108" t="s">
        <v>286</v>
      </c>
      <c r="D151" s="9">
        <v>4305</v>
      </c>
      <c r="E151" s="9" t="s">
        <v>252</v>
      </c>
      <c r="F151" s="108" t="s">
        <v>254</v>
      </c>
      <c r="G151" s="197" t="s">
        <v>255</v>
      </c>
      <c r="H151" s="11"/>
      <c r="I151" s="11">
        <f t="shared" si="2"/>
        <v>4305</v>
      </c>
      <c r="J151" s="110"/>
      <c r="K151" s="94"/>
      <c r="L151" s="94"/>
      <c r="M151"/>
      <c r="N151"/>
      <c r="O151"/>
      <c r="P151"/>
      <c r="Q151"/>
      <c r="R151"/>
      <c r="S151"/>
      <c r="T151"/>
      <c r="U151"/>
      <c r="V151"/>
      <c r="W151"/>
      <c r="X151"/>
      <c r="Y151"/>
      <c r="Z151"/>
      <c r="AA151"/>
      <c r="AB151"/>
      <c r="AC151"/>
      <c r="AD151"/>
      <c r="AE151"/>
      <c r="AF151"/>
      <c r="AG151"/>
      <c r="AH151"/>
      <c r="AI151"/>
      <c r="AJ151"/>
      <c r="AK151"/>
      <c r="AL151"/>
      <c r="AM151"/>
    </row>
    <row r="152" spans="1:39" s="52" customFormat="1" ht="30" customHeight="1">
      <c r="A152" s="71"/>
      <c r="B152" s="72"/>
      <c r="C152" s="108" t="s">
        <v>280</v>
      </c>
      <c r="D152" s="9">
        <v>3514.5</v>
      </c>
      <c r="E152" s="9">
        <v>40</v>
      </c>
      <c r="F152" s="108" t="s">
        <v>281</v>
      </c>
      <c r="G152" s="197" t="s">
        <v>255</v>
      </c>
      <c r="H152" s="11"/>
      <c r="I152" s="11">
        <f t="shared" si="2"/>
        <v>3514.5</v>
      </c>
      <c r="J152" s="110"/>
      <c r="K152" s="94"/>
      <c r="L152" s="94"/>
      <c r="M152"/>
      <c r="N152"/>
      <c r="O152"/>
      <c r="P152"/>
      <c r="Q152"/>
      <c r="R152"/>
      <c r="S152"/>
      <c r="T152"/>
      <c r="U152"/>
      <c r="V152"/>
      <c r="W152"/>
      <c r="X152"/>
      <c r="Y152"/>
      <c r="Z152"/>
      <c r="AA152"/>
      <c r="AB152"/>
      <c r="AC152"/>
      <c r="AD152"/>
      <c r="AE152"/>
      <c r="AF152"/>
      <c r="AG152"/>
      <c r="AH152"/>
      <c r="AI152"/>
      <c r="AJ152"/>
      <c r="AK152"/>
      <c r="AL152"/>
      <c r="AM152"/>
    </row>
    <row r="153" spans="1:39" s="52" customFormat="1" ht="30" customHeight="1">
      <c r="A153" s="71"/>
      <c r="B153" s="72"/>
      <c r="C153" s="108" t="s">
        <v>282</v>
      </c>
      <c r="D153" s="9">
        <v>26.27</v>
      </c>
      <c r="E153" s="9" t="s">
        <v>252</v>
      </c>
      <c r="F153" s="108" t="s">
        <v>261</v>
      </c>
      <c r="G153" s="197" t="s">
        <v>255</v>
      </c>
      <c r="H153" s="11"/>
      <c r="I153" s="11">
        <f t="shared" si="2"/>
        <v>26.27</v>
      </c>
      <c r="J153" s="110"/>
      <c r="K153" s="94"/>
      <c r="L153" s="94"/>
      <c r="M153"/>
      <c r="N153"/>
      <c r="O153"/>
      <c r="P153"/>
      <c r="Q153"/>
      <c r="R153"/>
      <c r="S153"/>
      <c r="T153"/>
      <c r="U153"/>
      <c r="V153"/>
      <c r="W153"/>
      <c r="X153"/>
      <c r="Y153"/>
      <c r="Z153"/>
      <c r="AA153"/>
      <c r="AB153"/>
      <c r="AC153"/>
      <c r="AD153"/>
      <c r="AE153"/>
      <c r="AF153"/>
      <c r="AG153"/>
      <c r="AH153"/>
      <c r="AI153"/>
      <c r="AJ153"/>
      <c r="AK153"/>
      <c r="AL153"/>
      <c r="AM153"/>
    </row>
    <row r="154" spans="1:39" s="52" customFormat="1" ht="30" customHeight="1">
      <c r="A154" s="71"/>
      <c r="B154" s="72"/>
      <c r="C154" s="108" t="s">
        <v>283</v>
      </c>
      <c r="D154" s="9">
        <v>2485</v>
      </c>
      <c r="E154" s="9" t="s">
        <v>252</v>
      </c>
      <c r="F154" s="108" t="s">
        <v>268</v>
      </c>
      <c r="G154" s="197" t="s">
        <v>269</v>
      </c>
      <c r="H154" s="11"/>
      <c r="I154" s="11"/>
      <c r="J154" s="110"/>
      <c r="K154" s="94"/>
      <c r="L154" s="94"/>
      <c r="M154"/>
      <c r="N154"/>
      <c r="O154"/>
      <c r="P154"/>
      <c r="Q154"/>
      <c r="R154"/>
      <c r="S154"/>
      <c r="T154"/>
      <c r="U154"/>
      <c r="V154"/>
      <c r="W154"/>
      <c r="X154"/>
      <c r="Y154"/>
      <c r="Z154"/>
      <c r="AA154"/>
      <c r="AB154"/>
      <c r="AC154"/>
      <c r="AD154"/>
      <c r="AE154"/>
      <c r="AF154"/>
      <c r="AG154"/>
      <c r="AH154"/>
      <c r="AI154"/>
      <c r="AJ154"/>
      <c r="AK154"/>
      <c r="AL154"/>
      <c r="AM154"/>
    </row>
    <row r="155" spans="1:39" s="52" customFormat="1" ht="30" customHeight="1">
      <c r="A155" s="71"/>
      <c r="B155" s="72"/>
      <c r="C155" s="108" t="s">
        <v>284</v>
      </c>
      <c r="D155" s="9">
        <v>745.5</v>
      </c>
      <c r="E155" s="9" t="s">
        <v>252</v>
      </c>
      <c r="F155" s="108" t="s">
        <v>268</v>
      </c>
      <c r="G155" s="197" t="s">
        <v>269</v>
      </c>
      <c r="H155" s="11"/>
      <c r="I155" s="11"/>
      <c r="J155" s="110"/>
      <c r="K155" s="94"/>
      <c r="L155" s="94"/>
      <c r="M155"/>
      <c r="N155"/>
      <c r="O155"/>
      <c r="P155"/>
      <c r="Q155"/>
      <c r="R155"/>
      <c r="S155"/>
      <c r="T155"/>
      <c r="U155"/>
      <c r="V155"/>
      <c r="W155"/>
      <c r="X155"/>
      <c r="Y155"/>
      <c r="Z155"/>
      <c r="AA155"/>
      <c r="AB155"/>
      <c r="AC155"/>
      <c r="AD155"/>
      <c r="AE155"/>
      <c r="AF155"/>
      <c r="AG155"/>
      <c r="AH155"/>
      <c r="AI155"/>
      <c r="AJ155"/>
      <c r="AK155"/>
      <c r="AL155"/>
      <c r="AM155"/>
    </row>
    <row r="156" spans="1:39" s="52" customFormat="1" ht="30" customHeight="1">
      <c r="A156" s="71"/>
      <c r="B156" s="72"/>
      <c r="C156" s="108" t="s">
        <v>285</v>
      </c>
      <c r="D156" s="9">
        <v>1672.76</v>
      </c>
      <c r="E156" s="9" t="s">
        <v>252</v>
      </c>
      <c r="F156" s="108" t="s">
        <v>277</v>
      </c>
      <c r="G156" s="197" t="s">
        <v>278</v>
      </c>
      <c r="H156" s="11"/>
      <c r="I156" s="11"/>
      <c r="J156" s="110"/>
      <c r="K156" s="94"/>
      <c r="L156" s="94"/>
      <c r="M156"/>
      <c r="N156"/>
      <c r="O156"/>
      <c r="P156"/>
      <c r="Q156"/>
      <c r="R156"/>
      <c r="S156"/>
      <c r="T156"/>
      <c r="U156"/>
      <c r="V156"/>
      <c r="W156"/>
      <c r="X156"/>
      <c r="Y156"/>
      <c r="Z156"/>
      <c r="AA156"/>
      <c r="AB156"/>
      <c r="AC156"/>
      <c r="AD156"/>
      <c r="AE156"/>
      <c r="AF156"/>
      <c r="AG156"/>
      <c r="AH156"/>
      <c r="AI156"/>
      <c r="AJ156"/>
      <c r="AK156"/>
      <c r="AL156"/>
      <c r="AM156"/>
    </row>
    <row r="157" spans="1:39" s="52" customFormat="1" ht="30" customHeight="1">
      <c r="A157" s="71"/>
      <c r="B157" s="72"/>
      <c r="C157" s="108" t="s">
        <v>286</v>
      </c>
      <c r="D157" s="9">
        <v>4970</v>
      </c>
      <c r="E157" s="9" t="s">
        <v>252</v>
      </c>
      <c r="F157" s="108" t="s">
        <v>254</v>
      </c>
      <c r="G157" s="197" t="s">
        <v>255</v>
      </c>
      <c r="H157" s="11"/>
      <c r="I157" s="11">
        <f t="shared" si="2"/>
        <v>4970</v>
      </c>
      <c r="J157" s="110"/>
      <c r="K157" s="94"/>
      <c r="L157" s="94"/>
      <c r="M157"/>
      <c r="N157"/>
      <c r="O157"/>
      <c r="P157"/>
      <c r="Q157"/>
      <c r="R157"/>
      <c r="S157"/>
      <c r="T157"/>
      <c r="U157"/>
      <c r="V157"/>
      <c r="W157"/>
      <c r="X157"/>
      <c r="Y157"/>
      <c r="Z157"/>
      <c r="AA157"/>
      <c r="AB157"/>
      <c r="AC157"/>
      <c r="AD157"/>
      <c r="AE157"/>
      <c r="AF157"/>
      <c r="AG157"/>
      <c r="AH157"/>
      <c r="AI157"/>
      <c r="AJ157"/>
      <c r="AK157"/>
      <c r="AL157"/>
      <c r="AM157"/>
    </row>
    <row r="158" spans="1:39" s="52" customFormat="1" ht="30" customHeight="1">
      <c r="A158" s="71"/>
      <c r="B158" s="72"/>
      <c r="C158" s="108" t="s">
        <v>275</v>
      </c>
      <c r="D158" s="9">
        <v>4578.84</v>
      </c>
      <c r="E158" s="9" t="s">
        <v>252</v>
      </c>
      <c r="F158" s="108" t="s">
        <v>277</v>
      </c>
      <c r="G158" s="197" t="s">
        <v>278</v>
      </c>
      <c r="H158" s="11"/>
      <c r="I158" s="11"/>
      <c r="J158" s="110"/>
      <c r="K158" s="94"/>
      <c r="L158" s="94"/>
      <c r="M158"/>
      <c r="N158"/>
      <c r="O158"/>
      <c r="P158"/>
      <c r="Q158"/>
      <c r="R158"/>
      <c r="S158"/>
      <c r="T158"/>
      <c r="U158"/>
      <c r="V158"/>
      <c r="W158"/>
      <c r="X158"/>
      <c r="Y158"/>
      <c r="Z158"/>
      <c r="AA158"/>
      <c r="AB158"/>
      <c r="AC158"/>
      <c r="AD158"/>
      <c r="AE158"/>
      <c r="AF158"/>
      <c r="AG158"/>
      <c r="AH158"/>
      <c r="AI158"/>
      <c r="AJ158"/>
      <c r="AK158"/>
      <c r="AL158"/>
      <c r="AM158"/>
    </row>
    <row r="159" spans="1:39" s="52" customFormat="1" ht="30" customHeight="1">
      <c r="A159" s="71"/>
      <c r="B159" s="72"/>
      <c r="C159" s="108" t="s">
        <v>279</v>
      </c>
      <c r="D159" s="9">
        <v>435.56</v>
      </c>
      <c r="E159" s="9" t="s">
        <v>252</v>
      </c>
      <c r="F159" s="108" t="s">
        <v>263</v>
      </c>
      <c r="G159" s="197" t="s">
        <v>255</v>
      </c>
      <c r="H159" s="11"/>
      <c r="I159" s="11">
        <f t="shared" si="2"/>
        <v>435.56</v>
      </c>
      <c r="J159" s="110"/>
      <c r="K159" s="94"/>
      <c r="L159" s="94"/>
      <c r="M159"/>
      <c r="N159"/>
      <c r="O159"/>
      <c r="P159"/>
      <c r="Q159"/>
      <c r="R159"/>
      <c r="S159"/>
      <c r="T159"/>
      <c r="U159"/>
      <c r="V159"/>
      <c r="W159"/>
      <c r="X159"/>
      <c r="Y159"/>
      <c r="Z159"/>
      <c r="AA159"/>
      <c r="AB159"/>
      <c r="AC159"/>
      <c r="AD159"/>
      <c r="AE159"/>
      <c r="AF159"/>
      <c r="AG159"/>
      <c r="AH159"/>
      <c r="AI159"/>
      <c r="AJ159"/>
      <c r="AK159"/>
      <c r="AL159"/>
      <c r="AM159"/>
    </row>
    <row r="160" spans="1:39" s="52" customFormat="1" ht="30" customHeight="1">
      <c r="A160" s="71"/>
      <c r="B160" s="72"/>
      <c r="C160" s="108" t="s">
        <v>280</v>
      </c>
      <c r="D160" s="9">
        <v>13860</v>
      </c>
      <c r="E160" s="9">
        <v>40</v>
      </c>
      <c r="F160" s="108" t="s">
        <v>281</v>
      </c>
      <c r="G160" s="197" t="s">
        <v>255</v>
      </c>
      <c r="H160" s="11"/>
      <c r="I160" s="11">
        <f t="shared" si="2"/>
        <v>13860</v>
      </c>
      <c r="J160" s="110"/>
      <c r="K160" s="94"/>
      <c r="L160" s="94"/>
      <c r="M160"/>
      <c r="N160"/>
      <c r="O160"/>
      <c r="P160"/>
      <c r="Q160"/>
      <c r="R160"/>
      <c r="S160"/>
      <c r="T160"/>
      <c r="U160"/>
      <c r="V160"/>
      <c r="W160"/>
      <c r="X160"/>
      <c r="Y160"/>
      <c r="Z160"/>
      <c r="AA160"/>
      <c r="AB160"/>
      <c r="AC160"/>
      <c r="AD160"/>
      <c r="AE160"/>
      <c r="AF160"/>
      <c r="AG160"/>
      <c r="AH160"/>
      <c r="AI160"/>
      <c r="AJ160"/>
      <c r="AK160"/>
      <c r="AL160"/>
      <c r="AM160"/>
    </row>
    <row r="161" spans="1:39" s="52" customFormat="1" ht="30" customHeight="1">
      <c r="A161" s="71"/>
      <c r="B161" s="72"/>
      <c r="C161" s="108" t="s">
        <v>282</v>
      </c>
      <c r="D161" s="9">
        <v>103.6</v>
      </c>
      <c r="E161" s="9" t="s">
        <v>252</v>
      </c>
      <c r="F161" s="108" t="s">
        <v>261</v>
      </c>
      <c r="G161" s="197" t="s">
        <v>255</v>
      </c>
      <c r="H161" s="11"/>
      <c r="I161" s="11">
        <f t="shared" si="2"/>
        <v>103.6</v>
      </c>
      <c r="J161" s="110"/>
      <c r="K161" s="94"/>
      <c r="L161" s="94"/>
      <c r="M161"/>
      <c r="N161"/>
      <c r="O161"/>
      <c r="P161"/>
      <c r="Q161"/>
      <c r="R161"/>
      <c r="S161"/>
      <c r="T161"/>
      <c r="U161"/>
      <c r="V161"/>
      <c r="W161"/>
      <c r="X161"/>
      <c r="Y161"/>
      <c r="Z161"/>
      <c r="AA161"/>
      <c r="AB161"/>
      <c r="AC161"/>
      <c r="AD161"/>
      <c r="AE161"/>
      <c r="AF161"/>
      <c r="AG161"/>
      <c r="AH161"/>
      <c r="AI161"/>
      <c r="AJ161"/>
      <c r="AK161"/>
      <c r="AL161"/>
      <c r="AM161"/>
    </row>
    <row r="162" spans="1:39" s="52" customFormat="1" ht="30" customHeight="1">
      <c r="A162" s="71"/>
      <c r="B162" s="72"/>
      <c r="C162" s="108" t="s">
        <v>283</v>
      </c>
      <c r="D162" s="9">
        <v>9800</v>
      </c>
      <c r="E162" s="9" t="s">
        <v>252</v>
      </c>
      <c r="F162" s="108" t="s">
        <v>268</v>
      </c>
      <c r="G162" s="197" t="s">
        <v>269</v>
      </c>
      <c r="H162" s="11"/>
      <c r="I162" s="11"/>
      <c r="J162" s="110"/>
      <c r="K162" s="94"/>
      <c r="L162" s="94"/>
      <c r="M162"/>
      <c r="N162"/>
      <c r="O162"/>
      <c r="P162"/>
      <c r="Q162"/>
      <c r="R162"/>
      <c r="S162"/>
      <c r="T162"/>
      <c r="U162"/>
      <c r="V162"/>
      <c r="W162"/>
      <c r="X162"/>
      <c r="Y162"/>
      <c r="Z162"/>
      <c r="AA162"/>
      <c r="AB162"/>
      <c r="AC162"/>
      <c r="AD162"/>
      <c r="AE162"/>
      <c r="AF162"/>
      <c r="AG162"/>
      <c r="AH162"/>
      <c r="AI162"/>
      <c r="AJ162"/>
      <c r="AK162"/>
      <c r="AL162"/>
      <c r="AM162"/>
    </row>
    <row r="163" spans="1:39" s="52" customFormat="1" ht="30" customHeight="1">
      <c r="A163" s="71"/>
      <c r="B163" s="72"/>
      <c r="C163" s="108" t="s">
        <v>284</v>
      </c>
      <c r="D163" s="9">
        <v>2940</v>
      </c>
      <c r="E163" s="9" t="s">
        <v>252</v>
      </c>
      <c r="F163" s="108" t="s">
        <v>268</v>
      </c>
      <c r="G163" s="197" t="s">
        <v>269</v>
      </c>
      <c r="H163" s="11"/>
      <c r="I163" s="11"/>
      <c r="J163" s="110"/>
      <c r="K163" s="94"/>
      <c r="L163" s="94"/>
      <c r="M163"/>
      <c r="N163"/>
      <c r="O163"/>
      <c r="P163"/>
      <c r="Q163"/>
      <c r="R163"/>
      <c r="S163"/>
      <c r="T163"/>
      <c r="U163"/>
      <c r="V163"/>
      <c r="W163"/>
      <c r="X163"/>
      <c r="Y163"/>
      <c r="Z163"/>
      <c r="AA163"/>
      <c r="AB163"/>
      <c r="AC163"/>
      <c r="AD163"/>
      <c r="AE163"/>
      <c r="AF163"/>
      <c r="AG163"/>
      <c r="AH163"/>
      <c r="AI163"/>
      <c r="AJ163"/>
      <c r="AK163"/>
      <c r="AL163"/>
      <c r="AM163"/>
    </row>
    <row r="164" spans="1:39" s="52" customFormat="1" ht="30" customHeight="1">
      <c r="A164" s="71"/>
      <c r="B164" s="72"/>
      <c r="C164" s="108" t="s">
        <v>285</v>
      </c>
      <c r="D164" s="9">
        <v>6596.8</v>
      </c>
      <c r="E164" s="9" t="s">
        <v>252</v>
      </c>
      <c r="F164" s="108" t="s">
        <v>277</v>
      </c>
      <c r="G164" s="197" t="s">
        <v>278</v>
      </c>
      <c r="H164" s="11"/>
      <c r="I164" s="11"/>
      <c r="J164" s="110"/>
      <c r="K164" s="94"/>
      <c r="L164" s="94"/>
      <c r="M164"/>
      <c r="N164"/>
      <c r="O164"/>
      <c r="P164"/>
      <c r="Q164"/>
      <c r="R164"/>
      <c r="S164"/>
      <c r="T164"/>
      <c r="U164"/>
      <c r="V164"/>
      <c r="W164"/>
      <c r="X164"/>
      <c r="Y164"/>
      <c r="Z164"/>
      <c r="AA164"/>
      <c r="AB164"/>
      <c r="AC164"/>
      <c r="AD164"/>
      <c r="AE164"/>
      <c r="AF164"/>
      <c r="AG164"/>
      <c r="AH164"/>
      <c r="AI164"/>
      <c r="AJ164"/>
      <c r="AK164"/>
      <c r="AL164"/>
      <c r="AM164"/>
    </row>
    <row r="165" spans="1:39" s="52" customFormat="1" ht="30" customHeight="1">
      <c r="A165" s="71"/>
      <c r="B165" s="72"/>
      <c r="C165" s="108" t="s">
        <v>286</v>
      </c>
      <c r="D165" s="9">
        <v>19600</v>
      </c>
      <c r="E165" s="9" t="s">
        <v>252</v>
      </c>
      <c r="F165" s="108" t="s">
        <v>254</v>
      </c>
      <c r="G165" s="197" t="s">
        <v>255</v>
      </c>
      <c r="H165" s="11"/>
      <c r="I165" s="11">
        <f t="shared" si="2"/>
        <v>19600</v>
      </c>
      <c r="J165" s="110"/>
      <c r="K165" s="94"/>
      <c r="L165" s="94"/>
      <c r="M165"/>
      <c r="N165"/>
      <c r="O165"/>
      <c r="P165"/>
      <c r="Q165"/>
      <c r="R165"/>
      <c r="S165"/>
      <c r="T165"/>
      <c r="U165"/>
      <c r="V165"/>
      <c r="W165"/>
      <c r="X165"/>
      <c r="Y165"/>
      <c r="Z165"/>
      <c r="AA165"/>
      <c r="AB165"/>
      <c r="AC165"/>
      <c r="AD165"/>
      <c r="AE165"/>
      <c r="AF165"/>
      <c r="AG165"/>
      <c r="AH165"/>
      <c r="AI165"/>
      <c r="AJ165"/>
      <c r="AK165"/>
      <c r="AL165"/>
      <c r="AM165"/>
    </row>
    <row r="166" spans="1:39" s="52" customFormat="1" ht="30" customHeight="1">
      <c r="A166" s="71"/>
      <c r="B166" s="72"/>
      <c r="C166" s="108" t="s">
        <v>274</v>
      </c>
      <c r="D166" s="9">
        <v>6083.75</v>
      </c>
      <c r="E166" s="9" t="s">
        <v>252</v>
      </c>
      <c r="F166" s="108" t="s">
        <v>263</v>
      </c>
      <c r="G166" s="197" t="s">
        <v>255</v>
      </c>
      <c r="H166" s="11"/>
      <c r="I166" s="11">
        <f t="shared" si="2"/>
        <v>6083.75</v>
      </c>
      <c r="J166" s="110"/>
      <c r="K166" s="94"/>
      <c r="L166" s="94"/>
      <c r="M166"/>
      <c r="N166"/>
      <c r="O166"/>
      <c r="P166"/>
      <c r="Q166"/>
      <c r="R166"/>
      <c r="S166"/>
      <c r="T166"/>
      <c r="U166"/>
      <c r="V166"/>
      <c r="W166"/>
      <c r="X166"/>
      <c r="Y166"/>
      <c r="Z166"/>
      <c r="AA166"/>
      <c r="AB166"/>
      <c r="AC166"/>
      <c r="AD166"/>
      <c r="AE166"/>
      <c r="AF166"/>
      <c r="AG166"/>
      <c r="AH166"/>
      <c r="AI166"/>
      <c r="AJ166"/>
      <c r="AK166"/>
      <c r="AL166"/>
      <c r="AM166"/>
    </row>
    <row r="167" spans="1:39" s="52" customFormat="1" ht="30" customHeight="1">
      <c r="A167" s="71"/>
      <c r="B167" s="72"/>
      <c r="C167" s="108" t="s">
        <v>274</v>
      </c>
      <c r="D167" s="9">
        <v>7261.25</v>
      </c>
      <c r="E167" s="9" t="s">
        <v>252</v>
      </c>
      <c r="F167" s="108" t="s">
        <v>263</v>
      </c>
      <c r="G167" s="197" t="s">
        <v>255</v>
      </c>
      <c r="H167" s="11"/>
      <c r="I167" s="11">
        <f t="shared" si="2"/>
        <v>7261.25</v>
      </c>
      <c r="J167" s="110"/>
      <c r="K167" s="94"/>
      <c r="L167" s="94"/>
      <c r="M167"/>
      <c r="N167"/>
      <c r="O167"/>
      <c r="P167"/>
      <c r="Q167"/>
      <c r="R167"/>
      <c r="S167"/>
      <c r="T167"/>
      <c r="U167"/>
      <c r="V167"/>
      <c r="W167"/>
      <c r="X167"/>
      <c r="Y167"/>
      <c r="Z167"/>
      <c r="AA167"/>
      <c r="AB167"/>
      <c r="AC167"/>
      <c r="AD167"/>
      <c r="AE167"/>
      <c r="AF167"/>
      <c r="AG167"/>
      <c r="AH167"/>
      <c r="AI167"/>
      <c r="AJ167"/>
      <c r="AK167"/>
      <c r="AL167"/>
      <c r="AM167"/>
    </row>
    <row r="168" spans="1:39" s="52" customFormat="1" ht="30" customHeight="1">
      <c r="A168" s="71"/>
      <c r="B168" s="72"/>
      <c r="C168" s="108" t="s">
        <v>275</v>
      </c>
      <c r="D168" s="9">
        <v>11861.38</v>
      </c>
      <c r="E168" s="9" t="s">
        <v>252</v>
      </c>
      <c r="F168" s="108" t="s">
        <v>277</v>
      </c>
      <c r="G168" s="197" t="s">
        <v>278</v>
      </c>
      <c r="H168" s="11"/>
      <c r="I168" s="11"/>
      <c r="J168" s="110"/>
      <c r="K168" s="94"/>
      <c r="L168" s="94"/>
      <c r="M168"/>
      <c r="N168"/>
      <c r="O168"/>
      <c r="P168"/>
      <c r="Q168"/>
      <c r="R168"/>
      <c r="S168"/>
      <c r="T168"/>
      <c r="U168"/>
      <c r="V168"/>
      <c r="W168"/>
      <c r="X168"/>
      <c r="Y168"/>
      <c r="Z168"/>
      <c r="AA168"/>
      <c r="AB168"/>
      <c r="AC168"/>
      <c r="AD168"/>
      <c r="AE168"/>
      <c r="AF168"/>
      <c r="AG168"/>
      <c r="AH168"/>
      <c r="AI168"/>
      <c r="AJ168"/>
      <c r="AK168"/>
      <c r="AL168"/>
      <c r="AM168"/>
    </row>
    <row r="169" spans="1:39" s="52" customFormat="1" ht="30" customHeight="1">
      <c r="A169" s="71"/>
      <c r="B169" s="72"/>
      <c r="C169" s="108" t="s">
        <v>279</v>
      </c>
      <c r="D169" s="9">
        <v>1127.78</v>
      </c>
      <c r="E169" s="9" t="s">
        <v>252</v>
      </c>
      <c r="F169" s="108" t="s">
        <v>263</v>
      </c>
      <c r="G169" s="197" t="s">
        <v>255</v>
      </c>
      <c r="H169" s="11"/>
      <c r="I169" s="11">
        <f t="shared" si="2"/>
        <v>1127.78</v>
      </c>
      <c r="J169" s="110"/>
      <c r="K169" s="94"/>
      <c r="L169" s="94"/>
      <c r="M169"/>
      <c r="N169"/>
      <c r="O169"/>
      <c r="P169"/>
      <c r="Q169"/>
      <c r="R169"/>
      <c r="S169"/>
      <c r="T169"/>
      <c r="U169"/>
      <c r="V169"/>
      <c r="W169"/>
      <c r="X169"/>
      <c r="Y169"/>
      <c r="Z169"/>
      <c r="AA169"/>
      <c r="AB169"/>
      <c r="AC169"/>
      <c r="AD169"/>
      <c r="AE169"/>
      <c r="AF169"/>
      <c r="AG169"/>
      <c r="AH169"/>
      <c r="AI169"/>
      <c r="AJ169"/>
      <c r="AK169"/>
      <c r="AL169"/>
      <c r="AM169"/>
    </row>
    <row r="170" spans="1:39" s="52" customFormat="1" ht="30" customHeight="1">
      <c r="A170" s="71"/>
      <c r="B170" s="72"/>
      <c r="C170" s="108" t="s">
        <v>280</v>
      </c>
      <c r="D170" s="9">
        <v>35887.5</v>
      </c>
      <c r="E170" s="9">
        <v>40</v>
      </c>
      <c r="F170" s="108" t="s">
        <v>281</v>
      </c>
      <c r="G170" s="197" t="s">
        <v>255</v>
      </c>
      <c r="H170" s="11"/>
      <c r="I170" s="11">
        <f t="shared" si="2"/>
        <v>35887.5</v>
      </c>
      <c r="J170" s="110"/>
      <c r="K170" s="94"/>
      <c r="L170" s="94"/>
      <c r="M170"/>
      <c r="N170"/>
      <c r="O170"/>
      <c r="P170"/>
      <c r="Q170"/>
      <c r="R170"/>
      <c r="S170"/>
      <c r="T170"/>
      <c r="U170"/>
      <c r="V170"/>
      <c r="W170"/>
      <c r="X170"/>
      <c r="Y170"/>
      <c r="Z170"/>
      <c r="AA170"/>
      <c r="AB170"/>
      <c r="AC170"/>
      <c r="AD170"/>
      <c r="AE170"/>
      <c r="AF170"/>
      <c r="AG170"/>
      <c r="AH170"/>
      <c r="AI170"/>
      <c r="AJ170"/>
      <c r="AK170"/>
      <c r="AL170"/>
      <c r="AM170"/>
    </row>
    <row r="171" spans="1:39" s="52" customFormat="1" ht="30" customHeight="1">
      <c r="A171" s="71"/>
      <c r="B171" s="72"/>
      <c r="C171" s="108" t="s">
        <v>282</v>
      </c>
      <c r="D171" s="9">
        <v>268.25</v>
      </c>
      <c r="E171" s="9" t="s">
        <v>252</v>
      </c>
      <c r="F171" s="108" t="s">
        <v>261</v>
      </c>
      <c r="G171" s="197" t="s">
        <v>255</v>
      </c>
      <c r="H171" s="11"/>
      <c r="I171" s="11">
        <f t="shared" si="2"/>
        <v>268.25</v>
      </c>
      <c r="J171" s="110"/>
      <c r="K171" s="94"/>
      <c r="L171" s="94"/>
      <c r="M171"/>
      <c r="N171"/>
      <c r="O171"/>
      <c r="P171"/>
      <c r="Q171"/>
      <c r="R171"/>
      <c r="S171"/>
      <c r="T171"/>
      <c r="U171"/>
      <c r="V171"/>
      <c r="W171"/>
      <c r="X171"/>
      <c r="Y171"/>
      <c r="Z171"/>
      <c r="AA171"/>
      <c r="AB171"/>
      <c r="AC171"/>
      <c r="AD171"/>
      <c r="AE171"/>
      <c r="AF171"/>
      <c r="AG171"/>
      <c r="AH171"/>
      <c r="AI171"/>
      <c r="AJ171"/>
      <c r="AK171"/>
      <c r="AL171"/>
      <c r="AM171"/>
    </row>
    <row r="172" spans="1:39" s="52" customFormat="1" ht="30" customHeight="1">
      <c r="A172" s="71"/>
      <c r="B172" s="72"/>
      <c r="C172" s="108" t="s">
        <v>283</v>
      </c>
      <c r="D172" s="9">
        <v>25375</v>
      </c>
      <c r="E172" s="9" t="s">
        <v>252</v>
      </c>
      <c r="F172" s="108" t="s">
        <v>268</v>
      </c>
      <c r="G172" s="197" t="s">
        <v>269</v>
      </c>
      <c r="H172" s="11"/>
      <c r="I172" s="11"/>
      <c r="J172" s="110"/>
      <c r="K172" s="94"/>
      <c r="L172" s="94"/>
      <c r="M172"/>
      <c r="N172"/>
      <c r="O172"/>
      <c r="P172"/>
      <c r="Q172"/>
      <c r="R172"/>
      <c r="S172"/>
      <c r="T172"/>
      <c r="U172"/>
      <c r="V172"/>
      <c r="W172"/>
      <c r="X172"/>
      <c r="Y172"/>
      <c r="Z172"/>
      <c r="AA172"/>
      <c r="AB172"/>
      <c r="AC172"/>
      <c r="AD172"/>
      <c r="AE172"/>
      <c r="AF172"/>
      <c r="AG172"/>
      <c r="AH172"/>
      <c r="AI172"/>
      <c r="AJ172"/>
      <c r="AK172"/>
      <c r="AL172"/>
      <c r="AM172"/>
    </row>
    <row r="173" spans="1:39" s="52" customFormat="1" ht="30" customHeight="1">
      <c r="A173" s="71"/>
      <c r="B173" s="72"/>
      <c r="C173" s="108" t="s">
        <v>284</v>
      </c>
      <c r="D173" s="9">
        <v>7612.5</v>
      </c>
      <c r="E173" s="9" t="s">
        <v>252</v>
      </c>
      <c r="F173" s="108" t="s">
        <v>268</v>
      </c>
      <c r="G173" s="197" t="s">
        <v>269</v>
      </c>
      <c r="H173" s="11"/>
      <c r="I173" s="11"/>
      <c r="J173" s="110"/>
      <c r="K173" s="94"/>
      <c r="L173" s="94"/>
      <c r="M173"/>
      <c r="N173"/>
      <c r="O173"/>
      <c r="P173"/>
      <c r="Q173"/>
      <c r="R173"/>
      <c r="S173"/>
      <c r="T173"/>
      <c r="U173"/>
      <c r="V173"/>
      <c r="W173"/>
      <c r="X173"/>
      <c r="Y173"/>
      <c r="Z173"/>
      <c r="AA173"/>
      <c r="AB173"/>
      <c r="AC173"/>
      <c r="AD173"/>
      <c r="AE173"/>
      <c r="AF173"/>
      <c r="AG173"/>
      <c r="AH173"/>
      <c r="AI173"/>
      <c r="AJ173"/>
      <c r="AK173"/>
      <c r="AL173"/>
      <c r="AM173"/>
    </row>
    <row r="174" spans="1:39" s="52" customFormat="1" ht="30" customHeight="1">
      <c r="A174" s="71"/>
      <c r="B174" s="72"/>
      <c r="C174" s="108" t="s">
        <v>285</v>
      </c>
      <c r="D174" s="9">
        <v>17081</v>
      </c>
      <c r="E174" s="9" t="s">
        <v>252</v>
      </c>
      <c r="F174" s="108" t="s">
        <v>277</v>
      </c>
      <c r="G174" s="197" t="s">
        <v>255</v>
      </c>
      <c r="H174" s="11"/>
      <c r="I174" s="11">
        <f t="shared" si="2"/>
        <v>17081</v>
      </c>
      <c r="J174" s="110"/>
      <c r="K174" s="94"/>
      <c r="L174" s="94"/>
      <c r="M174"/>
      <c r="N174"/>
      <c r="O174"/>
      <c r="P174"/>
      <c r="Q174"/>
      <c r="R174"/>
      <c r="S174"/>
      <c r="T174"/>
      <c r="U174"/>
      <c r="V174"/>
      <c r="W174"/>
      <c r="X174"/>
      <c r="Y174"/>
      <c r="Z174"/>
      <c r="AA174"/>
      <c r="AB174"/>
      <c r="AC174"/>
      <c r="AD174"/>
      <c r="AE174"/>
      <c r="AF174"/>
      <c r="AG174"/>
      <c r="AH174"/>
      <c r="AI174"/>
      <c r="AJ174"/>
      <c r="AK174"/>
      <c r="AL174"/>
      <c r="AM174"/>
    </row>
    <row r="175" spans="1:39" s="52" customFormat="1" ht="30" customHeight="1">
      <c r="A175" s="71"/>
      <c r="B175" s="72"/>
      <c r="C175" s="108" t="s">
        <v>286</v>
      </c>
      <c r="D175" s="9">
        <v>50750</v>
      </c>
      <c r="E175" s="9" t="s">
        <v>252</v>
      </c>
      <c r="F175" s="108" t="s">
        <v>254</v>
      </c>
      <c r="G175" s="197" t="s">
        <v>255</v>
      </c>
      <c r="H175" s="11"/>
      <c r="I175" s="11">
        <f t="shared" si="2"/>
        <v>50750</v>
      </c>
      <c r="J175" s="110"/>
      <c r="K175" s="94"/>
      <c r="L175" s="94"/>
      <c r="M175"/>
      <c r="N175"/>
      <c r="O175"/>
      <c r="P175"/>
      <c r="Q175"/>
      <c r="R175"/>
      <c r="S175"/>
      <c r="T175"/>
      <c r="U175"/>
      <c r="V175"/>
      <c r="W175"/>
      <c r="X175"/>
      <c r="Y175"/>
      <c r="Z175"/>
      <c r="AA175"/>
      <c r="AB175"/>
      <c r="AC175"/>
      <c r="AD175"/>
      <c r="AE175"/>
      <c r="AF175"/>
      <c r="AG175"/>
      <c r="AH175"/>
      <c r="AI175"/>
      <c r="AJ175"/>
      <c r="AK175"/>
      <c r="AL175"/>
      <c r="AM175"/>
    </row>
    <row r="176" spans="1:39" s="52" customFormat="1" ht="30" hidden="1" customHeight="1">
      <c r="A176" s="71"/>
      <c r="B176" s="72"/>
      <c r="C176" s="108"/>
      <c r="D176" s="9"/>
      <c r="E176" s="9"/>
      <c r="F176" s="108"/>
      <c r="G176" s="109"/>
      <c r="H176" s="11"/>
      <c r="I176" s="11">
        <f t="shared" si="2"/>
        <v>0</v>
      </c>
      <c r="J176" s="110"/>
      <c r="K176" s="94"/>
      <c r="L176" s="94"/>
      <c r="M176"/>
      <c r="N176"/>
      <c r="O176"/>
      <c r="P176"/>
      <c r="Q176"/>
      <c r="R176"/>
      <c r="S176"/>
      <c r="T176"/>
      <c r="U176"/>
      <c r="V176"/>
      <c r="W176"/>
      <c r="X176"/>
      <c r="Y176"/>
      <c r="Z176"/>
      <c r="AA176"/>
      <c r="AB176"/>
      <c r="AC176"/>
      <c r="AD176"/>
      <c r="AE176"/>
      <c r="AF176"/>
      <c r="AG176"/>
      <c r="AH176"/>
      <c r="AI176"/>
      <c r="AJ176"/>
      <c r="AK176"/>
      <c r="AL176"/>
      <c r="AM176"/>
    </row>
    <row r="177" spans="1:39" s="52" customFormat="1" ht="30" hidden="1" customHeight="1">
      <c r="A177" s="71"/>
      <c r="B177" s="72"/>
      <c r="C177" s="108"/>
      <c r="D177" s="9"/>
      <c r="E177" s="9"/>
      <c r="F177" s="108"/>
      <c r="G177" s="109"/>
      <c r="H177" s="11"/>
      <c r="I177" s="11">
        <f t="shared" si="2"/>
        <v>0</v>
      </c>
      <c r="J177" s="110"/>
      <c r="K177" s="94"/>
      <c r="L177" s="94"/>
      <c r="M177"/>
      <c r="N177"/>
      <c r="O177"/>
      <c r="P177"/>
      <c r="Q177"/>
      <c r="R177"/>
      <c r="S177"/>
      <c r="T177"/>
      <c r="U177"/>
      <c r="V177"/>
      <c r="W177"/>
      <c r="X177"/>
      <c r="Y177"/>
      <c r="Z177"/>
      <c r="AA177"/>
      <c r="AB177"/>
      <c r="AC177"/>
      <c r="AD177"/>
      <c r="AE177"/>
      <c r="AF177"/>
      <c r="AG177"/>
      <c r="AH177"/>
      <c r="AI177"/>
      <c r="AJ177"/>
      <c r="AK177"/>
      <c r="AL177"/>
      <c r="AM177"/>
    </row>
    <row r="178" spans="1:39" s="52" customFormat="1" ht="30" hidden="1" customHeight="1">
      <c r="A178" s="71"/>
      <c r="B178" s="72"/>
      <c r="C178" s="108"/>
      <c r="D178" s="9"/>
      <c r="E178" s="9"/>
      <c r="F178" s="108"/>
      <c r="G178" s="109"/>
      <c r="H178" s="11"/>
      <c r="I178" s="11">
        <f t="shared" si="2"/>
        <v>0</v>
      </c>
      <c r="J178" s="110"/>
      <c r="K178" s="94"/>
      <c r="L178" s="94"/>
      <c r="M178"/>
      <c r="N178"/>
      <c r="O178"/>
      <c r="P178"/>
      <c r="Q178"/>
      <c r="R178"/>
      <c r="S178"/>
      <c r="T178"/>
      <c r="U178"/>
      <c r="V178"/>
      <c r="W178"/>
      <c r="X178"/>
      <c r="Y178"/>
      <c r="Z178"/>
      <c r="AA178"/>
      <c r="AB178"/>
      <c r="AC178"/>
      <c r="AD178"/>
      <c r="AE178"/>
      <c r="AF178"/>
      <c r="AG178"/>
      <c r="AH178"/>
      <c r="AI178"/>
      <c r="AJ178"/>
      <c r="AK178"/>
      <c r="AL178"/>
      <c r="AM178"/>
    </row>
    <row r="179" spans="1:39" s="52" customFormat="1" ht="30" hidden="1" customHeight="1">
      <c r="A179" s="71"/>
      <c r="B179" s="72"/>
      <c r="C179" s="108"/>
      <c r="D179" s="9"/>
      <c r="E179" s="9"/>
      <c r="F179" s="108"/>
      <c r="G179" s="109"/>
      <c r="H179" s="11"/>
      <c r="I179" s="11">
        <f t="shared" si="2"/>
        <v>0</v>
      </c>
      <c r="J179" s="110"/>
      <c r="K179" s="94"/>
      <c r="L179" s="94"/>
      <c r="M179"/>
      <c r="N179"/>
      <c r="O179"/>
      <c r="P179"/>
      <c r="Q179"/>
      <c r="R179"/>
      <c r="S179"/>
      <c r="T179"/>
      <c r="U179"/>
      <c r="V179"/>
      <c r="W179"/>
      <c r="X179"/>
      <c r="Y179"/>
      <c r="Z179"/>
      <c r="AA179"/>
      <c r="AB179"/>
      <c r="AC179"/>
      <c r="AD179"/>
      <c r="AE179"/>
      <c r="AF179"/>
      <c r="AG179"/>
      <c r="AH179"/>
      <c r="AI179"/>
      <c r="AJ179"/>
      <c r="AK179"/>
      <c r="AL179"/>
      <c r="AM179"/>
    </row>
    <row r="180" spans="1:39" s="52" customFormat="1" ht="30" hidden="1" customHeight="1">
      <c r="A180" s="71"/>
      <c r="B180" s="72"/>
      <c r="C180" s="108"/>
      <c r="D180" s="9"/>
      <c r="E180" s="9"/>
      <c r="F180" s="108"/>
      <c r="G180" s="109"/>
      <c r="H180" s="11"/>
      <c r="I180" s="11">
        <f t="shared" si="2"/>
        <v>0</v>
      </c>
      <c r="J180" s="110"/>
      <c r="K180" s="94"/>
      <c r="L180" s="94"/>
      <c r="M180"/>
      <c r="N180"/>
      <c r="O180"/>
      <c r="P180"/>
      <c r="Q180"/>
      <c r="R180"/>
      <c r="S180"/>
      <c r="T180"/>
      <c r="U180"/>
      <c r="V180"/>
      <c r="W180"/>
      <c r="X180"/>
      <c r="Y180"/>
      <c r="Z180"/>
      <c r="AA180"/>
      <c r="AB180"/>
      <c r="AC180"/>
      <c r="AD180"/>
      <c r="AE180"/>
      <c r="AF180"/>
      <c r="AG180"/>
      <c r="AH180"/>
      <c r="AI180"/>
      <c r="AJ180"/>
      <c r="AK180"/>
      <c r="AL180"/>
      <c r="AM180"/>
    </row>
    <row r="181" spans="1:39" s="52" customFormat="1" ht="30" hidden="1" customHeight="1">
      <c r="A181" s="71"/>
      <c r="B181" s="72"/>
      <c r="C181" s="108"/>
      <c r="D181" s="9"/>
      <c r="E181" s="9"/>
      <c r="F181" s="108"/>
      <c r="G181" s="109"/>
      <c r="H181" s="11"/>
      <c r="I181" s="11">
        <f t="shared" si="2"/>
        <v>0</v>
      </c>
      <c r="J181" s="110"/>
      <c r="K181" s="94"/>
      <c r="L181" s="94"/>
      <c r="M181"/>
      <c r="N181"/>
      <c r="O181"/>
      <c r="P181"/>
      <c r="Q181"/>
      <c r="R181"/>
      <c r="S181"/>
      <c r="T181"/>
      <c r="U181"/>
      <c r="V181"/>
      <c r="W181"/>
      <c r="X181"/>
      <c r="Y181"/>
      <c r="Z181"/>
      <c r="AA181"/>
      <c r="AB181"/>
      <c r="AC181"/>
      <c r="AD181"/>
      <c r="AE181"/>
      <c r="AF181"/>
      <c r="AG181"/>
      <c r="AH181"/>
      <c r="AI181"/>
      <c r="AJ181"/>
      <c r="AK181"/>
      <c r="AL181"/>
      <c r="AM181"/>
    </row>
    <row r="182" spans="1:39" s="52" customFormat="1" ht="30" hidden="1" customHeight="1">
      <c r="A182" s="71"/>
      <c r="B182" s="72"/>
      <c r="C182" s="108"/>
      <c r="D182" s="9"/>
      <c r="E182" s="9"/>
      <c r="F182" s="108"/>
      <c r="G182" s="109"/>
      <c r="H182" s="11"/>
      <c r="I182" s="11">
        <f t="shared" si="2"/>
        <v>0</v>
      </c>
      <c r="J182" s="110"/>
      <c r="K182" s="94"/>
      <c r="L182" s="94"/>
      <c r="M182"/>
      <c r="N182"/>
      <c r="O182"/>
      <c r="P182"/>
      <c r="Q182"/>
      <c r="R182"/>
      <c r="S182"/>
      <c r="T182"/>
      <c r="U182"/>
      <c r="V182"/>
      <c r="W182"/>
      <c r="X182"/>
      <c r="Y182"/>
      <c r="Z182"/>
      <c r="AA182"/>
      <c r="AB182"/>
      <c r="AC182"/>
      <c r="AD182"/>
      <c r="AE182"/>
      <c r="AF182"/>
      <c r="AG182"/>
      <c r="AH182"/>
      <c r="AI182"/>
      <c r="AJ182"/>
      <c r="AK182"/>
      <c r="AL182"/>
      <c r="AM182"/>
    </row>
    <row r="183" spans="1:39" s="52" customFormat="1" ht="30" customHeight="1">
      <c r="A183" s="71">
        <v>2.4</v>
      </c>
      <c r="B183" s="72" t="s">
        <v>165</v>
      </c>
      <c r="C183" s="108" t="s">
        <v>256</v>
      </c>
      <c r="D183" s="9">
        <v>12960</v>
      </c>
      <c r="E183" s="9" t="s">
        <v>252</v>
      </c>
      <c r="F183" s="243" t="s">
        <v>287</v>
      </c>
      <c r="G183" s="244"/>
      <c r="H183" s="11"/>
      <c r="I183" s="11">
        <f t="shared" si="2"/>
        <v>12960</v>
      </c>
      <c r="J183" s="239"/>
      <c r="K183" s="240"/>
      <c r="L183" s="240"/>
      <c r="M183"/>
      <c r="N183"/>
      <c r="O183"/>
      <c r="P183"/>
      <c r="Q183"/>
      <c r="R183"/>
      <c r="S183"/>
      <c r="T183"/>
      <c r="U183"/>
      <c r="V183"/>
      <c r="W183"/>
      <c r="X183"/>
      <c r="Y183"/>
      <c r="Z183"/>
      <c r="AA183"/>
      <c r="AB183"/>
      <c r="AC183"/>
      <c r="AD183"/>
      <c r="AE183"/>
      <c r="AF183"/>
      <c r="AG183"/>
      <c r="AH183"/>
      <c r="AI183"/>
      <c r="AJ183"/>
      <c r="AK183"/>
      <c r="AL183"/>
      <c r="AM183"/>
    </row>
    <row r="184" spans="1:39" s="52" customFormat="1" ht="30" customHeight="1">
      <c r="A184" s="71"/>
      <c r="B184" s="72"/>
      <c r="C184" s="108" t="s">
        <v>288</v>
      </c>
      <c r="D184" s="9">
        <v>47.15</v>
      </c>
      <c r="E184" s="9" t="s">
        <v>252</v>
      </c>
      <c r="F184" s="108" t="s">
        <v>289</v>
      </c>
      <c r="G184" s="197" t="s">
        <v>255</v>
      </c>
      <c r="H184" s="11"/>
      <c r="I184" s="11">
        <f t="shared" si="2"/>
        <v>47.15</v>
      </c>
      <c r="J184" s="110"/>
      <c r="K184" s="94"/>
      <c r="L184" s="94"/>
      <c r="M184"/>
      <c r="N184"/>
      <c r="O184"/>
      <c r="P184"/>
      <c r="Q184"/>
      <c r="R184"/>
      <c r="S184"/>
      <c r="T184"/>
      <c r="U184"/>
      <c r="V184"/>
      <c r="W184"/>
      <c r="X184"/>
      <c r="Y184"/>
      <c r="Z184"/>
      <c r="AA184"/>
      <c r="AB184"/>
      <c r="AC184"/>
      <c r="AD184"/>
      <c r="AE184"/>
      <c r="AF184"/>
      <c r="AG184"/>
      <c r="AH184"/>
      <c r="AI184"/>
      <c r="AJ184"/>
      <c r="AK184"/>
      <c r="AL184"/>
      <c r="AM184"/>
    </row>
    <row r="185" spans="1:39" s="52" customFormat="1" ht="30" customHeight="1">
      <c r="A185" s="71"/>
      <c r="B185" s="72"/>
      <c r="C185" s="108" t="s">
        <v>262</v>
      </c>
      <c r="D185" s="9">
        <v>539</v>
      </c>
      <c r="E185" s="9" t="s">
        <v>252</v>
      </c>
      <c r="F185" s="108" t="s">
        <v>263</v>
      </c>
      <c r="G185" s="197" t="s">
        <v>255</v>
      </c>
      <c r="H185" s="11"/>
      <c r="I185" s="11">
        <f t="shared" ref="I185:I248" si="3">D185</f>
        <v>539</v>
      </c>
      <c r="J185" s="110"/>
      <c r="K185" s="94"/>
      <c r="L185" s="94"/>
      <c r="M185"/>
      <c r="N185"/>
      <c r="O185"/>
      <c r="P185"/>
      <c r="Q185"/>
      <c r="R185"/>
      <c r="S185"/>
      <c r="T185"/>
      <c r="U185"/>
      <c r="V185"/>
      <c r="W185"/>
      <c r="X185"/>
      <c r="Y185"/>
      <c r="Z185"/>
      <c r="AA185"/>
      <c r="AB185"/>
      <c r="AC185"/>
      <c r="AD185"/>
      <c r="AE185"/>
      <c r="AF185"/>
      <c r="AG185"/>
      <c r="AH185"/>
      <c r="AI185"/>
      <c r="AJ185"/>
      <c r="AK185"/>
      <c r="AL185"/>
      <c r="AM185"/>
    </row>
    <row r="186" spans="1:39" s="52" customFormat="1" ht="30" customHeight="1">
      <c r="A186" s="71">
        <v>2.5</v>
      </c>
      <c r="B186" s="72" t="s">
        <v>166</v>
      </c>
      <c r="C186" s="196" t="s">
        <v>290</v>
      </c>
      <c r="D186" s="9">
        <v>450</v>
      </c>
      <c r="E186" s="9" t="s">
        <v>252</v>
      </c>
      <c r="F186" s="243" t="s">
        <v>291</v>
      </c>
      <c r="G186" s="244"/>
      <c r="H186" s="11"/>
      <c r="I186" s="11">
        <f t="shared" si="3"/>
        <v>450</v>
      </c>
      <c r="J186" s="239"/>
      <c r="K186" s="240"/>
      <c r="L186" s="240"/>
      <c r="M186"/>
      <c r="N186"/>
      <c r="O186"/>
      <c r="P186"/>
      <c r="Q186"/>
      <c r="R186"/>
      <c r="S186"/>
      <c r="T186"/>
      <c r="U186"/>
      <c r="V186"/>
      <c r="W186"/>
      <c r="X186"/>
      <c r="Y186"/>
      <c r="Z186"/>
      <c r="AA186"/>
      <c r="AB186"/>
      <c r="AC186"/>
      <c r="AD186"/>
      <c r="AE186"/>
      <c r="AF186"/>
      <c r="AG186"/>
      <c r="AH186"/>
      <c r="AI186"/>
      <c r="AJ186"/>
      <c r="AK186"/>
      <c r="AL186"/>
      <c r="AM186"/>
    </row>
    <row r="187" spans="1:39" s="52" customFormat="1" ht="30" customHeight="1">
      <c r="A187" s="71"/>
      <c r="B187" s="72"/>
      <c r="C187" s="196" t="s">
        <v>290</v>
      </c>
      <c r="D187" s="9">
        <v>450</v>
      </c>
      <c r="E187" s="9" t="s">
        <v>252</v>
      </c>
      <c r="F187" s="108" t="s">
        <v>266</v>
      </c>
      <c r="G187" s="109" t="s">
        <v>255</v>
      </c>
      <c r="H187" s="11"/>
      <c r="I187" s="11">
        <f t="shared" si="3"/>
        <v>450</v>
      </c>
      <c r="J187" s="110"/>
      <c r="K187" s="94"/>
      <c r="L187" s="94"/>
      <c r="M187"/>
      <c r="N187"/>
      <c r="O187"/>
      <c r="P187"/>
      <c r="Q187"/>
      <c r="R187"/>
      <c r="S187"/>
      <c r="T187"/>
      <c r="U187"/>
      <c r="V187"/>
      <c r="W187"/>
      <c r="X187"/>
      <c r="Y187"/>
      <c r="Z187"/>
      <c r="AA187"/>
      <c r="AB187"/>
      <c r="AC187"/>
      <c r="AD187"/>
      <c r="AE187"/>
      <c r="AF187"/>
      <c r="AG187"/>
      <c r="AH187"/>
      <c r="AI187"/>
      <c r="AJ187"/>
      <c r="AK187"/>
      <c r="AL187"/>
      <c r="AM187"/>
    </row>
    <row r="188" spans="1:39" s="52" customFormat="1" ht="30" customHeight="1">
      <c r="A188" s="71"/>
      <c r="B188" s="72"/>
      <c r="C188" s="196" t="s">
        <v>290</v>
      </c>
      <c r="D188" s="9">
        <v>600</v>
      </c>
      <c r="E188" s="9" t="s">
        <v>252</v>
      </c>
      <c r="F188" s="108" t="s">
        <v>266</v>
      </c>
      <c r="G188" s="109" t="s">
        <v>255</v>
      </c>
      <c r="H188" s="11"/>
      <c r="I188" s="11">
        <f t="shared" si="3"/>
        <v>600</v>
      </c>
      <c r="J188" s="110"/>
      <c r="K188" s="94"/>
      <c r="L188" s="94"/>
      <c r="M188"/>
      <c r="N188"/>
      <c r="O188"/>
      <c r="P188"/>
      <c r="Q188"/>
      <c r="R188"/>
      <c r="S188"/>
      <c r="T188"/>
      <c r="U188"/>
      <c r="V188"/>
      <c r="W188"/>
      <c r="X188"/>
      <c r="Y188"/>
      <c r="Z188"/>
      <c r="AA188"/>
      <c r="AB188"/>
      <c r="AC188"/>
      <c r="AD188"/>
      <c r="AE188"/>
      <c r="AF188"/>
      <c r="AG188"/>
      <c r="AH188"/>
      <c r="AI188"/>
      <c r="AJ188"/>
      <c r="AK188"/>
      <c r="AL188"/>
      <c r="AM188"/>
    </row>
    <row r="189" spans="1:39" s="52" customFormat="1" ht="30" customHeight="1">
      <c r="A189" s="71"/>
      <c r="B189" s="72"/>
      <c r="C189" s="196" t="s">
        <v>290</v>
      </c>
      <c r="D189" s="9">
        <v>1050</v>
      </c>
      <c r="E189" s="9" t="s">
        <v>252</v>
      </c>
      <c r="F189" s="108" t="s">
        <v>266</v>
      </c>
      <c r="G189" s="109" t="s">
        <v>255</v>
      </c>
      <c r="H189" s="11"/>
      <c r="I189" s="11">
        <f t="shared" si="3"/>
        <v>1050</v>
      </c>
      <c r="J189" s="110"/>
      <c r="K189" s="94"/>
      <c r="L189" s="94"/>
      <c r="M189"/>
      <c r="N189"/>
      <c r="O189"/>
      <c r="P189"/>
      <c r="Q189"/>
      <c r="R189"/>
      <c r="S189"/>
      <c r="T189"/>
      <c r="U189"/>
      <c r="V189"/>
      <c r="W189"/>
      <c r="X189"/>
      <c r="Y189"/>
      <c r="Z189"/>
      <c r="AA189"/>
      <c r="AB189"/>
      <c r="AC189"/>
      <c r="AD189"/>
      <c r="AE189"/>
      <c r="AF189"/>
      <c r="AG189"/>
      <c r="AH189"/>
      <c r="AI189"/>
      <c r="AJ189"/>
      <c r="AK189"/>
      <c r="AL189"/>
      <c r="AM189"/>
    </row>
    <row r="190" spans="1:39" s="52" customFormat="1" ht="30" customHeight="1">
      <c r="A190" s="71"/>
      <c r="B190" s="72"/>
      <c r="C190" s="196" t="s">
        <v>292</v>
      </c>
      <c r="D190" s="9">
        <v>7.4</v>
      </c>
      <c r="E190" s="9">
        <v>10</v>
      </c>
      <c r="F190" s="108" t="s">
        <v>268</v>
      </c>
      <c r="G190" s="197" t="s">
        <v>269</v>
      </c>
      <c r="H190" s="11"/>
      <c r="I190" s="11"/>
      <c r="J190" s="110"/>
      <c r="K190" s="94"/>
      <c r="L190" s="94"/>
      <c r="M190"/>
      <c r="N190"/>
      <c r="O190"/>
      <c r="P190"/>
      <c r="Q190"/>
      <c r="R190"/>
      <c r="S190"/>
      <c r="T190"/>
      <c r="U190"/>
      <c r="V190"/>
      <c r="W190"/>
      <c r="X190"/>
      <c r="Y190"/>
      <c r="Z190"/>
      <c r="AA190"/>
      <c r="AB190"/>
      <c r="AC190"/>
      <c r="AD190"/>
      <c r="AE190"/>
      <c r="AF190"/>
      <c r="AG190"/>
      <c r="AH190"/>
      <c r="AI190"/>
      <c r="AJ190"/>
      <c r="AK190"/>
      <c r="AL190"/>
      <c r="AM190"/>
    </row>
    <row r="191" spans="1:39" s="52" customFormat="1" ht="30" customHeight="1">
      <c r="A191" s="71"/>
      <c r="B191" s="72"/>
      <c r="C191" s="196" t="s">
        <v>292</v>
      </c>
      <c r="D191" s="9">
        <v>7.4</v>
      </c>
      <c r="E191" s="9">
        <v>10</v>
      </c>
      <c r="F191" s="108" t="s">
        <v>268</v>
      </c>
      <c r="G191" s="197" t="s">
        <v>269</v>
      </c>
      <c r="H191" s="11"/>
      <c r="I191" s="11"/>
      <c r="J191" s="110"/>
      <c r="K191" s="94"/>
      <c r="L191" s="94"/>
      <c r="M191"/>
      <c r="N191"/>
      <c r="O191"/>
      <c r="P191"/>
      <c r="Q191"/>
      <c r="R191"/>
      <c r="S191"/>
      <c r="T191"/>
      <c r="U191"/>
      <c r="V191"/>
      <c r="W191"/>
      <c r="X191"/>
      <c r="Y191"/>
      <c r="Z191"/>
      <c r="AA191"/>
      <c r="AB191"/>
      <c r="AC191"/>
      <c r="AD191"/>
      <c r="AE191"/>
      <c r="AF191"/>
      <c r="AG191"/>
      <c r="AH191"/>
      <c r="AI191"/>
      <c r="AJ191"/>
      <c r="AK191"/>
      <c r="AL191"/>
      <c r="AM191"/>
    </row>
    <row r="192" spans="1:39" s="52" customFormat="1" ht="30" customHeight="1">
      <c r="A192" s="71"/>
      <c r="B192" s="72"/>
      <c r="C192" s="196" t="s">
        <v>290</v>
      </c>
      <c r="D192" s="9">
        <v>1140</v>
      </c>
      <c r="E192" s="9" t="s">
        <v>252</v>
      </c>
      <c r="F192" s="108" t="s">
        <v>266</v>
      </c>
      <c r="G192" s="109" t="s">
        <v>255</v>
      </c>
      <c r="H192" s="11"/>
      <c r="I192" s="11">
        <f t="shared" si="3"/>
        <v>1140</v>
      </c>
      <c r="J192" s="110"/>
      <c r="K192" s="94"/>
      <c r="L192" s="94"/>
      <c r="M192"/>
      <c r="N192"/>
      <c r="O192"/>
      <c r="P192"/>
      <c r="Q192"/>
      <c r="R192"/>
      <c r="S192"/>
      <c r="T192"/>
      <c r="U192"/>
      <c r="V192"/>
      <c r="W192"/>
      <c r="X192"/>
      <c r="Y192"/>
      <c r="Z192"/>
      <c r="AA192"/>
      <c r="AB192"/>
      <c r="AC192"/>
      <c r="AD192"/>
      <c r="AE192"/>
      <c r="AF192"/>
      <c r="AG192"/>
      <c r="AH192"/>
      <c r="AI192"/>
      <c r="AJ192"/>
      <c r="AK192"/>
      <c r="AL192"/>
      <c r="AM192"/>
    </row>
    <row r="193" spans="1:39" s="52" customFormat="1" ht="30" customHeight="1">
      <c r="A193" s="71"/>
      <c r="B193" s="72"/>
      <c r="C193" s="196" t="s">
        <v>290</v>
      </c>
      <c r="D193" s="9">
        <v>1368.38</v>
      </c>
      <c r="E193" s="9" t="s">
        <v>252</v>
      </c>
      <c r="F193" s="108" t="s">
        <v>266</v>
      </c>
      <c r="G193" s="109" t="s">
        <v>255</v>
      </c>
      <c r="H193" s="11"/>
      <c r="I193" s="11">
        <f t="shared" si="3"/>
        <v>1368.38</v>
      </c>
      <c r="J193" s="110"/>
      <c r="K193" s="94"/>
      <c r="L193" s="94"/>
      <c r="M193"/>
      <c r="N193"/>
      <c r="O193"/>
      <c r="P193"/>
      <c r="Q193"/>
      <c r="R193"/>
      <c r="S193"/>
      <c r="T193"/>
      <c r="U193"/>
      <c r="V193"/>
      <c r="W193"/>
      <c r="X193"/>
      <c r="Y193"/>
      <c r="Z193"/>
      <c r="AA193"/>
      <c r="AB193"/>
      <c r="AC193"/>
      <c r="AD193"/>
      <c r="AE193"/>
      <c r="AF193"/>
      <c r="AG193"/>
      <c r="AH193"/>
      <c r="AI193"/>
      <c r="AJ193"/>
      <c r="AK193"/>
      <c r="AL193"/>
      <c r="AM193"/>
    </row>
    <row r="194" spans="1:39" s="52" customFormat="1" ht="30" customHeight="1">
      <c r="A194" s="71"/>
      <c r="B194" s="72"/>
      <c r="C194" s="196" t="s">
        <v>290</v>
      </c>
      <c r="D194" s="9">
        <v>1368.38</v>
      </c>
      <c r="E194" s="9" t="s">
        <v>252</v>
      </c>
      <c r="F194" s="108" t="s">
        <v>266</v>
      </c>
      <c r="G194" s="109" t="s">
        <v>255</v>
      </c>
      <c r="H194" s="11"/>
      <c r="I194" s="11">
        <f t="shared" si="3"/>
        <v>1368.38</v>
      </c>
      <c r="J194" s="110"/>
      <c r="K194" s="94"/>
      <c r="L194" s="94"/>
      <c r="M194"/>
      <c r="N194"/>
      <c r="O194"/>
      <c r="P194"/>
      <c r="Q194"/>
      <c r="R194"/>
      <c r="S194"/>
      <c r="T194"/>
      <c r="U194"/>
      <c r="V194"/>
      <c r="W194"/>
      <c r="X194"/>
      <c r="Y194"/>
      <c r="Z194"/>
      <c r="AA194"/>
      <c r="AB194"/>
      <c r="AC194"/>
      <c r="AD194"/>
      <c r="AE194"/>
      <c r="AF194"/>
      <c r="AG194"/>
      <c r="AH194"/>
      <c r="AI194"/>
      <c r="AJ194"/>
      <c r="AK194"/>
      <c r="AL194"/>
      <c r="AM194"/>
    </row>
    <row r="195" spans="1:39" s="52" customFormat="1" ht="30" customHeight="1">
      <c r="A195" s="71"/>
      <c r="B195" s="72"/>
      <c r="C195" s="196" t="s">
        <v>292</v>
      </c>
      <c r="D195" s="9">
        <v>9.8000000000000007</v>
      </c>
      <c r="E195" s="9">
        <v>10</v>
      </c>
      <c r="F195" s="108" t="s">
        <v>268</v>
      </c>
      <c r="G195" s="197" t="s">
        <v>269</v>
      </c>
      <c r="H195" s="11"/>
      <c r="I195" s="11"/>
      <c r="J195" s="110"/>
      <c r="K195" s="94"/>
      <c r="L195" s="94"/>
      <c r="M195"/>
      <c r="N195"/>
      <c r="O195"/>
      <c r="P195"/>
      <c r="Q195"/>
      <c r="R195"/>
      <c r="S195"/>
      <c r="T195"/>
      <c r="U195"/>
      <c r="V195"/>
      <c r="W195"/>
      <c r="X195"/>
      <c r="Y195"/>
      <c r="Z195"/>
      <c r="AA195"/>
      <c r="AB195"/>
      <c r="AC195"/>
      <c r="AD195"/>
      <c r="AE195"/>
      <c r="AF195"/>
      <c r="AG195"/>
      <c r="AH195"/>
      <c r="AI195"/>
      <c r="AJ195"/>
      <c r="AK195"/>
      <c r="AL195"/>
      <c r="AM195"/>
    </row>
    <row r="196" spans="1:39" s="52" customFormat="1" ht="30" customHeight="1">
      <c r="A196" s="71"/>
      <c r="B196" s="72"/>
      <c r="C196" s="196" t="s">
        <v>290</v>
      </c>
      <c r="D196" s="9">
        <v>1845</v>
      </c>
      <c r="E196" s="9" t="s">
        <v>252</v>
      </c>
      <c r="F196" s="108" t="s">
        <v>266</v>
      </c>
      <c r="G196" s="109" t="s">
        <v>255</v>
      </c>
      <c r="H196" s="11"/>
      <c r="I196" s="11">
        <f t="shared" si="3"/>
        <v>1845</v>
      </c>
      <c r="J196" s="110"/>
      <c r="K196" s="94"/>
      <c r="L196" s="94"/>
      <c r="M196"/>
      <c r="N196"/>
      <c r="O196"/>
      <c r="P196"/>
      <c r="Q196"/>
      <c r="R196"/>
      <c r="S196"/>
      <c r="T196"/>
      <c r="U196"/>
      <c r="V196"/>
      <c r="W196"/>
      <c r="X196"/>
      <c r="Y196"/>
      <c r="Z196"/>
      <c r="AA196"/>
      <c r="AB196"/>
      <c r="AC196"/>
      <c r="AD196"/>
      <c r="AE196"/>
      <c r="AF196"/>
      <c r="AG196"/>
      <c r="AH196"/>
      <c r="AI196"/>
      <c r="AJ196"/>
      <c r="AK196"/>
      <c r="AL196"/>
      <c r="AM196"/>
    </row>
    <row r="197" spans="1:39" s="52" customFormat="1" ht="30" customHeight="1">
      <c r="A197" s="71"/>
      <c r="B197" s="72"/>
      <c r="C197" s="196" t="s">
        <v>292</v>
      </c>
      <c r="D197" s="9">
        <v>17.420000000000002</v>
      </c>
      <c r="E197" s="9">
        <v>10</v>
      </c>
      <c r="F197" s="108" t="s">
        <v>268</v>
      </c>
      <c r="G197" s="197" t="s">
        <v>269</v>
      </c>
      <c r="H197" s="11"/>
      <c r="I197" s="11"/>
      <c r="J197" s="110"/>
      <c r="K197" s="94"/>
      <c r="L197" s="94"/>
      <c r="M197"/>
      <c r="N197"/>
      <c r="O197"/>
      <c r="P197"/>
      <c r="Q197"/>
      <c r="R197"/>
      <c r="S197"/>
      <c r="T197"/>
      <c r="U197"/>
      <c r="V197"/>
      <c r="W197"/>
      <c r="X197"/>
      <c r="Y197"/>
      <c r="Z197"/>
      <c r="AA197"/>
      <c r="AB197"/>
      <c r="AC197"/>
      <c r="AD197"/>
      <c r="AE197"/>
      <c r="AF197"/>
      <c r="AG197"/>
      <c r="AH197"/>
      <c r="AI197"/>
      <c r="AJ197"/>
      <c r="AK197"/>
      <c r="AL197"/>
      <c r="AM197"/>
    </row>
    <row r="198" spans="1:39" s="52" customFormat="1" ht="30" customHeight="1">
      <c r="A198" s="71"/>
      <c r="B198" s="72"/>
      <c r="C198" s="196" t="s">
        <v>292</v>
      </c>
      <c r="D198" s="9">
        <v>18.760000000000002</v>
      </c>
      <c r="E198" s="9">
        <v>10</v>
      </c>
      <c r="F198" s="108" t="s">
        <v>268</v>
      </c>
      <c r="G198" s="197" t="s">
        <v>269</v>
      </c>
      <c r="H198" s="11"/>
      <c r="I198" s="11"/>
      <c r="J198" s="110"/>
      <c r="K198" s="94"/>
      <c r="L198" s="94"/>
      <c r="M198"/>
      <c r="N198"/>
      <c r="O198"/>
      <c r="P198"/>
      <c r="Q198"/>
      <c r="R198"/>
      <c r="S198"/>
      <c r="T198"/>
      <c r="U198"/>
      <c r="V198"/>
      <c r="W198"/>
      <c r="X198"/>
      <c r="Y198"/>
      <c r="Z198"/>
      <c r="AA198"/>
      <c r="AB198"/>
      <c r="AC198"/>
      <c r="AD198"/>
      <c r="AE198"/>
      <c r="AF198"/>
      <c r="AG198"/>
      <c r="AH198"/>
      <c r="AI198"/>
      <c r="AJ198"/>
      <c r="AK198"/>
      <c r="AL198"/>
      <c r="AM198"/>
    </row>
    <row r="199" spans="1:39" s="52" customFormat="1" ht="30" customHeight="1">
      <c r="A199" s="71"/>
      <c r="B199" s="72"/>
      <c r="C199" s="196" t="s">
        <v>290</v>
      </c>
      <c r="D199" s="9">
        <v>3228.75</v>
      </c>
      <c r="E199" s="9" t="s">
        <v>252</v>
      </c>
      <c r="F199" s="108" t="s">
        <v>266</v>
      </c>
      <c r="G199" s="109" t="s">
        <v>255</v>
      </c>
      <c r="H199" s="11"/>
      <c r="I199" s="11">
        <f t="shared" si="3"/>
        <v>3228.75</v>
      </c>
      <c r="J199" s="110"/>
      <c r="K199" s="94"/>
      <c r="L199" s="94"/>
      <c r="M199"/>
      <c r="N199"/>
      <c r="O199"/>
      <c r="P199"/>
      <c r="Q199"/>
      <c r="R199"/>
      <c r="S199"/>
      <c r="T199"/>
      <c r="U199"/>
      <c r="V199"/>
      <c r="W199"/>
      <c r="X199"/>
      <c r="Y199"/>
      <c r="Z199"/>
      <c r="AA199"/>
      <c r="AB199"/>
      <c r="AC199"/>
      <c r="AD199"/>
      <c r="AE199"/>
      <c r="AF199"/>
      <c r="AG199"/>
      <c r="AH199"/>
      <c r="AI199"/>
      <c r="AJ199"/>
      <c r="AK199"/>
      <c r="AL199"/>
      <c r="AM199"/>
    </row>
    <row r="200" spans="1:39" s="52" customFormat="1" ht="30" customHeight="1">
      <c r="A200" s="71"/>
      <c r="B200" s="72"/>
      <c r="C200" s="196" t="s">
        <v>290</v>
      </c>
      <c r="D200" s="9">
        <v>3536.25</v>
      </c>
      <c r="E200" s="9" t="s">
        <v>252</v>
      </c>
      <c r="F200" s="108" t="s">
        <v>266</v>
      </c>
      <c r="G200" s="109" t="s">
        <v>255</v>
      </c>
      <c r="H200" s="11"/>
      <c r="I200" s="11">
        <f t="shared" si="3"/>
        <v>3536.25</v>
      </c>
      <c r="J200" s="110"/>
      <c r="K200" s="94"/>
      <c r="L200" s="94"/>
      <c r="M200"/>
      <c r="N200"/>
      <c r="O200"/>
      <c r="P200"/>
      <c r="Q200"/>
      <c r="R200"/>
      <c r="S200"/>
      <c r="T200"/>
      <c r="U200"/>
      <c r="V200"/>
      <c r="W200"/>
      <c r="X200"/>
      <c r="Y200"/>
      <c r="Z200"/>
      <c r="AA200"/>
      <c r="AB200"/>
      <c r="AC200"/>
      <c r="AD200"/>
      <c r="AE200"/>
      <c r="AF200"/>
      <c r="AG200"/>
      <c r="AH200"/>
      <c r="AI200"/>
      <c r="AJ200"/>
      <c r="AK200"/>
      <c r="AL200"/>
      <c r="AM200"/>
    </row>
    <row r="201" spans="1:39" s="52" customFormat="1" ht="30" customHeight="1">
      <c r="A201" s="71"/>
      <c r="B201" s="72"/>
      <c r="C201" s="196" t="s">
        <v>293</v>
      </c>
      <c r="D201" s="9">
        <v>7001.78</v>
      </c>
      <c r="E201" s="9" t="s">
        <v>252</v>
      </c>
      <c r="F201" s="108" t="s">
        <v>254</v>
      </c>
      <c r="G201" s="109" t="s">
        <v>255</v>
      </c>
      <c r="H201" s="11"/>
      <c r="I201" s="11">
        <f t="shared" si="3"/>
        <v>7001.78</v>
      </c>
      <c r="J201" s="110"/>
      <c r="K201" s="94"/>
      <c r="L201" s="94"/>
      <c r="M201"/>
      <c r="N201"/>
      <c r="O201"/>
      <c r="P201"/>
      <c r="Q201"/>
      <c r="R201"/>
      <c r="S201"/>
      <c r="T201"/>
      <c r="U201"/>
      <c r="V201"/>
      <c r="W201"/>
      <c r="X201"/>
      <c r="Y201"/>
      <c r="Z201"/>
      <c r="AA201"/>
      <c r="AB201"/>
      <c r="AC201"/>
      <c r="AD201"/>
      <c r="AE201"/>
      <c r="AF201"/>
      <c r="AG201"/>
      <c r="AH201"/>
      <c r="AI201"/>
      <c r="AJ201"/>
      <c r="AK201"/>
      <c r="AL201"/>
      <c r="AM201"/>
    </row>
    <row r="202" spans="1:39" s="52" customFormat="1" ht="30" customHeight="1">
      <c r="A202" s="71"/>
      <c r="B202" s="72"/>
      <c r="C202" s="196" t="s">
        <v>293</v>
      </c>
      <c r="D202" s="9">
        <v>7001.78</v>
      </c>
      <c r="E202" s="9" t="s">
        <v>252</v>
      </c>
      <c r="F202" s="108" t="s">
        <v>254</v>
      </c>
      <c r="G202" s="109" t="s">
        <v>255</v>
      </c>
      <c r="H202" s="11"/>
      <c r="I202" s="11">
        <f t="shared" si="3"/>
        <v>7001.78</v>
      </c>
      <c r="J202" s="110"/>
      <c r="K202" s="94"/>
      <c r="L202" s="94"/>
      <c r="M202"/>
      <c r="N202"/>
      <c r="O202"/>
      <c r="P202"/>
      <c r="Q202"/>
      <c r="R202"/>
      <c r="S202"/>
      <c r="T202"/>
      <c r="U202"/>
      <c r="V202"/>
      <c r="W202"/>
      <c r="X202"/>
      <c r="Y202"/>
      <c r="Z202"/>
      <c r="AA202"/>
      <c r="AB202"/>
      <c r="AC202"/>
      <c r="AD202"/>
      <c r="AE202"/>
      <c r="AF202"/>
      <c r="AG202"/>
      <c r="AH202"/>
      <c r="AI202"/>
      <c r="AJ202"/>
      <c r="AK202"/>
      <c r="AL202"/>
      <c r="AM202"/>
    </row>
    <row r="203" spans="1:39" s="52" customFormat="1" ht="30" customHeight="1">
      <c r="A203" s="71"/>
      <c r="B203" s="72"/>
      <c r="C203" s="196" t="s">
        <v>294</v>
      </c>
      <c r="D203" s="9">
        <v>5746</v>
      </c>
      <c r="E203" s="9" t="s">
        <v>252</v>
      </c>
      <c r="F203" s="108" t="s">
        <v>295</v>
      </c>
      <c r="G203" s="109" t="s">
        <v>255</v>
      </c>
      <c r="H203" s="11"/>
      <c r="I203" s="11">
        <f t="shared" si="3"/>
        <v>5746</v>
      </c>
      <c r="J203" s="110"/>
      <c r="K203" s="94"/>
      <c r="L203" s="94"/>
      <c r="M203"/>
      <c r="N203"/>
      <c r="O203"/>
      <c r="P203"/>
      <c r="Q203"/>
      <c r="R203"/>
      <c r="S203"/>
      <c r="T203"/>
      <c r="U203"/>
      <c r="V203"/>
      <c r="W203"/>
      <c r="X203"/>
      <c r="Y203"/>
      <c r="Z203"/>
      <c r="AA203"/>
      <c r="AB203"/>
      <c r="AC203"/>
      <c r="AD203"/>
      <c r="AE203"/>
      <c r="AF203"/>
      <c r="AG203"/>
      <c r="AH203"/>
      <c r="AI203"/>
      <c r="AJ203"/>
      <c r="AK203"/>
      <c r="AL203"/>
      <c r="AM203"/>
    </row>
    <row r="204" spans="1:39" s="52" customFormat="1" ht="30" customHeight="1">
      <c r="A204" s="71"/>
      <c r="B204" s="72"/>
      <c r="C204" s="196" t="s">
        <v>294</v>
      </c>
      <c r="D204" s="9">
        <v>5746</v>
      </c>
      <c r="E204" s="9" t="s">
        <v>252</v>
      </c>
      <c r="F204" s="108" t="s">
        <v>295</v>
      </c>
      <c r="G204" s="109" t="s">
        <v>255</v>
      </c>
      <c r="H204" s="11"/>
      <c r="I204" s="11">
        <f t="shared" si="3"/>
        <v>5746</v>
      </c>
      <c r="J204" s="110"/>
      <c r="K204" s="94"/>
      <c r="L204" s="94"/>
      <c r="M204"/>
      <c r="N204"/>
      <c r="O204"/>
      <c r="P204"/>
      <c r="Q204"/>
      <c r="R204"/>
      <c r="S204"/>
      <c r="T204"/>
      <c r="U204"/>
      <c r="V204"/>
      <c r="W204"/>
      <c r="X204"/>
      <c r="Y204"/>
      <c r="Z204"/>
      <c r="AA204"/>
      <c r="AB204"/>
      <c r="AC204"/>
      <c r="AD204"/>
      <c r="AE204"/>
      <c r="AF204"/>
      <c r="AG204"/>
      <c r="AH204"/>
      <c r="AI204"/>
      <c r="AJ204"/>
      <c r="AK204"/>
      <c r="AL204"/>
      <c r="AM204"/>
    </row>
    <row r="205" spans="1:39" s="52" customFormat="1" ht="30" customHeight="1">
      <c r="A205" s="71"/>
      <c r="B205" s="72"/>
      <c r="C205" s="196" t="s">
        <v>296</v>
      </c>
      <c r="D205" s="9">
        <v>825</v>
      </c>
      <c r="E205" s="9" t="s">
        <v>252</v>
      </c>
      <c r="F205" s="108" t="s">
        <v>268</v>
      </c>
      <c r="G205" s="197" t="s">
        <v>269</v>
      </c>
      <c r="H205" s="11"/>
      <c r="I205" s="11"/>
      <c r="J205" s="110"/>
      <c r="K205" s="94"/>
      <c r="L205" s="94"/>
      <c r="M205"/>
      <c r="N205"/>
      <c r="O205"/>
      <c r="P205"/>
      <c r="Q205"/>
      <c r="R205"/>
      <c r="S205"/>
      <c r="T205"/>
      <c r="U205"/>
      <c r="V205"/>
      <c r="W205"/>
      <c r="X205"/>
      <c r="Y205"/>
      <c r="Z205"/>
      <c r="AA205"/>
      <c r="AB205"/>
      <c r="AC205"/>
      <c r="AD205"/>
      <c r="AE205"/>
      <c r="AF205"/>
      <c r="AG205"/>
      <c r="AH205"/>
      <c r="AI205"/>
      <c r="AJ205"/>
      <c r="AK205"/>
      <c r="AL205"/>
      <c r="AM205"/>
    </row>
    <row r="206" spans="1:39" s="52" customFormat="1" ht="30" customHeight="1">
      <c r="A206" s="71"/>
      <c r="B206" s="72"/>
      <c r="C206" s="196" t="s">
        <v>296</v>
      </c>
      <c r="D206" s="9">
        <v>825</v>
      </c>
      <c r="E206" s="9" t="s">
        <v>252</v>
      </c>
      <c r="F206" s="108" t="s">
        <v>268</v>
      </c>
      <c r="G206" s="109" t="s">
        <v>255</v>
      </c>
      <c r="H206" s="11"/>
      <c r="I206" s="11">
        <f t="shared" si="3"/>
        <v>825</v>
      </c>
      <c r="J206" s="110"/>
      <c r="K206" s="94"/>
      <c r="L206" s="94"/>
      <c r="M206"/>
      <c r="N206"/>
      <c r="O206"/>
      <c r="P206"/>
      <c r="Q206"/>
      <c r="R206"/>
      <c r="S206"/>
      <c r="T206"/>
      <c r="U206"/>
      <c r="V206"/>
      <c r="W206"/>
      <c r="X206"/>
      <c r="Y206"/>
      <c r="Z206"/>
      <c r="AA206"/>
      <c r="AB206"/>
      <c r="AC206"/>
      <c r="AD206"/>
      <c r="AE206"/>
      <c r="AF206"/>
      <c r="AG206"/>
      <c r="AH206"/>
      <c r="AI206"/>
      <c r="AJ206"/>
      <c r="AK206"/>
      <c r="AL206"/>
      <c r="AM206"/>
    </row>
    <row r="207" spans="1:39" s="52" customFormat="1" ht="30" customHeight="1">
      <c r="A207" s="71"/>
      <c r="B207" s="72"/>
      <c r="C207" s="196" t="s">
        <v>297</v>
      </c>
      <c r="D207" s="9">
        <v>589.89</v>
      </c>
      <c r="E207" s="9" t="s">
        <v>252</v>
      </c>
      <c r="F207" s="108" t="s">
        <v>281</v>
      </c>
      <c r="G207" s="109" t="s">
        <v>255</v>
      </c>
      <c r="H207" s="11"/>
      <c r="I207" s="11">
        <f t="shared" si="3"/>
        <v>589.89</v>
      </c>
      <c r="J207" s="110"/>
      <c r="K207" s="94"/>
      <c r="L207" s="94"/>
      <c r="M207"/>
      <c r="N207"/>
      <c r="O207"/>
      <c r="P207"/>
      <c r="Q207"/>
      <c r="R207"/>
      <c r="S207"/>
      <c r="T207"/>
      <c r="U207"/>
      <c r="V207"/>
      <c r="W207"/>
      <c r="X207"/>
      <c r="Y207"/>
      <c r="Z207"/>
      <c r="AA207"/>
      <c r="AB207"/>
      <c r="AC207"/>
      <c r="AD207"/>
      <c r="AE207"/>
      <c r="AF207"/>
      <c r="AG207"/>
      <c r="AH207"/>
      <c r="AI207"/>
      <c r="AJ207"/>
      <c r="AK207"/>
      <c r="AL207"/>
      <c r="AM207"/>
    </row>
    <row r="208" spans="1:39" s="52" customFormat="1" ht="30" customHeight="1">
      <c r="A208" s="71"/>
      <c r="B208" s="72"/>
      <c r="C208" s="196" t="s">
        <v>297</v>
      </c>
      <c r="D208" s="9">
        <v>589.89</v>
      </c>
      <c r="E208" s="9" t="s">
        <v>252</v>
      </c>
      <c r="F208" s="108" t="s">
        <v>281</v>
      </c>
      <c r="G208" s="109" t="s">
        <v>255</v>
      </c>
      <c r="H208" s="11"/>
      <c r="I208" s="11">
        <f t="shared" si="3"/>
        <v>589.89</v>
      </c>
      <c r="J208" s="110"/>
      <c r="K208" s="94"/>
      <c r="L208" s="94"/>
      <c r="M208"/>
      <c r="N208"/>
      <c r="O208"/>
      <c r="P208"/>
      <c r="Q208"/>
      <c r="R208"/>
      <c r="S208"/>
      <c r="T208"/>
      <c r="U208"/>
      <c r="V208"/>
      <c r="W208"/>
      <c r="X208"/>
      <c r="Y208"/>
      <c r="Z208"/>
      <c r="AA208"/>
      <c r="AB208"/>
      <c r="AC208"/>
      <c r="AD208"/>
      <c r="AE208"/>
      <c r="AF208"/>
      <c r="AG208"/>
      <c r="AH208"/>
      <c r="AI208"/>
      <c r="AJ208"/>
      <c r="AK208"/>
      <c r="AL208"/>
      <c r="AM208"/>
    </row>
    <row r="209" spans="1:39" s="52" customFormat="1" ht="30" customHeight="1">
      <c r="A209" s="71"/>
      <c r="B209" s="72"/>
      <c r="C209" s="196" t="s">
        <v>298</v>
      </c>
      <c r="D209" s="9">
        <v>141.57</v>
      </c>
      <c r="E209" s="9">
        <v>30</v>
      </c>
      <c r="F209" s="108" t="s">
        <v>268</v>
      </c>
      <c r="G209" s="197" t="s">
        <v>269</v>
      </c>
      <c r="H209" s="11"/>
      <c r="I209" s="11"/>
      <c r="J209" s="110"/>
      <c r="K209" s="94"/>
      <c r="L209" s="94"/>
      <c r="M209"/>
      <c r="N209"/>
      <c r="O209"/>
      <c r="P209"/>
      <c r="Q209"/>
      <c r="R209"/>
      <c r="S209"/>
      <c r="T209"/>
      <c r="U209"/>
      <c r="V209"/>
      <c r="W209"/>
      <c r="X209"/>
      <c r="Y209"/>
      <c r="Z209"/>
      <c r="AA209"/>
      <c r="AB209"/>
      <c r="AC209"/>
      <c r="AD209"/>
      <c r="AE209"/>
      <c r="AF209"/>
      <c r="AG209"/>
      <c r="AH209"/>
      <c r="AI209"/>
      <c r="AJ209"/>
      <c r="AK209"/>
      <c r="AL209"/>
      <c r="AM209"/>
    </row>
    <row r="210" spans="1:39" s="52" customFormat="1" ht="30" customHeight="1">
      <c r="A210" s="71"/>
      <c r="B210" s="72"/>
      <c r="C210" s="196" t="s">
        <v>298</v>
      </c>
      <c r="D210" s="9">
        <v>141.57</v>
      </c>
      <c r="E210" s="9">
        <v>30</v>
      </c>
      <c r="F210" s="108" t="s">
        <v>268</v>
      </c>
      <c r="G210" s="197" t="s">
        <v>269</v>
      </c>
      <c r="H210" s="11"/>
      <c r="I210" s="11"/>
      <c r="J210" s="110"/>
      <c r="K210" s="94"/>
      <c r="L210" s="94"/>
      <c r="M210"/>
      <c r="N210"/>
      <c r="O210"/>
      <c r="P210"/>
      <c r="Q210"/>
      <c r="R210"/>
      <c r="S210"/>
      <c r="T210"/>
      <c r="U210"/>
      <c r="V210"/>
      <c r="W210"/>
      <c r="X210"/>
      <c r="Y210"/>
      <c r="Z210"/>
      <c r="AA210"/>
      <c r="AB210"/>
      <c r="AC210"/>
      <c r="AD210"/>
      <c r="AE210"/>
      <c r="AF210"/>
      <c r="AG210"/>
      <c r="AH210"/>
      <c r="AI210"/>
      <c r="AJ210"/>
      <c r="AK210"/>
      <c r="AL210"/>
      <c r="AM210"/>
    </row>
    <row r="211" spans="1:39" s="52" customFormat="1" ht="30" customHeight="1">
      <c r="A211" s="71"/>
      <c r="B211" s="72"/>
      <c r="C211" s="196" t="s">
        <v>293</v>
      </c>
      <c r="D211" s="9">
        <v>9437.17</v>
      </c>
      <c r="E211" s="9" t="s">
        <v>252</v>
      </c>
      <c r="F211" s="108" t="s">
        <v>254</v>
      </c>
      <c r="G211" s="109" t="s">
        <v>255</v>
      </c>
      <c r="H211" s="11"/>
      <c r="I211" s="11">
        <f t="shared" si="3"/>
        <v>9437.17</v>
      </c>
      <c r="J211" s="110"/>
      <c r="K211" s="94"/>
      <c r="L211" s="94"/>
      <c r="M211"/>
      <c r="N211"/>
      <c r="O211"/>
      <c r="P211"/>
      <c r="Q211"/>
      <c r="R211"/>
      <c r="S211"/>
      <c r="T211"/>
      <c r="U211"/>
      <c r="V211"/>
      <c r="W211"/>
      <c r="X211"/>
      <c r="Y211"/>
      <c r="Z211"/>
      <c r="AA211"/>
      <c r="AB211"/>
      <c r="AC211"/>
      <c r="AD211"/>
      <c r="AE211"/>
      <c r="AF211"/>
      <c r="AG211"/>
      <c r="AH211"/>
      <c r="AI211"/>
      <c r="AJ211"/>
      <c r="AK211"/>
      <c r="AL211"/>
      <c r="AM211"/>
    </row>
    <row r="212" spans="1:39" s="52" customFormat="1" ht="30" customHeight="1">
      <c r="A212" s="71"/>
      <c r="B212" s="72"/>
      <c r="C212" s="196" t="s">
        <v>290</v>
      </c>
      <c r="D212" s="9">
        <v>9300</v>
      </c>
      <c r="E212" s="9" t="s">
        <v>252</v>
      </c>
      <c r="F212" s="108" t="s">
        <v>266</v>
      </c>
      <c r="G212" s="109" t="s">
        <v>255</v>
      </c>
      <c r="H212" s="11"/>
      <c r="I212" s="11">
        <f t="shared" si="3"/>
        <v>9300</v>
      </c>
      <c r="J212" s="110"/>
      <c r="K212" s="94"/>
      <c r="L212" s="94"/>
      <c r="M212"/>
      <c r="N212"/>
      <c r="O212"/>
      <c r="P212"/>
      <c r="Q212"/>
      <c r="R212"/>
      <c r="S212"/>
      <c r="T212"/>
      <c r="U212"/>
      <c r="V212"/>
      <c r="W212"/>
      <c r="X212"/>
      <c r="Y212"/>
      <c r="Z212"/>
      <c r="AA212"/>
      <c r="AB212"/>
      <c r="AC212"/>
      <c r="AD212"/>
      <c r="AE212"/>
      <c r="AF212"/>
      <c r="AG212"/>
      <c r="AH212"/>
      <c r="AI212"/>
      <c r="AJ212"/>
      <c r="AK212"/>
      <c r="AL212"/>
      <c r="AM212"/>
    </row>
    <row r="213" spans="1:39" s="52" customFormat="1" ht="30" customHeight="1">
      <c r="A213" s="71"/>
      <c r="B213" s="72"/>
      <c r="C213" s="196" t="s">
        <v>294</v>
      </c>
      <c r="D213" s="9">
        <v>7735</v>
      </c>
      <c r="E213" s="9" t="s">
        <v>252</v>
      </c>
      <c r="F213" s="108" t="s">
        <v>295</v>
      </c>
      <c r="G213" s="109" t="s">
        <v>255</v>
      </c>
      <c r="H213" s="11"/>
      <c r="I213" s="11">
        <f t="shared" si="3"/>
        <v>7735</v>
      </c>
      <c r="J213" s="110"/>
      <c r="K213" s="94"/>
      <c r="L213" s="94"/>
      <c r="M213"/>
      <c r="N213"/>
      <c r="O213"/>
      <c r="P213"/>
      <c r="Q213"/>
      <c r="R213"/>
      <c r="S213"/>
      <c r="T213"/>
      <c r="U213"/>
      <c r="V213"/>
      <c r="W213"/>
      <c r="X213"/>
      <c r="Y213"/>
      <c r="Z213"/>
      <c r="AA213"/>
      <c r="AB213"/>
      <c r="AC213"/>
      <c r="AD213"/>
      <c r="AE213"/>
      <c r="AF213"/>
      <c r="AG213"/>
      <c r="AH213"/>
      <c r="AI213"/>
      <c r="AJ213"/>
      <c r="AK213"/>
      <c r="AL213"/>
      <c r="AM213"/>
    </row>
    <row r="214" spans="1:39" s="52" customFormat="1" ht="30" customHeight="1">
      <c r="A214" s="71"/>
      <c r="B214" s="72"/>
      <c r="C214" s="196" t="s">
        <v>296</v>
      </c>
      <c r="D214" s="9">
        <v>1110</v>
      </c>
      <c r="E214" s="9" t="s">
        <v>252</v>
      </c>
      <c r="F214" s="108" t="s">
        <v>268</v>
      </c>
      <c r="G214" s="197" t="s">
        <v>269</v>
      </c>
      <c r="H214" s="11"/>
      <c r="I214" s="11"/>
      <c r="J214" s="110"/>
      <c r="K214" s="94"/>
      <c r="L214" s="94"/>
      <c r="M214"/>
      <c r="N214"/>
      <c r="O214"/>
      <c r="P214"/>
      <c r="Q214"/>
      <c r="R214"/>
      <c r="S214"/>
      <c r="T214"/>
      <c r="U214"/>
      <c r="V214"/>
      <c r="W214"/>
      <c r="X214"/>
      <c r="Y214"/>
      <c r="Z214"/>
      <c r="AA214"/>
      <c r="AB214"/>
      <c r="AC214"/>
      <c r="AD214"/>
      <c r="AE214"/>
      <c r="AF214"/>
      <c r="AG214"/>
      <c r="AH214"/>
      <c r="AI214"/>
      <c r="AJ214"/>
      <c r="AK214"/>
      <c r="AL214"/>
      <c r="AM214"/>
    </row>
    <row r="215" spans="1:39" s="52" customFormat="1" ht="30" customHeight="1">
      <c r="A215" s="71"/>
      <c r="B215" s="72"/>
      <c r="C215" s="196" t="s">
        <v>297</v>
      </c>
      <c r="D215" s="9">
        <v>793.68</v>
      </c>
      <c r="E215" s="9" t="s">
        <v>252</v>
      </c>
      <c r="F215" s="108" t="s">
        <v>281</v>
      </c>
      <c r="G215" s="109" t="s">
        <v>255</v>
      </c>
      <c r="H215" s="11"/>
      <c r="I215" s="11">
        <f t="shared" si="3"/>
        <v>793.68</v>
      </c>
      <c r="J215" s="110"/>
      <c r="K215" s="94"/>
      <c r="L215" s="94"/>
      <c r="M215"/>
      <c r="N215"/>
      <c r="O215"/>
      <c r="P215"/>
      <c r="Q215"/>
      <c r="R215"/>
      <c r="S215"/>
      <c r="T215"/>
      <c r="U215"/>
      <c r="V215"/>
      <c r="W215"/>
      <c r="X215"/>
      <c r="Y215"/>
      <c r="Z215"/>
      <c r="AA215"/>
      <c r="AB215"/>
      <c r="AC215"/>
      <c r="AD215"/>
      <c r="AE215"/>
      <c r="AF215"/>
      <c r="AG215"/>
      <c r="AH215"/>
      <c r="AI215"/>
      <c r="AJ215"/>
      <c r="AK215"/>
      <c r="AL215"/>
      <c r="AM215"/>
    </row>
    <row r="216" spans="1:39" s="52" customFormat="1" ht="30" customHeight="1">
      <c r="A216" s="71"/>
      <c r="B216" s="72"/>
      <c r="C216" s="196" t="s">
        <v>298</v>
      </c>
      <c r="D216" s="9">
        <v>190.48</v>
      </c>
      <c r="E216" s="9">
        <v>30</v>
      </c>
      <c r="F216" s="108" t="s">
        <v>268</v>
      </c>
      <c r="G216" s="197" t="s">
        <v>269</v>
      </c>
      <c r="H216" s="11"/>
      <c r="I216" s="11"/>
      <c r="J216" s="110"/>
      <c r="K216" s="94"/>
      <c r="L216" s="94"/>
      <c r="M216"/>
      <c r="N216"/>
      <c r="O216"/>
      <c r="P216"/>
      <c r="Q216"/>
      <c r="R216"/>
      <c r="S216"/>
      <c r="T216"/>
      <c r="U216"/>
      <c r="V216"/>
      <c r="W216"/>
      <c r="X216"/>
      <c r="Y216"/>
      <c r="Z216"/>
      <c r="AA216"/>
      <c r="AB216"/>
      <c r="AC216"/>
      <c r="AD216"/>
      <c r="AE216"/>
      <c r="AF216"/>
      <c r="AG216"/>
      <c r="AH216"/>
      <c r="AI216"/>
      <c r="AJ216"/>
      <c r="AK216"/>
      <c r="AL216"/>
      <c r="AM216"/>
    </row>
    <row r="217" spans="1:39" s="52" customFormat="1" ht="30" customHeight="1">
      <c r="A217" s="71"/>
      <c r="B217" s="72"/>
      <c r="C217" s="196" t="s">
        <v>293</v>
      </c>
      <c r="D217" s="9">
        <v>16591.919999999998</v>
      </c>
      <c r="E217" s="9" t="s">
        <v>252</v>
      </c>
      <c r="F217" s="108" t="s">
        <v>254</v>
      </c>
      <c r="G217" s="109" t="s">
        <v>255</v>
      </c>
      <c r="H217" s="11"/>
      <c r="I217" s="11">
        <f t="shared" si="3"/>
        <v>16591.919999999998</v>
      </c>
      <c r="J217" s="110"/>
      <c r="K217" s="94"/>
      <c r="L217" s="94"/>
      <c r="M217"/>
      <c r="N217"/>
      <c r="O217"/>
      <c r="P217"/>
      <c r="Q217"/>
      <c r="R217"/>
      <c r="S217"/>
      <c r="T217"/>
      <c r="U217"/>
      <c r="V217"/>
      <c r="W217"/>
      <c r="X217"/>
      <c r="Y217"/>
      <c r="Z217"/>
      <c r="AA217"/>
      <c r="AB217"/>
      <c r="AC217"/>
      <c r="AD217"/>
      <c r="AE217"/>
      <c r="AF217"/>
      <c r="AG217"/>
      <c r="AH217"/>
      <c r="AI217"/>
      <c r="AJ217"/>
      <c r="AK217"/>
      <c r="AL217"/>
      <c r="AM217"/>
    </row>
    <row r="218" spans="1:39" s="52" customFormat="1" ht="30" customHeight="1">
      <c r="A218" s="71"/>
      <c r="B218" s="72"/>
      <c r="C218" s="196" t="s">
        <v>293</v>
      </c>
      <c r="D218" s="9">
        <v>17808.86</v>
      </c>
      <c r="E218" s="9" t="s">
        <v>252</v>
      </c>
      <c r="F218" s="108" t="s">
        <v>254</v>
      </c>
      <c r="G218" s="109" t="s">
        <v>255</v>
      </c>
      <c r="H218" s="11"/>
      <c r="I218" s="11">
        <f t="shared" si="3"/>
        <v>17808.86</v>
      </c>
      <c r="J218" s="110"/>
      <c r="K218" s="94"/>
      <c r="L218" s="94"/>
      <c r="M218"/>
      <c r="N218"/>
      <c r="O218"/>
      <c r="P218"/>
      <c r="Q218"/>
      <c r="R218"/>
      <c r="S218"/>
      <c r="T218"/>
      <c r="U218"/>
      <c r="V218"/>
      <c r="W218"/>
      <c r="X218"/>
      <c r="Y218"/>
      <c r="Z218"/>
      <c r="AA218"/>
      <c r="AB218"/>
      <c r="AC218"/>
      <c r="AD218"/>
      <c r="AE218"/>
      <c r="AF218"/>
      <c r="AG218"/>
      <c r="AH218"/>
      <c r="AI218"/>
      <c r="AJ218"/>
      <c r="AK218"/>
      <c r="AL218"/>
      <c r="AM218"/>
    </row>
    <row r="219" spans="1:39" s="52" customFormat="1" ht="30" customHeight="1">
      <c r="A219" s="71"/>
      <c r="B219" s="72"/>
      <c r="C219" s="196" t="s">
        <v>294</v>
      </c>
      <c r="D219" s="9">
        <v>13591.5</v>
      </c>
      <c r="E219" s="9" t="s">
        <v>252</v>
      </c>
      <c r="F219" s="108" t="s">
        <v>295</v>
      </c>
      <c r="G219" s="109" t="s">
        <v>255</v>
      </c>
      <c r="H219" s="11"/>
      <c r="I219" s="11">
        <f t="shared" si="3"/>
        <v>13591.5</v>
      </c>
      <c r="J219" s="110"/>
      <c r="K219" s="94"/>
      <c r="L219" s="94"/>
      <c r="M219"/>
      <c r="N219"/>
      <c r="O219"/>
      <c r="P219"/>
      <c r="Q219"/>
      <c r="R219"/>
      <c r="S219"/>
      <c r="T219"/>
      <c r="U219"/>
      <c r="V219"/>
      <c r="W219"/>
      <c r="X219"/>
      <c r="Y219"/>
      <c r="Z219"/>
      <c r="AA219"/>
      <c r="AB219"/>
      <c r="AC219"/>
      <c r="AD219"/>
      <c r="AE219"/>
      <c r="AF219"/>
      <c r="AG219"/>
      <c r="AH219"/>
      <c r="AI219"/>
      <c r="AJ219"/>
      <c r="AK219"/>
      <c r="AL219"/>
      <c r="AM219"/>
    </row>
    <row r="220" spans="1:39" s="52" customFormat="1" ht="30" customHeight="1">
      <c r="A220" s="71"/>
      <c r="B220" s="72"/>
      <c r="C220" s="196" t="s">
        <v>296</v>
      </c>
      <c r="D220" s="9">
        <v>1950</v>
      </c>
      <c r="E220" s="9" t="s">
        <v>252</v>
      </c>
      <c r="F220" s="108" t="s">
        <v>268</v>
      </c>
      <c r="G220" s="197" t="s">
        <v>269</v>
      </c>
      <c r="H220" s="11"/>
      <c r="I220" s="11"/>
      <c r="J220" s="110"/>
      <c r="K220" s="94"/>
      <c r="L220" s="94"/>
      <c r="M220"/>
      <c r="N220"/>
      <c r="O220"/>
      <c r="P220"/>
      <c r="Q220"/>
      <c r="R220"/>
      <c r="S220"/>
      <c r="T220"/>
      <c r="U220"/>
      <c r="V220"/>
      <c r="W220"/>
      <c r="X220"/>
      <c r="Y220"/>
      <c r="Z220"/>
      <c r="AA220"/>
      <c r="AB220"/>
      <c r="AC220"/>
      <c r="AD220"/>
      <c r="AE220"/>
      <c r="AF220"/>
      <c r="AG220"/>
      <c r="AH220"/>
      <c r="AI220"/>
      <c r="AJ220"/>
      <c r="AK220"/>
      <c r="AL220"/>
      <c r="AM220"/>
    </row>
    <row r="221" spans="1:39" s="52" customFormat="1" ht="30" customHeight="1">
      <c r="A221" s="71"/>
      <c r="B221" s="72"/>
      <c r="C221" s="196" t="s">
        <v>297</v>
      </c>
      <c r="D221" s="9">
        <v>1394.3</v>
      </c>
      <c r="E221" s="9" t="s">
        <v>252</v>
      </c>
      <c r="F221" s="108" t="s">
        <v>281</v>
      </c>
      <c r="G221" s="109" t="s">
        <v>255</v>
      </c>
      <c r="H221" s="11"/>
      <c r="I221" s="11">
        <f t="shared" si="3"/>
        <v>1394.3</v>
      </c>
      <c r="J221" s="110"/>
      <c r="K221" s="94"/>
      <c r="L221" s="94"/>
      <c r="M221"/>
      <c r="N221"/>
      <c r="O221"/>
      <c r="P221"/>
      <c r="Q221"/>
      <c r="R221"/>
      <c r="S221"/>
      <c r="T221"/>
      <c r="U221"/>
      <c r="V221"/>
      <c r="W221"/>
      <c r="X221"/>
      <c r="Y221"/>
      <c r="Z221"/>
      <c r="AA221"/>
      <c r="AB221"/>
      <c r="AC221"/>
      <c r="AD221"/>
      <c r="AE221"/>
      <c r="AF221"/>
      <c r="AG221"/>
      <c r="AH221"/>
      <c r="AI221"/>
      <c r="AJ221"/>
      <c r="AK221"/>
      <c r="AL221"/>
      <c r="AM221"/>
    </row>
    <row r="222" spans="1:39" s="52" customFormat="1" ht="30" customHeight="1">
      <c r="A222" s="71"/>
      <c r="B222" s="72"/>
      <c r="C222" s="196" t="s">
        <v>298</v>
      </c>
      <c r="D222" s="9">
        <v>334.63</v>
      </c>
      <c r="E222" s="9">
        <v>30</v>
      </c>
      <c r="F222" s="108" t="s">
        <v>268</v>
      </c>
      <c r="G222" s="197" t="s">
        <v>269</v>
      </c>
      <c r="H222" s="11"/>
      <c r="I222" s="11"/>
      <c r="J222" s="110"/>
      <c r="K222" s="94"/>
      <c r="L222" s="94"/>
      <c r="M222"/>
      <c r="N222"/>
      <c r="O222"/>
      <c r="P222"/>
      <c r="Q222"/>
      <c r="R222"/>
      <c r="S222"/>
      <c r="T222"/>
      <c r="U222"/>
      <c r="V222"/>
      <c r="W222"/>
      <c r="X222"/>
      <c r="Y222"/>
      <c r="Z222"/>
      <c r="AA222"/>
      <c r="AB222"/>
      <c r="AC222"/>
      <c r="AD222"/>
      <c r="AE222"/>
      <c r="AF222"/>
      <c r="AG222"/>
      <c r="AH222"/>
      <c r="AI222"/>
      <c r="AJ222"/>
      <c r="AK222"/>
      <c r="AL222"/>
      <c r="AM222"/>
    </row>
    <row r="223" spans="1:39" s="52" customFormat="1" ht="30" customHeight="1">
      <c r="A223" s="71"/>
      <c r="B223" s="72"/>
      <c r="C223" s="196" t="s">
        <v>294</v>
      </c>
      <c r="D223" s="9">
        <v>14586</v>
      </c>
      <c r="E223" s="9" t="s">
        <v>252</v>
      </c>
      <c r="F223" s="108" t="s">
        <v>295</v>
      </c>
      <c r="G223" s="109" t="s">
        <v>255</v>
      </c>
      <c r="H223" s="11"/>
      <c r="I223" s="11">
        <f t="shared" si="3"/>
        <v>14586</v>
      </c>
      <c r="J223" s="110"/>
      <c r="K223" s="94"/>
      <c r="L223" s="94"/>
      <c r="M223"/>
      <c r="N223"/>
      <c r="O223"/>
      <c r="P223"/>
      <c r="Q223"/>
      <c r="R223"/>
      <c r="S223"/>
      <c r="T223"/>
      <c r="U223"/>
      <c r="V223"/>
      <c r="W223"/>
      <c r="X223"/>
      <c r="Y223"/>
      <c r="Z223"/>
      <c r="AA223"/>
      <c r="AB223"/>
      <c r="AC223"/>
      <c r="AD223"/>
      <c r="AE223"/>
      <c r="AF223"/>
      <c r="AG223"/>
      <c r="AH223"/>
      <c r="AI223"/>
      <c r="AJ223"/>
      <c r="AK223"/>
      <c r="AL223"/>
      <c r="AM223"/>
    </row>
    <row r="224" spans="1:39" s="52" customFormat="1" ht="30" customHeight="1">
      <c r="A224" s="71"/>
      <c r="B224" s="72"/>
      <c r="C224" s="196" t="s">
        <v>296</v>
      </c>
      <c r="D224" s="9">
        <v>2100</v>
      </c>
      <c r="E224" s="9" t="s">
        <v>252</v>
      </c>
      <c r="F224" s="108" t="s">
        <v>268</v>
      </c>
      <c r="G224" s="109" t="s">
        <v>255</v>
      </c>
      <c r="H224" s="11"/>
      <c r="I224" s="11">
        <f t="shared" si="3"/>
        <v>2100</v>
      </c>
      <c r="J224" s="110"/>
      <c r="K224" s="94"/>
      <c r="L224" s="94"/>
      <c r="M224"/>
      <c r="N224"/>
      <c r="O224"/>
      <c r="P224"/>
      <c r="Q224"/>
      <c r="R224"/>
      <c r="S224"/>
      <c r="T224"/>
      <c r="U224"/>
      <c r="V224"/>
      <c r="W224"/>
      <c r="X224"/>
      <c r="Y224"/>
      <c r="Z224"/>
      <c r="AA224"/>
      <c r="AB224"/>
      <c r="AC224"/>
      <c r="AD224"/>
      <c r="AE224"/>
      <c r="AF224"/>
      <c r="AG224"/>
      <c r="AH224"/>
      <c r="AI224"/>
      <c r="AJ224"/>
      <c r="AK224"/>
      <c r="AL224"/>
      <c r="AM224"/>
    </row>
    <row r="225" spans="1:39" s="52" customFormat="1" ht="30" customHeight="1">
      <c r="A225" s="71"/>
      <c r="B225" s="72"/>
      <c r="C225" s="196" t="s">
        <v>297</v>
      </c>
      <c r="D225" s="9">
        <v>1501.55</v>
      </c>
      <c r="E225" s="9" t="s">
        <v>252</v>
      </c>
      <c r="F225" s="108" t="s">
        <v>281</v>
      </c>
      <c r="G225" s="109" t="s">
        <v>255</v>
      </c>
      <c r="H225" s="11"/>
      <c r="I225" s="11">
        <f t="shared" si="3"/>
        <v>1501.55</v>
      </c>
      <c r="J225" s="110"/>
      <c r="K225" s="94"/>
      <c r="L225" s="94"/>
      <c r="M225"/>
      <c r="N225"/>
      <c r="O225"/>
      <c r="P225"/>
      <c r="Q225"/>
      <c r="R225"/>
      <c r="S225"/>
      <c r="T225"/>
      <c r="U225"/>
      <c r="V225"/>
      <c r="W225"/>
      <c r="X225"/>
      <c r="Y225"/>
      <c r="Z225"/>
      <c r="AA225"/>
      <c r="AB225"/>
      <c r="AC225"/>
      <c r="AD225"/>
      <c r="AE225"/>
      <c r="AF225"/>
      <c r="AG225"/>
      <c r="AH225"/>
      <c r="AI225"/>
      <c r="AJ225"/>
      <c r="AK225"/>
      <c r="AL225"/>
      <c r="AM225"/>
    </row>
    <row r="226" spans="1:39" s="52" customFormat="1" ht="30" customHeight="1">
      <c r="A226" s="71"/>
      <c r="B226" s="72"/>
      <c r="C226" s="196" t="s">
        <v>298</v>
      </c>
      <c r="D226" s="9">
        <v>360.37</v>
      </c>
      <c r="E226" s="9">
        <v>30</v>
      </c>
      <c r="F226" s="108" t="s">
        <v>268</v>
      </c>
      <c r="G226" s="197" t="s">
        <v>269</v>
      </c>
      <c r="H226" s="11"/>
      <c r="I226" s="11"/>
      <c r="J226" s="110"/>
      <c r="K226" s="94"/>
      <c r="L226" s="94"/>
      <c r="M226"/>
      <c r="N226"/>
      <c r="O226"/>
      <c r="P226"/>
      <c r="Q226"/>
      <c r="R226"/>
      <c r="S226"/>
      <c r="T226"/>
      <c r="U226"/>
      <c r="V226"/>
      <c r="W226"/>
      <c r="X226"/>
      <c r="Y226"/>
      <c r="Z226"/>
      <c r="AA226"/>
      <c r="AB226"/>
      <c r="AC226"/>
      <c r="AD226"/>
      <c r="AE226"/>
      <c r="AF226"/>
      <c r="AG226"/>
      <c r="AH226"/>
      <c r="AI226"/>
      <c r="AJ226"/>
      <c r="AK226"/>
      <c r="AL226"/>
      <c r="AM226"/>
    </row>
    <row r="227" spans="1:39" s="52" customFormat="1" ht="30" customHeight="1">
      <c r="A227" s="71"/>
      <c r="B227" s="72"/>
      <c r="C227" s="196" t="s">
        <v>292</v>
      </c>
      <c r="D227" s="9">
        <v>154.09</v>
      </c>
      <c r="E227" s="9">
        <v>10</v>
      </c>
      <c r="F227" s="108" t="s">
        <v>268</v>
      </c>
      <c r="G227" s="197" t="s">
        <v>269</v>
      </c>
      <c r="H227" s="11"/>
      <c r="I227" s="11"/>
      <c r="J227" s="110"/>
      <c r="K227" s="94"/>
      <c r="L227" s="94"/>
      <c r="M227"/>
      <c r="N227"/>
      <c r="O227"/>
      <c r="P227"/>
      <c r="Q227"/>
      <c r="R227"/>
      <c r="S227"/>
      <c r="T227"/>
      <c r="U227"/>
      <c r="V227"/>
      <c r="W227"/>
      <c r="X227"/>
      <c r="Y227"/>
      <c r="Z227"/>
      <c r="AA227"/>
      <c r="AB227"/>
      <c r="AC227"/>
      <c r="AD227"/>
      <c r="AE227"/>
      <c r="AF227"/>
      <c r="AG227"/>
      <c r="AH227"/>
      <c r="AI227"/>
      <c r="AJ227"/>
      <c r="AK227"/>
      <c r="AL227"/>
      <c r="AM227"/>
    </row>
    <row r="228" spans="1:39" s="52" customFormat="1" ht="30" customHeight="1">
      <c r="A228" s="71"/>
      <c r="B228" s="72"/>
      <c r="C228" s="196" t="s">
        <v>290</v>
      </c>
      <c r="D228" s="9">
        <v>28597.5</v>
      </c>
      <c r="E228" s="9" t="s">
        <v>252</v>
      </c>
      <c r="F228" s="108" t="s">
        <v>266</v>
      </c>
      <c r="G228" s="109" t="s">
        <v>255</v>
      </c>
      <c r="H228" s="11"/>
      <c r="I228" s="11">
        <f t="shared" si="3"/>
        <v>28597.5</v>
      </c>
      <c r="J228" s="110"/>
      <c r="K228" s="94"/>
      <c r="L228" s="94"/>
      <c r="M228"/>
      <c r="N228"/>
      <c r="O228"/>
      <c r="P228"/>
      <c r="Q228"/>
      <c r="R228"/>
      <c r="S228"/>
      <c r="T228"/>
      <c r="U228"/>
      <c r="V228"/>
      <c r="W228"/>
      <c r="X228"/>
      <c r="Y228"/>
      <c r="Z228"/>
      <c r="AA228"/>
      <c r="AB228"/>
      <c r="AC228"/>
      <c r="AD228"/>
      <c r="AE228"/>
      <c r="AF228"/>
      <c r="AG228"/>
      <c r="AH228"/>
      <c r="AI228"/>
      <c r="AJ228"/>
      <c r="AK228"/>
      <c r="AL228"/>
      <c r="AM228"/>
    </row>
    <row r="229" spans="1:39" s="52" customFormat="1" ht="30" customHeight="1">
      <c r="A229" s="71"/>
      <c r="B229" s="72"/>
      <c r="C229" s="196" t="s">
        <v>299</v>
      </c>
      <c r="D229" s="9">
        <v>2372.5</v>
      </c>
      <c r="E229" s="9" t="s">
        <v>252</v>
      </c>
      <c r="F229" s="108" t="s">
        <v>263</v>
      </c>
      <c r="G229" s="109" t="s">
        <v>255</v>
      </c>
      <c r="H229" s="11"/>
      <c r="I229" s="11">
        <f t="shared" si="3"/>
        <v>2372.5</v>
      </c>
      <c r="J229" s="110"/>
      <c r="K229" s="94"/>
      <c r="L229" s="94"/>
      <c r="M229"/>
      <c r="N229"/>
      <c r="O229"/>
      <c r="P229"/>
      <c r="Q229"/>
      <c r="R229"/>
      <c r="S229"/>
      <c r="T229"/>
      <c r="U229"/>
      <c r="V229"/>
      <c r="W229"/>
      <c r="X229"/>
      <c r="Y229"/>
      <c r="Z229"/>
      <c r="AA229"/>
      <c r="AB229"/>
      <c r="AC229"/>
      <c r="AD229"/>
      <c r="AE229"/>
      <c r="AF229"/>
      <c r="AG229"/>
      <c r="AH229"/>
      <c r="AI229"/>
      <c r="AJ229"/>
      <c r="AK229"/>
      <c r="AL229"/>
      <c r="AM229"/>
    </row>
    <row r="230" spans="1:39" s="52" customFormat="1" ht="30" customHeight="1">
      <c r="A230" s="71"/>
      <c r="B230" s="72"/>
      <c r="C230" s="196" t="s">
        <v>299</v>
      </c>
      <c r="D230" s="9">
        <v>2697.5</v>
      </c>
      <c r="E230" s="9" t="s">
        <v>252</v>
      </c>
      <c r="F230" s="108" t="s">
        <v>263</v>
      </c>
      <c r="G230" s="109" t="s">
        <v>255</v>
      </c>
      <c r="H230" s="11"/>
      <c r="I230" s="11">
        <f t="shared" si="3"/>
        <v>2697.5</v>
      </c>
      <c r="J230" s="110"/>
      <c r="K230" s="94"/>
      <c r="L230" s="94"/>
      <c r="M230"/>
      <c r="N230"/>
      <c r="O230"/>
      <c r="P230"/>
      <c r="Q230"/>
      <c r="R230"/>
      <c r="S230"/>
      <c r="T230"/>
      <c r="U230"/>
      <c r="V230"/>
      <c r="W230"/>
      <c r="X230"/>
      <c r="Y230"/>
      <c r="Z230"/>
      <c r="AA230"/>
      <c r="AB230"/>
      <c r="AC230"/>
      <c r="AD230"/>
      <c r="AE230"/>
      <c r="AF230"/>
      <c r="AG230"/>
      <c r="AH230"/>
      <c r="AI230"/>
      <c r="AJ230"/>
      <c r="AK230"/>
      <c r="AL230"/>
      <c r="AM230"/>
    </row>
    <row r="231" spans="1:39" s="52" customFormat="1" ht="30" customHeight="1">
      <c r="A231" s="71"/>
      <c r="B231" s="72"/>
      <c r="C231" s="196" t="s">
        <v>293</v>
      </c>
      <c r="D231" s="9">
        <v>146732.85</v>
      </c>
      <c r="E231" s="9" t="s">
        <v>252</v>
      </c>
      <c r="F231" s="108" t="s">
        <v>254</v>
      </c>
      <c r="G231" s="109" t="s">
        <v>255</v>
      </c>
      <c r="H231" s="11"/>
      <c r="I231" s="11">
        <f t="shared" si="3"/>
        <v>146732.85</v>
      </c>
      <c r="J231" s="110"/>
      <c r="K231" s="94"/>
      <c r="L231" s="94"/>
      <c r="M231"/>
      <c r="N231"/>
      <c r="O231"/>
      <c r="P231"/>
      <c r="Q231"/>
      <c r="R231"/>
      <c r="S231"/>
      <c r="T231"/>
      <c r="U231"/>
      <c r="V231"/>
      <c r="W231"/>
      <c r="X231"/>
      <c r="Y231"/>
      <c r="Z231"/>
      <c r="AA231"/>
      <c r="AB231"/>
      <c r="AC231"/>
      <c r="AD231"/>
      <c r="AE231"/>
      <c r="AF231"/>
      <c r="AG231"/>
      <c r="AH231"/>
      <c r="AI231"/>
      <c r="AJ231"/>
      <c r="AK231"/>
      <c r="AL231"/>
      <c r="AM231"/>
    </row>
    <row r="232" spans="1:39" s="52" customFormat="1" ht="30" customHeight="1">
      <c r="A232" s="71"/>
      <c r="B232" s="72"/>
      <c r="C232" s="196" t="s">
        <v>294</v>
      </c>
      <c r="D232" s="9">
        <v>120224</v>
      </c>
      <c r="E232" s="9" t="s">
        <v>252</v>
      </c>
      <c r="F232" s="108" t="s">
        <v>295</v>
      </c>
      <c r="G232" s="109" t="s">
        <v>255</v>
      </c>
      <c r="H232" s="11"/>
      <c r="I232" s="11">
        <f t="shared" si="3"/>
        <v>120224</v>
      </c>
      <c r="J232" s="110"/>
      <c r="K232" s="94"/>
      <c r="L232" s="94"/>
      <c r="M232"/>
      <c r="N232"/>
      <c r="O232"/>
      <c r="P232"/>
      <c r="Q232"/>
      <c r="R232"/>
      <c r="S232"/>
      <c r="T232"/>
      <c r="U232"/>
      <c r="V232"/>
      <c r="W232"/>
      <c r="X232"/>
      <c r="Y232"/>
      <c r="Z232"/>
      <c r="AA232"/>
      <c r="AB232"/>
      <c r="AC232"/>
      <c r="AD232"/>
      <c r="AE232"/>
      <c r="AF232"/>
      <c r="AG232"/>
      <c r="AH232"/>
      <c r="AI232"/>
      <c r="AJ232"/>
      <c r="AK232"/>
      <c r="AL232"/>
      <c r="AM232"/>
    </row>
    <row r="233" spans="1:39" s="52" customFormat="1" ht="30" customHeight="1">
      <c r="A233" s="71"/>
      <c r="B233" s="72"/>
      <c r="C233" s="196" t="s">
        <v>296</v>
      </c>
      <c r="D233" s="9">
        <v>17250</v>
      </c>
      <c r="E233" s="9" t="s">
        <v>252</v>
      </c>
      <c r="F233" s="108" t="s">
        <v>268</v>
      </c>
      <c r="G233" s="197" t="s">
        <v>269</v>
      </c>
      <c r="H233" s="11"/>
      <c r="I233" s="11"/>
      <c r="J233" s="110"/>
      <c r="K233" s="94"/>
      <c r="L233" s="94"/>
      <c r="M233"/>
      <c r="N233"/>
      <c r="O233"/>
      <c r="P233"/>
      <c r="Q233"/>
      <c r="R233"/>
      <c r="S233"/>
      <c r="T233"/>
      <c r="U233"/>
      <c r="V233"/>
      <c r="W233"/>
      <c r="X233"/>
      <c r="Y233"/>
      <c r="Z233"/>
      <c r="AA233"/>
      <c r="AB233"/>
      <c r="AC233"/>
      <c r="AD233"/>
      <c r="AE233"/>
      <c r="AF233"/>
      <c r="AG233"/>
      <c r="AH233"/>
      <c r="AI233"/>
      <c r="AJ233"/>
      <c r="AK233"/>
      <c r="AL233"/>
      <c r="AM233"/>
    </row>
    <row r="234" spans="1:39" s="52" customFormat="1" ht="30" customHeight="1">
      <c r="A234" s="71"/>
      <c r="B234" s="72"/>
      <c r="C234" s="196" t="s">
        <v>297</v>
      </c>
      <c r="D234" s="9">
        <v>12334.15</v>
      </c>
      <c r="E234" s="9" t="s">
        <v>252</v>
      </c>
      <c r="F234" s="108" t="s">
        <v>281</v>
      </c>
      <c r="G234" s="109" t="s">
        <v>255</v>
      </c>
      <c r="H234" s="11"/>
      <c r="I234" s="11">
        <f t="shared" si="3"/>
        <v>12334.15</v>
      </c>
      <c r="J234" s="110"/>
      <c r="K234" s="94"/>
      <c r="L234" s="94"/>
      <c r="M234"/>
      <c r="N234"/>
      <c r="O234"/>
      <c r="P234"/>
      <c r="Q234"/>
      <c r="R234"/>
      <c r="S234"/>
      <c r="T234"/>
      <c r="U234"/>
      <c r="V234"/>
      <c r="W234"/>
      <c r="X234"/>
      <c r="Y234"/>
      <c r="Z234"/>
      <c r="AA234"/>
      <c r="AB234"/>
      <c r="AC234"/>
      <c r="AD234"/>
      <c r="AE234"/>
      <c r="AF234"/>
      <c r="AG234"/>
      <c r="AH234"/>
      <c r="AI234"/>
      <c r="AJ234"/>
      <c r="AK234"/>
      <c r="AL234"/>
      <c r="AM234"/>
    </row>
    <row r="235" spans="1:39" s="52" customFormat="1" ht="30" customHeight="1">
      <c r="A235" s="71"/>
      <c r="B235" s="72"/>
      <c r="C235" s="196" t="s">
        <v>298</v>
      </c>
      <c r="D235" s="9">
        <v>2960.2</v>
      </c>
      <c r="E235" s="9">
        <v>30</v>
      </c>
      <c r="F235" s="108" t="s">
        <v>268</v>
      </c>
      <c r="G235" s="197" t="s">
        <v>269</v>
      </c>
      <c r="H235" s="11"/>
      <c r="I235" s="11"/>
      <c r="J235" s="110"/>
      <c r="K235" s="94"/>
      <c r="L235" s="94"/>
      <c r="M235"/>
      <c r="N235"/>
      <c r="O235"/>
      <c r="P235"/>
      <c r="Q235"/>
      <c r="R235"/>
      <c r="S235"/>
      <c r="T235"/>
      <c r="U235"/>
      <c r="V235"/>
      <c r="W235"/>
      <c r="X235"/>
      <c r="Y235"/>
      <c r="Z235"/>
      <c r="AA235"/>
      <c r="AB235"/>
      <c r="AC235"/>
      <c r="AD235"/>
      <c r="AE235"/>
      <c r="AF235"/>
      <c r="AG235"/>
      <c r="AH235"/>
      <c r="AI235"/>
      <c r="AJ235"/>
      <c r="AK235"/>
      <c r="AL235"/>
      <c r="AM235"/>
    </row>
    <row r="236" spans="1:39" s="52" customFormat="1" ht="30" customHeight="1">
      <c r="A236" s="71"/>
      <c r="B236" s="72"/>
      <c r="C236" s="108"/>
      <c r="D236" s="9"/>
      <c r="E236" s="9"/>
      <c r="F236" s="108"/>
      <c r="G236" s="109"/>
      <c r="H236" s="11"/>
      <c r="I236" s="11"/>
      <c r="J236" s="110"/>
      <c r="K236" s="94"/>
      <c r="L236" s="94"/>
      <c r="M236"/>
      <c r="N236"/>
      <c r="O236"/>
      <c r="P236"/>
      <c r="Q236"/>
      <c r="R236"/>
      <c r="S236"/>
      <c r="T236"/>
      <c r="U236"/>
      <c r="V236"/>
      <c r="W236"/>
      <c r="X236"/>
      <c r="Y236"/>
      <c r="Z236"/>
      <c r="AA236"/>
      <c r="AB236"/>
      <c r="AC236"/>
      <c r="AD236"/>
      <c r="AE236"/>
      <c r="AF236"/>
      <c r="AG236"/>
      <c r="AH236"/>
      <c r="AI236"/>
      <c r="AJ236"/>
      <c r="AK236"/>
      <c r="AL236"/>
      <c r="AM236"/>
    </row>
    <row r="237" spans="1:39" s="52" customFormat="1" ht="30" hidden="1" customHeight="1">
      <c r="A237" s="71"/>
      <c r="B237" s="72"/>
      <c r="C237" s="108"/>
      <c r="D237" s="9"/>
      <c r="E237" s="9"/>
      <c r="F237" s="108"/>
      <c r="G237" s="109"/>
      <c r="H237" s="11"/>
      <c r="I237" s="11">
        <f t="shared" si="3"/>
        <v>0</v>
      </c>
      <c r="J237" s="110"/>
      <c r="K237" s="94"/>
      <c r="L237" s="94"/>
      <c r="M237"/>
      <c r="N237"/>
      <c r="O237"/>
      <c r="P237"/>
      <c r="Q237"/>
      <c r="R237"/>
      <c r="S237"/>
      <c r="T237"/>
      <c r="U237"/>
      <c r="V237"/>
      <c r="W237"/>
      <c r="X237"/>
      <c r="Y237"/>
      <c r="Z237"/>
      <c r="AA237"/>
      <c r="AB237"/>
      <c r="AC237"/>
      <c r="AD237"/>
      <c r="AE237"/>
      <c r="AF237"/>
      <c r="AG237"/>
      <c r="AH237"/>
      <c r="AI237"/>
      <c r="AJ237"/>
      <c r="AK237"/>
      <c r="AL237"/>
      <c r="AM237"/>
    </row>
    <row r="238" spans="1:39" s="52" customFormat="1" ht="30" hidden="1" customHeight="1">
      <c r="A238" s="71"/>
      <c r="B238" s="72"/>
      <c r="C238" s="108"/>
      <c r="D238" s="9"/>
      <c r="E238" s="9"/>
      <c r="F238" s="108"/>
      <c r="G238" s="109"/>
      <c r="H238" s="11"/>
      <c r="I238" s="11">
        <f t="shared" si="3"/>
        <v>0</v>
      </c>
      <c r="J238" s="110"/>
      <c r="K238" s="94"/>
      <c r="L238" s="94"/>
      <c r="M238"/>
      <c r="N238"/>
      <c r="O238"/>
      <c r="P238"/>
      <c r="Q238"/>
      <c r="R238"/>
      <c r="S238"/>
      <c r="T238"/>
      <c r="U238"/>
      <c r="V238"/>
      <c r="W238"/>
      <c r="X238"/>
      <c r="Y238"/>
      <c r="Z238"/>
      <c r="AA238"/>
      <c r="AB238"/>
      <c r="AC238"/>
      <c r="AD238"/>
      <c r="AE238"/>
      <c r="AF238"/>
      <c r="AG238"/>
      <c r="AH238"/>
      <c r="AI238"/>
      <c r="AJ238"/>
      <c r="AK238"/>
      <c r="AL238"/>
      <c r="AM238"/>
    </row>
    <row r="239" spans="1:39" s="52" customFormat="1" ht="30" hidden="1" customHeight="1">
      <c r="A239" s="71"/>
      <c r="B239" s="72"/>
      <c r="C239" s="108"/>
      <c r="D239" s="9"/>
      <c r="E239" s="9"/>
      <c r="F239" s="108"/>
      <c r="G239" s="109"/>
      <c r="H239" s="11"/>
      <c r="I239" s="11">
        <f t="shared" si="3"/>
        <v>0</v>
      </c>
      <c r="J239" s="110"/>
      <c r="K239" s="94"/>
      <c r="L239" s="94"/>
      <c r="M239"/>
      <c r="N239"/>
      <c r="O239"/>
      <c r="P239"/>
      <c r="Q239"/>
      <c r="R239"/>
      <c r="S239"/>
      <c r="T239"/>
      <c r="U239"/>
      <c r="V239"/>
      <c r="W239"/>
      <c r="X239"/>
      <c r="Y239"/>
      <c r="Z239"/>
      <c r="AA239"/>
      <c r="AB239"/>
      <c r="AC239"/>
      <c r="AD239"/>
      <c r="AE239"/>
      <c r="AF239"/>
      <c r="AG239"/>
      <c r="AH239"/>
      <c r="AI239"/>
      <c r="AJ239"/>
      <c r="AK239"/>
      <c r="AL239"/>
      <c r="AM239"/>
    </row>
    <row r="240" spans="1:39" s="52" customFormat="1" ht="30" hidden="1" customHeight="1">
      <c r="A240" s="71"/>
      <c r="B240" s="72"/>
      <c r="C240" s="108"/>
      <c r="D240" s="9"/>
      <c r="E240" s="9"/>
      <c r="F240" s="108"/>
      <c r="G240" s="109"/>
      <c r="H240" s="11"/>
      <c r="I240" s="11">
        <f t="shared" si="3"/>
        <v>0</v>
      </c>
      <c r="J240" s="110"/>
      <c r="K240" s="94"/>
      <c r="L240" s="94"/>
      <c r="M240"/>
      <c r="N240"/>
      <c r="O240"/>
      <c r="P240"/>
      <c r="Q240"/>
      <c r="R240"/>
      <c r="S240"/>
      <c r="T240"/>
      <c r="U240"/>
      <c r="V240"/>
      <c r="W240"/>
      <c r="X240"/>
      <c r="Y240"/>
      <c r="Z240"/>
      <c r="AA240"/>
      <c r="AB240"/>
      <c r="AC240"/>
      <c r="AD240"/>
      <c r="AE240"/>
      <c r="AF240"/>
      <c r="AG240"/>
      <c r="AH240"/>
      <c r="AI240"/>
      <c r="AJ240"/>
      <c r="AK240"/>
      <c r="AL240"/>
      <c r="AM240"/>
    </row>
    <row r="241" spans="1:39" s="52" customFormat="1" ht="30" hidden="1" customHeight="1">
      <c r="A241" s="71"/>
      <c r="B241" s="72"/>
      <c r="C241" s="108"/>
      <c r="D241" s="9"/>
      <c r="E241" s="9"/>
      <c r="F241" s="108"/>
      <c r="G241" s="109"/>
      <c r="H241" s="11"/>
      <c r="I241" s="11">
        <f t="shared" si="3"/>
        <v>0</v>
      </c>
      <c r="J241" s="110"/>
      <c r="K241" s="94"/>
      <c r="L241" s="94"/>
      <c r="M241"/>
      <c r="N241"/>
      <c r="O241"/>
      <c r="P241"/>
      <c r="Q241"/>
      <c r="R241"/>
      <c r="S241"/>
      <c r="T241"/>
      <c r="U241"/>
      <c r="V241"/>
      <c r="W241"/>
      <c r="X241"/>
      <c r="Y241"/>
      <c r="Z241"/>
      <c r="AA241"/>
      <c r="AB241"/>
      <c r="AC241"/>
      <c r="AD241"/>
      <c r="AE241"/>
      <c r="AF241"/>
      <c r="AG241"/>
      <c r="AH241"/>
      <c r="AI241"/>
      <c r="AJ241"/>
      <c r="AK241"/>
      <c r="AL241"/>
      <c r="AM241"/>
    </row>
    <row r="242" spans="1:39" s="52" customFormat="1" ht="30" hidden="1" customHeight="1">
      <c r="A242" s="71"/>
      <c r="B242" s="72"/>
      <c r="C242" s="108"/>
      <c r="D242" s="9"/>
      <c r="E242" s="9"/>
      <c r="F242" s="108"/>
      <c r="G242" s="109"/>
      <c r="H242" s="11"/>
      <c r="I242" s="11">
        <f t="shared" si="3"/>
        <v>0</v>
      </c>
      <c r="J242" s="110"/>
      <c r="K242" s="94"/>
      <c r="L242" s="94"/>
      <c r="M242"/>
      <c r="N242"/>
      <c r="O242"/>
      <c r="P242"/>
      <c r="Q242"/>
      <c r="R242"/>
      <c r="S242"/>
      <c r="T242"/>
      <c r="U242"/>
      <c r="V242"/>
      <c r="W242"/>
      <c r="X242"/>
      <c r="Y242"/>
      <c r="Z242"/>
      <c r="AA242"/>
      <c r="AB242"/>
      <c r="AC242"/>
      <c r="AD242"/>
      <c r="AE242"/>
      <c r="AF242"/>
      <c r="AG242"/>
      <c r="AH242"/>
      <c r="AI242"/>
      <c r="AJ242"/>
      <c r="AK242"/>
      <c r="AL242"/>
      <c r="AM242"/>
    </row>
    <row r="243" spans="1:39" s="52" customFormat="1" ht="30" hidden="1" customHeight="1">
      <c r="A243" s="71"/>
      <c r="B243" s="72"/>
      <c r="C243" s="108"/>
      <c r="D243" s="9"/>
      <c r="E243" s="9"/>
      <c r="F243" s="108"/>
      <c r="G243" s="109"/>
      <c r="H243" s="11"/>
      <c r="I243" s="11">
        <f t="shared" si="3"/>
        <v>0</v>
      </c>
      <c r="J243" s="110"/>
      <c r="K243" s="94"/>
      <c r="L243" s="94"/>
      <c r="M243"/>
      <c r="N243"/>
      <c r="O243"/>
      <c r="P243"/>
      <c r="Q243"/>
      <c r="R243"/>
      <c r="S243"/>
      <c r="T243"/>
      <c r="U243"/>
      <c r="V243"/>
      <c r="W243"/>
      <c r="X243"/>
      <c r="Y243"/>
      <c r="Z243"/>
      <c r="AA243"/>
      <c r="AB243"/>
      <c r="AC243"/>
      <c r="AD243"/>
      <c r="AE243"/>
      <c r="AF243"/>
      <c r="AG243"/>
      <c r="AH243"/>
      <c r="AI243"/>
      <c r="AJ243"/>
      <c r="AK243"/>
      <c r="AL243"/>
      <c r="AM243"/>
    </row>
    <row r="244" spans="1:39" s="52" customFormat="1" ht="30" hidden="1" customHeight="1">
      <c r="A244" s="71"/>
      <c r="B244" s="72"/>
      <c r="C244" s="108"/>
      <c r="D244" s="9"/>
      <c r="E244" s="9"/>
      <c r="F244" s="108"/>
      <c r="G244" s="109"/>
      <c r="H244" s="11"/>
      <c r="I244" s="11">
        <f t="shared" si="3"/>
        <v>0</v>
      </c>
      <c r="J244" s="110"/>
      <c r="K244" s="94"/>
      <c r="L244" s="94"/>
      <c r="M244"/>
      <c r="N244"/>
      <c r="O244"/>
      <c r="P244"/>
      <c r="Q244"/>
      <c r="R244"/>
      <c r="S244"/>
      <c r="T244"/>
      <c r="U244"/>
      <c r="V244"/>
      <c r="W244"/>
      <c r="X244"/>
      <c r="Y244"/>
      <c r="Z244"/>
      <c r="AA244"/>
      <c r="AB244"/>
      <c r="AC244"/>
      <c r="AD244"/>
      <c r="AE244"/>
      <c r="AF244"/>
      <c r="AG244"/>
      <c r="AH244"/>
      <c r="AI244"/>
      <c r="AJ244"/>
      <c r="AK244"/>
      <c r="AL244"/>
      <c r="AM244"/>
    </row>
    <row r="245" spans="1:39" s="52" customFormat="1" ht="48.6" hidden="1" customHeight="1">
      <c r="A245" s="71"/>
      <c r="B245" s="72"/>
      <c r="C245" s="108"/>
      <c r="D245" s="9"/>
      <c r="E245" s="9"/>
      <c r="F245" s="108"/>
      <c r="G245" s="109"/>
      <c r="H245" s="11"/>
      <c r="I245" s="11">
        <f t="shared" si="3"/>
        <v>0</v>
      </c>
      <c r="J245" s="110"/>
      <c r="K245" s="94"/>
      <c r="L245" s="94"/>
      <c r="M245"/>
      <c r="N245"/>
      <c r="O245"/>
      <c r="P245"/>
      <c r="Q245"/>
      <c r="R245"/>
      <c r="S245"/>
      <c r="T245"/>
      <c r="U245"/>
      <c r="V245"/>
      <c r="W245"/>
      <c r="X245"/>
      <c r="Y245"/>
      <c r="Z245"/>
      <c r="AA245"/>
      <c r="AB245"/>
      <c r="AC245"/>
      <c r="AD245"/>
      <c r="AE245"/>
      <c r="AF245"/>
      <c r="AG245"/>
      <c r="AH245"/>
      <c r="AI245"/>
      <c r="AJ245"/>
      <c r="AK245"/>
      <c r="AL245"/>
      <c r="AM245"/>
    </row>
    <row r="246" spans="1:39" s="52" customFormat="1" ht="48.6" hidden="1" customHeight="1">
      <c r="A246" s="71"/>
      <c r="B246" s="72"/>
      <c r="C246" s="108"/>
      <c r="D246" s="9"/>
      <c r="E246" s="9"/>
      <c r="F246" s="108"/>
      <c r="G246" s="109"/>
      <c r="H246" s="11"/>
      <c r="I246" s="11">
        <f t="shared" si="3"/>
        <v>0</v>
      </c>
      <c r="J246" s="110"/>
      <c r="K246" s="94"/>
      <c r="L246" s="94"/>
      <c r="M246"/>
      <c r="N246"/>
      <c r="O246"/>
      <c r="P246"/>
      <c r="Q246"/>
      <c r="R246"/>
      <c r="S246"/>
      <c r="T246"/>
      <c r="U246"/>
      <c r="V246"/>
      <c r="W246"/>
      <c r="X246"/>
      <c r="Y246"/>
      <c r="Z246"/>
      <c r="AA246"/>
      <c r="AB246"/>
      <c r="AC246"/>
      <c r="AD246"/>
      <c r="AE246"/>
      <c r="AF246"/>
      <c r="AG246"/>
      <c r="AH246"/>
      <c r="AI246"/>
      <c r="AJ246"/>
      <c r="AK246"/>
      <c r="AL246"/>
      <c r="AM246"/>
    </row>
    <row r="247" spans="1:39" s="52" customFormat="1" ht="30" customHeight="1">
      <c r="A247" s="71">
        <v>2.6</v>
      </c>
      <c r="B247" s="72" t="s">
        <v>167</v>
      </c>
      <c r="C247" s="108" t="s">
        <v>300</v>
      </c>
      <c r="D247" s="9">
        <v>30</v>
      </c>
      <c r="E247" s="9" t="s">
        <v>252</v>
      </c>
      <c r="F247" s="243" t="s">
        <v>301</v>
      </c>
      <c r="G247" s="244"/>
      <c r="H247" s="11"/>
      <c r="I247" s="11">
        <f t="shared" si="3"/>
        <v>30</v>
      </c>
      <c r="J247" s="239"/>
      <c r="K247" s="240"/>
      <c r="L247" s="240"/>
      <c r="M247"/>
      <c r="N247"/>
      <c r="O247"/>
      <c r="P247"/>
      <c r="Q247"/>
      <c r="R247"/>
      <c r="S247"/>
      <c r="T247"/>
      <c r="U247"/>
      <c r="V247"/>
      <c r="W247"/>
      <c r="X247"/>
      <c r="Y247"/>
      <c r="Z247"/>
      <c r="AA247"/>
      <c r="AB247"/>
      <c r="AC247"/>
      <c r="AD247"/>
      <c r="AE247"/>
      <c r="AF247"/>
      <c r="AG247"/>
      <c r="AH247"/>
      <c r="AI247"/>
      <c r="AJ247"/>
      <c r="AK247"/>
      <c r="AL247"/>
      <c r="AM247"/>
    </row>
    <row r="248" spans="1:39" s="52" customFormat="1" ht="30" customHeight="1">
      <c r="A248" s="71"/>
      <c r="B248" s="72"/>
      <c r="C248" s="108" t="s">
        <v>300</v>
      </c>
      <c r="D248" s="9">
        <v>48</v>
      </c>
      <c r="E248" s="9" t="s">
        <v>252</v>
      </c>
      <c r="F248" s="108" t="s">
        <v>302</v>
      </c>
      <c r="G248" s="197" t="s">
        <v>255</v>
      </c>
      <c r="H248" s="11"/>
      <c r="I248" s="11">
        <f t="shared" si="3"/>
        <v>48</v>
      </c>
      <c r="J248" s="110"/>
      <c r="K248" s="94"/>
      <c r="L248" s="94"/>
      <c r="M248"/>
      <c r="N248"/>
      <c r="O248"/>
      <c r="P248"/>
      <c r="Q248"/>
      <c r="R248"/>
      <c r="S248"/>
      <c r="T248"/>
      <c r="U248"/>
      <c r="V248"/>
      <c r="W248"/>
      <c r="X248"/>
      <c r="Y248"/>
      <c r="Z248"/>
      <c r="AA248"/>
      <c r="AB248"/>
      <c r="AC248"/>
      <c r="AD248"/>
      <c r="AE248"/>
      <c r="AF248"/>
      <c r="AG248"/>
      <c r="AH248"/>
      <c r="AI248"/>
      <c r="AJ248"/>
      <c r="AK248"/>
      <c r="AL248"/>
      <c r="AM248"/>
    </row>
    <row r="249" spans="1:39" s="52" customFormat="1" ht="30" customHeight="1">
      <c r="A249" s="71"/>
      <c r="B249" s="72"/>
      <c r="C249" s="108" t="s">
        <v>300</v>
      </c>
      <c r="D249" s="9">
        <v>120</v>
      </c>
      <c r="E249" s="9" t="s">
        <v>252</v>
      </c>
      <c r="F249" s="108" t="s">
        <v>302</v>
      </c>
      <c r="G249" s="197" t="s">
        <v>255</v>
      </c>
      <c r="H249" s="11"/>
      <c r="I249" s="11">
        <f t="shared" ref="I249:I312" si="4">D249</f>
        <v>120</v>
      </c>
      <c r="J249" s="110"/>
      <c r="K249" s="94"/>
      <c r="L249" s="94"/>
      <c r="M249"/>
      <c r="N249"/>
      <c r="O249"/>
      <c r="P249"/>
      <c r="Q249"/>
      <c r="R249"/>
      <c r="S249"/>
      <c r="T249"/>
      <c r="U249"/>
      <c r="V249"/>
      <c r="W249"/>
      <c r="X249"/>
      <c r="Y249"/>
      <c r="Z249"/>
      <c r="AA249"/>
      <c r="AB249"/>
      <c r="AC249"/>
      <c r="AD249"/>
      <c r="AE249"/>
      <c r="AF249"/>
      <c r="AG249"/>
      <c r="AH249"/>
      <c r="AI249"/>
      <c r="AJ249"/>
      <c r="AK249"/>
      <c r="AL249"/>
      <c r="AM249"/>
    </row>
    <row r="250" spans="1:39" s="52" customFormat="1" ht="30" customHeight="1">
      <c r="A250" s="71"/>
      <c r="B250" s="72"/>
      <c r="C250" s="108" t="s">
        <v>300</v>
      </c>
      <c r="D250" s="9">
        <v>160</v>
      </c>
      <c r="E250" s="9" t="s">
        <v>252</v>
      </c>
      <c r="F250" s="108" t="s">
        <v>302</v>
      </c>
      <c r="G250" s="197" t="s">
        <v>255</v>
      </c>
      <c r="H250" s="11"/>
      <c r="I250" s="11">
        <f t="shared" si="4"/>
        <v>160</v>
      </c>
      <c r="J250" s="110"/>
      <c r="K250" s="94"/>
      <c r="L250" s="94"/>
      <c r="M250"/>
      <c r="N250"/>
      <c r="O250"/>
      <c r="P250"/>
      <c r="Q250"/>
      <c r="R250"/>
      <c r="S250"/>
      <c r="T250"/>
      <c r="U250"/>
      <c r="V250"/>
      <c r="W250"/>
      <c r="X250"/>
      <c r="Y250"/>
      <c r="Z250"/>
      <c r="AA250"/>
      <c r="AB250"/>
      <c r="AC250"/>
      <c r="AD250"/>
      <c r="AE250"/>
      <c r="AF250"/>
      <c r="AG250"/>
      <c r="AH250"/>
      <c r="AI250"/>
      <c r="AJ250"/>
      <c r="AK250"/>
      <c r="AL250"/>
      <c r="AM250"/>
    </row>
    <row r="251" spans="1:39" s="52" customFormat="1" ht="30" customHeight="1">
      <c r="A251" s="71"/>
      <c r="B251" s="72"/>
      <c r="C251" s="108" t="s">
        <v>300</v>
      </c>
      <c r="D251" s="9">
        <v>195</v>
      </c>
      <c r="E251" s="9" t="s">
        <v>252</v>
      </c>
      <c r="F251" s="108" t="s">
        <v>302</v>
      </c>
      <c r="G251" s="197" t="s">
        <v>255</v>
      </c>
      <c r="H251" s="11"/>
      <c r="I251" s="11">
        <f t="shared" si="4"/>
        <v>195</v>
      </c>
      <c r="J251" s="110"/>
      <c r="K251" s="94"/>
      <c r="L251" s="94"/>
      <c r="M251"/>
      <c r="N251"/>
      <c r="O251"/>
      <c r="P251"/>
      <c r="Q251"/>
      <c r="R251"/>
      <c r="S251"/>
      <c r="T251"/>
      <c r="U251"/>
      <c r="V251"/>
      <c r="W251"/>
      <c r="X251"/>
      <c r="Y251"/>
      <c r="Z251"/>
      <c r="AA251"/>
      <c r="AB251"/>
      <c r="AC251"/>
      <c r="AD251"/>
      <c r="AE251"/>
      <c r="AF251"/>
      <c r="AG251"/>
      <c r="AH251"/>
      <c r="AI251"/>
      <c r="AJ251"/>
      <c r="AK251"/>
      <c r="AL251"/>
      <c r="AM251"/>
    </row>
    <row r="252" spans="1:39" s="52" customFormat="1" ht="30" customHeight="1">
      <c r="A252" s="71"/>
      <c r="B252" s="72"/>
      <c r="C252" s="108" t="s">
        <v>300</v>
      </c>
      <c r="D252" s="9">
        <v>240</v>
      </c>
      <c r="E252" s="9" t="s">
        <v>252</v>
      </c>
      <c r="F252" s="108" t="s">
        <v>302</v>
      </c>
      <c r="G252" s="197" t="s">
        <v>255</v>
      </c>
      <c r="H252" s="11"/>
      <c r="I252" s="11">
        <f t="shared" si="4"/>
        <v>240</v>
      </c>
      <c r="J252" s="110"/>
      <c r="K252" s="94"/>
      <c r="L252" s="94"/>
      <c r="M252"/>
      <c r="N252"/>
      <c r="O252"/>
      <c r="P252"/>
      <c r="Q252"/>
      <c r="R252"/>
      <c r="S252"/>
      <c r="T252"/>
      <c r="U252"/>
      <c r="V252"/>
      <c r="W252"/>
      <c r="X252"/>
      <c r="Y252"/>
      <c r="Z252"/>
      <c r="AA252"/>
      <c r="AB252"/>
      <c r="AC252"/>
      <c r="AD252"/>
      <c r="AE252"/>
      <c r="AF252"/>
      <c r="AG252"/>
      <c r="AH252"/>
      <c r="AI252"/>
      <c r="AJ252"/>
      <c r="AK252"/>
      <c r="AL252"/>
      <c r="AM252"/>
    </row>
    <row r="253" spans="1:39" s="52" customFormat="1" ht="30" customHeight="1">
      <c r="A253" s="71"/>
      <c r="B253" s="72"/>
      <c r="C253" s="108" t="s">
        <v>300</v>
      </c>
      <c r="D253" s="9">
        <v>260</v>
      </c>
      <c r="E253" s="9" t="s">
        <v>252</v>
      </c>
      <c r="F253" s="108" t="s">
        <v>302</v>
      </c>
      <c r="G253" s="197" t="s">
        <v>255</v>
      </c>
      <c r="H253" s="11"/>
      <c r="I253" s="11">
        <f t="shared" si="4"/>
        <v>260</v>
      </c>
      <c r="J253" s="110"/>
      <c r="K253" s="94"/>
      <c r="L253" s="94"/>
      <c r="M253"/>
      <c r="N253"/>
      <c r="O253"/>
      <c r="P253"/>
      <c r="Q253"/>
      <c r="R253"/>
      <c r="S253"/>
      <c r="T253"/>
      <c r="U253"/>
      <c r="V253"/>
      <c r="W253"/>
      <c r="X253"/>
      <c r="Y253"/>
      <c r="Z253"/>
      <c r="AA253"/>
      <c r="AB253"/>
      <c r="AC253"/>
      <c r="AD253"/>
      <c r="AE253"/>
      <c r="AF253"/>
      <c r="AG253"/>
      <c r="AH253"/>
      <c r="AI253"/>
      <c r="AJ253"/>
      <c r="AK253"/>
      <c r="AL253"/>
      <c r="AM253"/>
    </row>
    <row r="254" spans="1:39" s="52" customFormat="1" ht="30" customHeight="1">
      <c r="A254" s="71"/>
      <c r="B254" s="72"/>
      <c r="C254" s="108" t="s">
        <v>300</v>
      </c>
      <c r="D254" s="9">
        <v>315</v>
      </c>
      <c r="E254" s="9" t="s">
        <v>252</v>
      </c>
      <c r="F254" s="108" t="s">
        <v>302</v>
      </c>
      <c r="G254" s="197" t="s">
        <v>255</v>
      </c>
      <c r="H254" s="11"/>
      <c r="I254" s="11">
        <f t="shared" si="4"/>
        <v>315</v>
      </c>
      <c r="J254" s="110"/>
      <c r="K254" s="94"/>
      <c r="L254" s="94"/>
      <c r="M254"/>
      <c r="N254"/>
      <c r="O254"/>
      <c r="P254"/>
      <c r="Q254"/>
      <c r="R254"/>
      <c r="S254"/>
      <c r="T254"/>
      <c r="U254"/>
      <c r="V254"/>
      <c r="W254"/>
      <c r="X254"/>
      <c r="Y254"/>
      <c r="Z254"/>
      <c r="AA254"/>
      <c r="AB254"/>
      <c r="AC254"/>
      <c r="AD254"/>
      <c r="AE254"/>
      <c r="AF254"/>
      <c r="AG254"/>
      <c r="AH254"/>
      <c r="AI254"/>
      <c r="AJ254"/>
      <c r="AK254"/>
      <c r="AL254"/>
      <c r="AM254"/>
    </row>
    <row r="255" spans="1:39" s="52" customFormat="1" ht="30" customHeight="1">
      <c r="A255" s="71"/>
      <c r="B255" s="72"/>
      <c r="C255" s="108" t="s">
        <v>303</v>
      </c>
      <c r="D255" s="9">
        <v>945</v>
      </c>
      <c r="E255" s="9" t="s">
        <v>252</v>
      </c>
      <c r="F255" s="108" t="s">
        <v>304</v>
      </c>
      <c r="G255" s="197" t="s">
        <v>255</v>
      </c>
      <c r="H255" s="11"/>
      <c r="I255" s="11">
        <f t="shared" si="4"/>
        <v>945</v>
      </c>
      <c r="J255" s="110"/>
      <c r="K255" s="94"/>
      <c r="L255" s="94"/>
      <c r="M255"/>
      <c r="N255"/>
      <c r="O255"/>
      <c r="P255"/>
      <c r="Q255"/>
      <c r="R255"/>
      <c r="S255"/>
      <c r="T255"/>
      <c r="U255"/>
      <c r="V255"/>
      <c r="W255"/>
      <c r="X255"/>
      <c r="Y255"/>
      <c r="Z255"/>
      <c r="AA255"/>
      <c r="AB255"/>
      <c r="AC255"/>
      <c r="AD255"/>
      <c r="AE255"/>
      <c r="AF255"/>
      <c r="AG255"/>
      <c r="AH255"/>
      <c r="AI255"/>
      <c r="AJ255"/>
      <c r="AK255"/>
      <c r="AL255"/>
      <c r="AM255"/>
    </row>
    <row r="256" spans="1:39" s="52" customFormat="1" ht="30" customHeight="1">
      <c r="A256" s="71"/>
      <c r="B256" s="72"/>
      <c r="C256" s="108" t="s">
        <v>300</v>
      </c>
      <c r="D256" s="9">
        <v>490</v>
      </c>
      <c r="E256" s="9" t="s">
        <v>252</v>
      </c>
      <c r="F256" s="108" t="s">
        <v>302</v>
      </c>
      <c r="G256" s="197" t="s">
        <v>255</v>
      </c>
      <c r="H256" s="11"/>
      <c r="I256" s="11">
        <f t="shared" si="4"/>
        <v>490</v>
      </c>
      <c r="J256" s="110"/>
      <c r="K256" s="94"/>
      <c r="L256" s="94"/>
      <c r="M256"/>
      <c r="N256"/>
      <c r="O256"/>
      <c r="P256"/>
      <c r="Q256"/>
      <c r="R256"/>
      <c r="S256"/>
      <c r="T256"/>
      <c r="U256"/>
      <c r="V256"/>
      <c r="W256"/>
      <c r="X256"/>
      <c r="Y256"/>
      <c r="Z256"/>
      <c r="AA256"/>
      <c r="AB256"/>
      <c r="AC256"/>
      <c r="AD256"/>
      <c r="AE256"/>
      <c r="AF256"/>
      <c r="AG256"/>
      <c r="AH256"/>
      <c r="AI256"/>
      <c r="AJ256"/>
      <c r="AK256"/>
      <c r="AL256"/>
      <c r="AM256"/>
    </row>
    <row r="257" spans="1:39" s="52" customFormat="1" ht="30" customHeight="1">
      <c r="A257" s="71"/>
      <c r="B257" s="72"/>
      <c r="C257" s="108" t="s">
        <v>305</v>
      </c>
      <c r="D257" s="9">
        <v>110</v>
      </c>
      <c r="E257" s="9">
        <v>35</v>
      </c>
      <c r="F257" s="108" t="s">
        <v>302</v>
      </c>
      <c r="G257" s="197" t="s">
        <v>255</v>
      </c>
      <c r="H257" s="11"/>
      <c r="I257" s="11">
        <f t="shared" si="4"/>
        <v>110</v>
      </c>
      <c r="J257" s="110"/>
      <c r="K257" s="94"/>
      <c r="L257" s="94"/>
      <c r="M257"/>
      <c r="N257"/>
      <c r="O257"/>
      <c r="P257"/>
      <c r="Q257"/>
      <c r="R257"/>
      <c r="S257"/>
      <c r="T257"/>
      <c r="U257"/>
      <c r="V257"/>
      <c r="W257"/>
      <c r="X257"/>
      <c r="Y257"/>
      <c r="Z257"/>
      <c r="AA257"/>
      <c r="AB257"/>
      <c r="AC257"/>
      <c r="AD257"/>
      <c r="AE257"/>
      <c r="AF257"/>
      <c r="AG257"/>
      <c r="AH257"/>
      <c r="AI257"/>
      <c r="AJ257"/>
      <c r="AK257"/>
      <c r="AL257"/>
      <c r="AM257"/>
    </row>
    <row r="258" spans="1:39" s="52" customFormat="1" ht="30" customHeight="1">
      <c r="A258" s="71"/>
      <c r="B258" s="72"/>
      <c r="C258" s="108" t="s">
        <v>306</v>
      </c>
      <c r="D258" s="9">
        <v>160</v>
      </c>
      <c r="E258" s="9">
        <v>35</v>
      </c>
      <c r="F258" s="108" t="s">
        <v>302</v>
      </c>
      <c r="G258" s="197" t="s">
        <v>255</v>
      </c>
      <c r="H258" s="11"/>
      <c r="I258" s="11">
        <f t="shared" si="4"/>
        <v>160</v>
      </c>
      <c r="J258" s="110"/>
      <c r="K258" s="94"/>
      <c r="L258" s="94"/>
      <c r="M258"/>
      <c r="N258"/>
      <c r="O258"/>
      <c r="P258"/>
      <c r="Q258"/>
      <c r="R258"/>
      <c r="S258"/>
      <c r="T258"/>
      <c r="U258"/>
      <c r="V258"/>
      <c r="W258"/>
      <c r="X258"/>
      <c r="Y258"/>
      <c r="Z258"/>
      <c r="AA258"/>
      <c r="AB258"/>
      <c r="AC258"/>
      <c r="AD258"/>
      <c r="AE258"/>
      <c r="AF258"/>
      <c r="AG258"/>
      <c r="AH258"/>
      <c r="AI258"/>
      <c r="AJ258"/>
      <c r="AK258"/>
      <c r="AL258"/>
      <c r="AM258"/>
    </row>
    <row r="259" spans="1:39" s="52" customFormat="1" ht="30" customHeight="1">
      <c r="A259" s="71"/>
      <c r="B259" s="72"/>
      <c r="C259" s="108" t="s">
        <v>306</v>
      </c>
      <c r="D259" s="9">
        <v>160</v>
      </c>
      <c r="E259" s="9">
        <v>35</v>
      </c>
      <c r="F259" s="108" t="s">
        <v>302</v>
      </c>
      <c r="G259" s="197" t="s">
        <v>255</v>
      </c>
      <c r="H259" s="11"/>
      <c r="I259" s="11">
        <f t="shared" si="4"/>
        <v>160</v>
      </c>
      <c r="J259" s="110"/>
      <c r="K259" s="94"/>
      <c r="L259" s="94"/>
      <c r="M259"/>
      <c r="N259"/>
      <c r="O259"/>
      <c r="P259"/>
      <c r="Q259"/>
      <c r="R259"/>
      <c r="S259"/>
      <c r="T259"/>
      <c r="U259"/>
      <c r="V259"/>
      <c r="W259"/>
      <c r="X259"/>
      <c r="Y259"/>
      <c r="Z259"/>
      <c r="AA259"/>
      <c r="AB259"/>
      <c r="AC259"/>
      <c r="AD259"/>
      <c r="AE259"/>
      <c r="AF259"/>
      <c r="AG259"/>
      <c r="AH259"/>
      <c r="AI259"/>
      <c r="AJ259"/>
      <c r="AK259"/>
      <c r="AL259"/>
      <c r="AM259"/>
    </row>
    <row r="260" spans="1:39" s="52" customFormat="1" ht="30" customHeight="1">
      <c r="A260" s="71"/>
      <c r="B260" s="72"/>
      <c r="C260" s="108" t="s">
        <v>305</v>
      </c>
      <c r="D260" s="9">
        <v>170</v>
      </c>
      <c r="E260" s="9">
        <v>35</v>
      </c>
      <c r="F260" s="108" t="s">
        <v>302</v>
      </c>
      <c r="G260" s="197" t="s">
        <v>255</v>
      </c>
      <c r="H260" s="11"/>
      <c r="I260" s="11">
        <f t="shared" si="4"/>
        <v>170</v>
      </c>
      <c r="J260" s="110"/>
      <c r="K260" s="94"/>
      <c r="L260" s="94"/>
      <c r="M260"/>
      <c r="N260"/>
      <c r="O260"/>
      <c r="P260"/>
      <c r="Q260"/>
      <c r="R260"/>
      <c r="S260"/>
      <c r="T260"/>
      <c r="U260"/>
      <c r="V260"/>
      <c r="W260"/>
      <c r="X260"/>
      <c r="Y260"/>
      <c r="Z260"/>
      <c r="AA260"/>
      <c r="AB260"/>
      <c r="AC260"/>
      <c r="AD260"/>
      <c r="AE260"/>
      <c r="AF260"/>
      <c r="AG260"/>
      <c r="AH260"/>
      <c r="AI260"/>
      <c r="AJ260"/>
      <c r="AK260"/>
      <c r="AL260"/>
      <c r="AM260"/>
    </row>
    <row r="261" spans="1:39" s="52" customFormat="1" ht="30" customHeight="1">
      <c r="A261" s="71"/>
      <c r="B261" s="72"/>
      <c r="C261" s="108" t="s">
        <v>305</v>
      </c>
      <c r="D261" s="9">
        <v>170</v>
      </c>
      <c r="E261" s="9">
        <v>35</v>
      </c>
      <c r="F261" s="108" t="s">
        <v>302</v>
      </c>
      <c r="G261" s="197" t="s">
        <v>255</v>
      </c>
      <c r="H261" s="11"/>
      <c r="I261" s="11">
        <f t="shared" si="4"/>
        <v>170</v>
      </c>
      <c r="J261" s="110"/>
      <c r="K261" s="94"/>
      <c r="L261" s="94"/>
      <c r="M261"/>
      <c r="N261"/>
      <c r="O261"/>
      <c r="P261"/>
      <c r="Q261"/>
      <c r="R261"/>
      <c r="S261"/>
      <c r="T261"/>
      <c r="U261"/>
      <c r="V261"/>
      <c r="W261"/>
      <c r="X261"/>
      <c r="Y261"/>
      <c r="Z261"/>
      <c r="AA261"/>
      <c r="AB261"/>
      <c r="AC261"/>
      <c r="AD261"/>
      <c r="AE261"/>
      <c r="AF261"/>
      <c r="AG261"/>
      <c r="AH261"/>
      <c r="AI261"/>
      <c r="AJ261"/>
      <c r="AK261"/>
      <c r="AL261"/>
      <c r="AM261"/>
    </row>
    <row r="262" spans="1:39" s="52" customFormat="1" ht="30" customHeight="1">
      <c r="A262" s="71"/>
      <c r="B262" s="72"/>
      <c r="C262" s="108" t="s">
        <v>305</v>
      </c>
      <c r="D262" s="9">
        <v>170</v>
      </c>
      <c r="E262" s="9">
        <v>35</v>
      </c>
      <c r="F262" s="108" t="s">
        <v>302</v>
      </c>
      <c r="G262" s="197" t="s">
        <v>255</v>
      </c>
      <c r="H262" s="11"/>
      <c r="I262" s="11">
        <f t="shared" si="4"/>
        <v>170</v>
      </c>
      <c r="J262" s="110"/>
      <c r="K262" s="94"/>
      <c r="L262" s="94"/>
      <c r="M262"/>
      <c r="N262"/>
      <c r="O262"/>
      <c r="P262"/>
      <c r="Q262"/>
      <c r="R262"/>
      <c r="S262"/>
      <c r="T262"/>
      <c r="U262"/>
      <c r="V262"/>
      <c r="W262"/>
      <c r="X262"/>
      <c r="Y262"/>
      <c r="Z262"/>
      <c r="AA262"/>
      <c r="AB262"/>
      <c r="AC262"/>
      <c r="AD262"/>
      <c r="AE262"/>
      <c r="AF262"/>
      <c r="AG262"/>
      <c r="AH262"/>
      <c r="AI262"/>
      <c r="AJ262"/>
      <c r="AK262"/>
      <c r="AL262"/>
      <c r="AM262"/>
    </row>
    <row r="263" spans="1:39" s="52" customFormat="1" ht="30" customHeight="1">
      <c r="A263" s="71"/>
      <c r="B263" s="72"/>
      <c r="C263" s="108" t="s">
        <v>300</v>
      </c>
      <c r="D263" s="9">
        <v>1000</v>
      </c>
      <c r="E263" s="9" t="s">
        <v>252</v>
      </c>
      <c r="F263" s="108" t="s">
        <v>302</v>
      </c>
      <c r="G263" s="197" t="s">
        <v>255</v>
      </c>
      <c r="H263" s="11"/>
      <c r="I263" s="11">
        <f t="shared" si="4"/>
        <v>1000</v>
      </c>
      <c r="J263" s="110"/>
      <c r="K263" s="94"/>
      <c r="L263" s="94"/>
      <c r="M263"/>
      <c r="N263"/>
      <c r="O263"/>
      <c r="P263"/>
      <c r="Q263"/>
      <c r="R263"/>
      <c r="S263"/>
      <c r="T263"/>
      <c r="U263"/>
      <c r="V263"/>
      <c r="W263"/>
      <c r="X263"/>
      <c r="Y263"/>
      <c r="Z263"/>
      <c r="AA263"/>
      <c r="AB263"/>
      <c r="AC263"/>
      <c r="AD263"/>
      <c r="AE263"/>
      <c r="AF263"/>
      <c r="AG263"/>
      <c r="AH263"/>
      <c r="AI263"/>
      <c r="AJ263"/>
      <c r="AK263"/>
      <c r="AL263"/>
      <c r="AM263"/>
    </row>
    <row r="264" spans="1:39" s="52" customFormat="1" ht="30" customHeight="1">
      <c r="A264" s="71"/>
      <c r="B264" s="72"/>
      <c r="C264" s="108" t="s">
        <v>307</v>
      </c>
      <c r="D264" s="9">
        <v>44</v>
      </c>
      <c r="E264" s="9" t="s">
        <v>252</v>
      </c>
      <c r="F264" s="108" t="s">
        <v>308</v>
      </c>
      <c r="G264" s="197" t="s">
        <v>255</v>
      </c>
      <c r="H264" s="11"/>
      <c r="I264" s="11">
        <f t="shared" si="4"/>
        <v>44</v>
      </c>
      <c r="J264" s="110"/>
      <c r="K264" s="94"/>
      <c r="L264" s="94"/>
      <c r="M264"/>
      <c r="N264"/>
      <c r="O264"/>
      <c r="P264"/>
      <c r="Q264"/>
      <c r="R264"/>
      <c r="S264"/>
      <c r="T264"/>
      <c r="U264"/>
      <c r="V264"/>
      <c r="W264"/>
      <c r="X264"/>
      <c r="Y264"/>
      <c r="Z264"/>
      <c r="AA264"/>
      <c r="AB264"/>
      <c r="AC264"/>
      <c r="AD264"/>
      <c r="AE264"/>
      <c r="AF264"/>
      <c r="AG264"/>
      <c r="AH264"/>
      <c r="AI264"/>
      <c r="AJ264"/>
      <c r="AK264"/>
      <c r="AL264"/>
      <c r="AM264"/>
    </row>
    <row r="265" spans="1:39" s="52" customFormat="1" ht="30" customHeight="1">
      <c r="A265" s="71"/>
      <c r="B265" s="72"/>
      <c r="C265" s="108" t="s">
        <v>309</v>
      </c>
      <c r="D265" s="9">
        <v>1254.5999999999999</v>
      </c>
      <c r="E265" s="9">
        <v>30</v>
      </c>
      <c r="F265" s="108" t="s">
        <v>310</v>
      </c>
      <c r="G265" s="197" t="s">
        <v>255</v>
      </c>
      <c r="H265" s="11"/>
      <c r="I265" s="11">
        <f t="shared" si="4"/>
        <v>1254.5999999999999</v>
      </c>
      <c r="J265" s="110"/>
      <c r="K265" s="94"/>
      <c r="L265" s="94"/>
      <c r="M265"/>
      <c r="N265"/>
      <c r="O265"/>
      <c r="P265"/>
      <c r="Q265"/>
      <c r="R265"/>
      <c r="S265"/>
      <c r="T265"/>
      <c r="U265"/>
      <c r="V265"/>
      <c r="W265"/>
      <c r="X265"/>
      <c r="Y265"/>
      <c r="Z265"/>
      <c r="AA265"/>
      <c r="AB265"/>
      <c r="AC265"/>
      <c r="AD265"/>
      <c r="AE265"/>
      <c r="AF265"/>
      <c r="AG265"/>
      <c r="AH265"/>
      <c r="AI265"/>
      <c r="AJ265"/>
      <c r="AK265"/>
      <c r="AL265"/>
      <c r="AM265"/>
    </row>
    <row r="266" spans="1:39" s="52" customFormat="1" ht="30" customHeight="1">
      <c r="A266" s="71"/>
      <c r="B266" s="72"/>
      <c r="C266" s="108" t="s">
        <v>300</v>
      </c>
      <c r="D266" s="9">
        <v>2800</v>
      </c>
      <c r="E266" s="9" t="s">
        <v>252</v>
      </c>
      <c r="F266" s="108" t="s">
        <v>302</v>
      </c>
      <c r="G266" s="197" t="s">
        <v>255</v>
      </c>
      <c r="H266" s="11"/>
      <c r="I266" s="11">
        <f t="shared" si="4"/>
        <v>2800</v>
      </c>
      <c r="J266" s="110"/>
      <c r="K266" s="94"/>
      <c r="L266" s="94"/>
      <c r="M266"/>
      <c r="N266"/>
      <c r="O266"/>
      <c r="P266"/>
      <c r="Q266"/>
      <c r="R266"/>
      <c r="S266"/>
      <c r="T266"/>
      <c r="U266"/>
      <c r="V266"/>
      <c r="W266"/>
      <c r="X266"/>
      <c r="Y266"/>
      <c r="Z266"/>
      <c r="AA266"/>
      <c r="AB266"/>
      <c r="AC266"/>
      <c r="AD266"/>
      <c r="AE266"/>
      <c r="AF266"/>
      <c r="AG266"/>
      <c r="AH266"/>
      <c r="AI266"/>
      <c r="AJ266"/>
      <c r="AK266"/>
      <c r="AL266"/>
      <c r="AM266"/>
    </row>
    <row r="267" spans="1:39" s="52" customFormat="1" ht="30" customHeight="1">
      <c r="A267" s="71"/>
      <c r="B267" s="72"/>
      <c r="C267" s="108" t="s">
        <v>311</v>
      </c>
      <c r="D267" s="9">
        <v>66</v>
      </c>
      <c r="E267" s="9" t="s">
        <v>252</v>
      </c>
      <c r="F267" s="108" t="s">
        <v>308</v>
      </c>
      <c r="G267" s="197" t="s">
        <v>255</v>
      </c>
      <c r="H267" s="11"/>
      <c r="I267" s="11">
        <f t="shared" si="4"/>
        <v>66</v>
      </c>
      <c r="J267" s="110"/>
      <c r="K267" s="94"/>
      <c r="L267" s="94"/>
      <c r="M267"/>
      <c r="N267"/>
      <c r="O267"/>
      <c r="P267"/>
      <c r="Q267"/>
      <c r="R267"/>
      <c r="S267"/>
      <c r="T267"/>
      <c r="U267"/>
      <c r="V267"/>
      <c r="W267"/>
      <c r="X267"/>
      <c r="Y267"/>
      <c r="Z267"/>
      <c r="AA267"/>
      <c r="AB267"/>
      <c r="AC267"/>
      <c r="AD267"/>
      <c r="AE267"/>
      <c r="AF267"/>
      <c r="AG267"/>
      <c r="AH267"/>
      <c r="AI267"/>
      <c r="AJ267"/>
      <c r="AK267"/>
      <c r="AL267"/>
      <c r="AM267"/>
    </row>
    <row r="268" spans="1:39" s="52" customFormat="1" ht="30" customHeight="1">
      <c r="A268" s="71"/>
      <c r="B268" s="72"/>
      <c r="C268" s="108" t="s">
        <v>306</v>
      </c>
      <c r="D268" s="9">
        <v>680</v>
      </c>
      <c r="E268" s="9">
        <v>35</v>
      </c>
      <c r="F268" s="108" t="s">
        <v>302</v>
      </c>
      <c r="G268" s="197" t="s">
        <v>255</v>
      </c>
      <c r="H268" s="11"/>
      <c r="I268" s="11">
        <f t="shared" si="4"/>
        <v>680</v>
      </c>
      <c r="J268" s="110"/>
      <c r="K268" s="94"/>
      <c r="L268" s="94"/>
      <c r="M268"/>
      <c r="N268"/>
      <c r="O268"/>
      <c r="P268"/>
      <c r="Q268"/>
      <c r="R268"/>
      <c r="S268"/>
      <c r="T268"/>
      <c r="U268"/>
      <c r="V268"/>
      <c r="W268"/>
      <c r="X268"/>
      <c r="Y268"/>
      <c r="Z268"/>
      <c r="AA268"/>
      <c r="AB268"/>
      <c r="AC268"/>
      <c r="AD268"/>
      <c r="AE268"/>
      <c r="AF268"/>
      <c r="AG268"/>
      <c r="AH268"/>
      <c r="AI268"/>
      <c r="AJ268"/>
      <c r="AK268"/>
      <c r="AL268"/>
      <c r="AM268"/>
    </row>
    <row r="269" spans="1:39" s="52" customFormat="1" ht="30" customHeight="1">
      <c r="A269" s="71"/>
      <c r="B269" s="72"/>
      <c r="C269" s="108" t="s">
        <v>306</v>
      </c>
      <c r="D269" s="9">
        <v>680</v>
      </c>
      <c r="E269" s="9">
        <v>35</v>
      </c>
      <c r="F269" s="108" t="s">
        <v>302</v>
      </c>
      <c r="G269" s="197" t="s">
        <v>255</v>
      </c>
      <c r="H269" s="11"/>
      <c r="I269" s="11">
        <f t="shared" si="4"/>
        <v>680</v>
      </c>
      <c r="J269" s="110"/>
      <c r="K269" s="94"/>
      <c r="L269" s="94"/>
      <c r="M269"/>
      <c r="N269"/>
      <c r="O269"/>
      <c r="P269"/>
      <c r="Q269"/>
      <c r="R269"/>
      <c r="S269"/>
      <c r="T269"/>
      <c r="U269"/>
      <c r="V269"/>
      <c r="W269"/>
      <c r="X269"/>
      <c r="Y269"/>
      <c r="Z269"/>
      <c r="AA269"/>
      <c r="AB269"/>
      <c r="AC269"/>
      <c r="AD269"/>
      <c r="AE269"/>
      <c r="AF269"/>
      <c r="AG269"/>
      <c r="AH269"/>
      <c r="AI269"/>
      <c r="AJ269"/>
      <c r="AK269"/>
      <c r="AL269"/>
      <c r="AM269"/>
    </row>
    <row r="270" spans="1:39" s="52" customFormat="1" ht="30" customHeight="1">
      <c r="A270" s="71"/>
      <c r="B270" s="72"/>
      <c r="C270" s="108" t="s">
        <v>312</v>
      </c>
      <c r="D270" s="9">
        <v>71</v>
      </c>
      <c r="E270" s="9" t="s">
        <v>252</v>
      </c>
      <c r="F270" s="108" t="s">
        <v>308</v>
      </c>
      <c r="G270" s="197" t="s">
        <v>255</v>
      </c>
      <c r="H270" s="11"/>
      <c r="I270" s="11">
        <f t="shared" si="4"/>
        <v>71</v>
      </c>
      <c r="J270" s="110"/>
      <c r="K270" s="94"/>
      <c r="L270" s="94"/>
      <c r="M270"/>
      <c r="N270"/>
      <c r="O270"/>
      <c r="P270"/>
      <c r="Q270"/>
      <c r="R270"/>
      <c r="S270"/>
      <c r="T270"/>
      <c r="U270"/>
      <c r="V270"/>
      <c r="W270"/>
      <c r="X270"/>
      <c r="Y270"/>
      <c r="Z270"/>
      <c r="AA270"/>
      <c r="AB270"/>
      <c r="AC270"/>
      <c r="AD270"/>
      <c r="AE270"/>
      <c r="AF270"/>
      <c r="AG270"/>
      <c r="AH270"/>
      <c r="AI270"/>
      <c r="AJ270"/>
      <c r="AK270"/>
      <c r="AL270"/>
      <c r="AM270"/>
    </row>
    <row r="271" spans="1:39" s="52" customFormat="1" ht="30" customHeight="1">
      <c r="A271" s="71"/>
      <c r="B271" s="72"/>
      <c r="C271" s="108" t="s">
        <v>311</v>
      </c>
      <c r="D271" s="9">
        <v>284</v>
      </c>
      <c r="E271" s="9" t="s">
        <v>252</v>
      </c>
      <c r="F271" s="108" t="s">
        <v>308</v>
      </c>
      <c r="G271" s="197" t="s">
        <v>255</v>
      </c>
      <c r="H271" s="11"/>
      <c r="I271" s="11">
        <f t="shared" si="4"/>
        <v>284</v>
      </c>
      <c r="J271" s="110"/>
      <c r="K271" s="94"/>
      <c r="L271" s="94"/>
      <c r="M271"/>
      <c r="N271"/>
      <c r="O271"/>
      <c r="P271"/>
      <c r="Q271"/>
      <c r="R271"/>
      <c r="S271"/>
      <c r="T271"/>
      <c r="U271"/>
      <c r="V271"/>
      <c r="W271"/>
      <c r="X271"/>
      <c r="Y271"/>
      <c r="Z271"/>
      <c r="AA271"/>
      <c r="AB271"/>
      <c r="AC271"/>
      <c r="AD271"/>
      <c r="AE271"/>
      <c r="AF271"/>
      <c r="AG271"/>
      <c r="AH271"/>
      <c r="AI271"/>
      <c r="AJ271"/>
      <c r="AK271"/>
      <c r="AL271"/>
      <c r="AM271"/>
    </row>
    <row r="272" spans="1:39" s="52" customFormat="1" ht="30" customHeight="1">
      <c r="A272" s="71"/>
      <c r="B272" s="72"/>
      <c r="C272" s="108"/>
      <c r="D272" s="9"/>
      <c r="E272" s="9"/>
      <c r="F272" s="108"/>
      <c r="G272" s="109"/>
      <c r="H272" s="11"/>
      <c r="I272" s="11"/>
      <c r="J272" s="110"/>
      <c r="K272" s="94"/>
      <c r="L272" s="94"/>
      <c r="M272"/>
      <c r="N272"/>
      <c r="O272"/>
      <c r="P272"/>
      <c r="Q272"/>
      <c r="R272"/>
      <c r="S272"/>
      <c r="T272"/>
      <c r="U272"/>
      <c r="V272"/>
      <c r="W272"/>
      <c r="X272"/>
      <c r="Y272"/>
      <c r="Z272"/>
      <c r="AA272"/>
      <c r="AB272"/>
      <c r="AC272"/>
      <c r="AD272"/>
      <c r="AE272"/>
      <c r="AF272"/>
      <c r="AG272"/>
      <c r="AH272"/>
      <c r="AI272"/>
      <c r="AJ272"/>
      <c r="AK272"/>
      <c r="AL272"/>
      <c r="AM272"/>
    </row>
    <row r="273" spans="1:39" s="52" customFormat="1" ht="30" customHeight="1">
      <c r="A273" s="71"/>
      <c r="B273" s="72"/>
      <c r="C273" s="108"/>
      <c r="D273" s="9"/>
      <c r="E273" s="9"/>
      <c r="F273" s="108"/>
      <c r="G273" s="109"/>
      <c r="H273" s="11"/>
      <c r="I273" s="11"/>
      <c r="J273" s="110"/>
      <c r="K273" s="94"/>
      <c r="L273" s="94"/>
      <c r="M273"/>
      <c r="N273"/>
      <c r="O273"/>
      <c r="P273"/>
      <c r="Q273"/>
      <c r="R273"/>
      <c r="S273"/>
      <c r="T273"/>
      <c r="U273"/>
      <c r="V273"/>
      <c r="W273"/>
      <c r="X273"/>
      <c r="Y273"/>
      <c r="Z273"/>
      <c r="AA273"/>
      <c r="AB273"/>
      <c r="AC273"/>
      <c r="AD273"/>
      <c r="AE273"/>
      <c r="AF273"/>
      <c r="AG273"/>
      <c r="AH273"/>
      <c r="AI273"/>
      <c r="AJ273"/>
      <c r="AK273"/>
      <c r="AL273"/>
      <c r="AM273"/>
    </row>
    <row r="274" spans="1:39" s="52" customFormat="1" ht="30" customHeight="1">
      <c r="A274" s="71">
        <v>2.7</v>
      </c>
      <c r="B274" s="72" t="s">
        <v>168</v>
      </c>
      <c r="C274" s="108" t="s">
        <v>313</v>
      </c>
      <c r="D274" s="9">
        <v>75.87</v>
      </c>
      <c r="E274" s="9">
        <v>40</v>
      </c>
      <c r="F274" s="243" t="s">
        <v>314</v>
      </c>
      <c r="G274" s="244"/>
      <c r="H274" s="11"/>
      <c r="I274" s="11">
        <f t="shared" si="4"/>
        <v>75.87</v>
      </c>
      <c r="J274" s="239"/>
      <c r="K274" s="240"/>
      <c r="L274" s="240"/>
      <c r="M274"/>
      <c r="N274"/>
      <c r="O274"/>
      <c r="P274"/>
      <c r="Q274"/>
      <c r="R274"/>
      <c r="S274"/>
      <c r="T274"/>
      <c r="U274"/>
      <c r="V274"/>
      <c r="W274"/>
      <c r="X274"/>
      <c r="Y274"/>
      <c r="Z274"/>
      <c r="AA274"/>
      <c r="AB274"/>
      <c r="AC274"/>
      <c r="AD274"/>
      <c r="AE274"/>
      <c r="AF274"/>
      <c r="AG274"/>
      <c r="AH274"/>
      <c r="AI274"/>
      <c r="AJ274"/>
      <c r="AK274"/>
      <c r="AL274"/>
      <c r="AM274"/>
    </row>
    <row r="275" spans="1:39" s="52" customFormat="1" ht="30" customHeight="1">
      <c r="A275" s="71"/>
      <c r="B275" s="72"/>
      <c r="C275" s="108" t="s">
        <v>313</v>
      </c>
      <c r="D275" s="9">
        <v>75.87</v>
      </c>
      <c r="E275" s="9">
        <v>40</v>
      </c>
      <c r="F275" s="108" t="s">
        <v>281</v>
      </c>
      <c r="G275" s="197" t="s">
        <v>255</v>
      </c>
      <c r="H275" s="11"/>
      <c r="I275" s="11">
        <f t="shared" si="4"/>
        <v>75.87</v>
      </c>
      <c r="J275" s="110"/>
      <c r="K275" s="94"/>
      <c r="L275" s="94"/>
      <c r="M275"/>
      <c r="N275"/>
      <c r="O275"/>
      <c r="P275"/>
      <c r="Q275"/>
      <c r="R275"/>
      <c r="S275"/>
      <c r="T275"/>
      <c r="U275"/>
      <c r="V275"/>
      <c r="W275"/>
      <c r="X275"/>
      <c r="Y275"/>
      <c r="Z275"/>
      <c r="AA275"/>
      <c r="AB275"/>
      <c r="AC275"/>
      <c r="AD275"/>
      <c r="AE275"/>
      <c r="AF275"/>
      <c r="AG275"/>
      <c r="AH275"/>
      <c r="AI275"/>
      <c r="AJ275"/>
      <c r="AK275"/>
      <c r="AL275"/>
      <c r="AM275"/>
    </row>
    <row r="276" spans="1:39" s="52" customFormat="1" ht="30" customHeight="1">
      <c r="A276" s="71"/>
      <c r="B276" s="72"/>
      <c r="C276" s="108" t="s">
        <v>315</v>
      </c>
      <c r="D276" s="9">
        <v>14.7</v>
      </c>
      <c r="E276" s="9" t="s">
        <v>252</v>
      </c>
      <c r="F276" s="108" t="s">
        <v>263</v>
      </c>
      <c r="G276" s="197" t="s">
        <v>255</v>
      </c>
      <c r="H276" s="11"/>
      <c r="I276" s="11">
        <f t="shared" si="4"/>
        <v>14.7</v>
      </c>
      <c r="J276" s="110"/>
      <c r="K276" s="94"/>
      <c r="L276" s="94"/>
      <c r="M276"/>
      <c r="N276"/>
      <c r="O276"/>
      <c r="P276"/>
      <c r="Q276"/>
      <c r="R276"/>
      <c r="S276"/>
      <c r="T276"/>
      <c r="U276"/>
      <c r="V276"/>
      <c r="W276"/>
      <c r="X276"/>
      <c r="Y276"/>
      <c r="Z276"/>
      <c r="AA276"/>
      <c r="AB276"/>
      <c r="AC276"/>
      <c r="AD276"/>
      <c r="AE276"/>
      <c r="AF276"/>
      <c r="AG276"/>
      <c r="AH276"/>
      <c r="AI276"/>
      <c r="AJ276"/>
      <c r="AK276"/>
      <c r="AL276"/>
      <c r="AM276"/>
    </row>
    <row r="277" spans="1:39" s="52" customFormat="1" ht="30" customHeight="1">
      <c r="A277" s="71"/>
      <c r="B277" s="72"/>
      <c r="C277" s="108" t="s">
        <v>316</v>
      </c>
      <c r="D277" s="9">
        <v>22.32</v>
      </c>
      <c r="E277" s="9" t="s">
        <v>252</v>
      </c>
      <c r="F277" s="108" t="s">
        <v>268</v>
      </c>
      <c r="G277" s="197" t="s">
        <v>255</v>
      </c>
      <c r="H277" s="11"/>
      <c r="I277" s="11">
        <f t="shared" si="4"/>
        <v>22.32</v>
      </c>
      <c r="J277" s="110"/>
      <c r="K277" s="94"/>
      <c r="L277" s="94"/>
      <c r="M277"/>
      <c r="N277"/>
      <c r="O277"/>
      <c r="P277"/>
      <c r="Q277"/>
      <c r="R277"/>
      <c r="S277"/>
      <c r="T277"/>
      <c r="U277"/>
      <c r="V277"/>
      <c r="W277"/>
      <c r="X277"/>
      <c r="Y277"/>
      <c r="Z277"/>
      <c r="AA277"/>
      <c r="AB277"/>
      <c r="AC277"/>
      <c r="AD277"/>
      <c r="AE277"/>
      <c r="AF277"/>
      <c r="AG277"/>
      <c r="AH277"/>
      <c r="AI277"/>
      <c r="AJ277"/>
      <c r="AK277"/>
      <c r="AL277"/>
      <c r="AM277"/>
    </row>
    <row r="278" spans="1:39" s="52" customFormat="1" ht="30" customHeight="1">
      <c r="A278" s="71"/>
      <c r="B278" s="72"/>
      <c r="C278" s="108" t="s">
        <v>313</v>
      </c>
      <c r="D278" s="9">
        <v>632.25</v>
      </c>
      <c r="E278" s="9">
        <v>40</v>
      </c>
      <c r="F278" s="108" t="s">
        <v>281</v>
      </c>
      <c r="G278" s="197" t="s">
        <v>255</v>
      </c>
      <c r="H278" s="11"/>
      <c r="I278" s="11">
        <f t="shared" si="4"/>
        <v>632.25</v>
      </c>
      <c r="J278" s="110"/>
      <c r="K278" s="94"/>
      <c r="L278" s="94"/>
      <c r="M278"/>
      <c r="N278"/>
      <c r="O278"/>
      <c r="P278"/>
      <c r="Q278"/>
      <c r="R278"/>
      <c r="S278"/>
      <c r="T278"/>
      <c r="U278"/>
      <c r="V278"/>
      <c r="W278"/>
      <c r="X278"/>
      <c r="Y278"/>
      <c r="Z278"/>
      <c r="AA278"/>
      <c r="AB278"/>
      <c r="AC278"/>
      <c r="AD278"/>
      <c r="AE278"/>
      <c r="AF278"/>
      <c r="AG278"/>
      <c r="AH278"/>
      <c r="AI278"/>
      <c r="AJ278"/>
      <c r="AK278"/>
      <c r="AL278"/>
      <c r="AM278"/>
    </row>
    <row r="279" spans="1:39" s="52" customFormat="1" ht="30" customHeight="1">
      <c r="A279" s="71"/>
      <c r="B279" s="72"/>
      <c r="C279" s="108" t="s">
        <v>313</v>
      </c>
      <c r="D279" s="9">
        <v>632.25</v>
      </c>
      <c r="E279" s="9">
        <v>40</v>
      </c>
      <c r="F279" s="108" t="s">
        <v>281</v>
      </c>
      <c r="G279" s="197" t="s">
        <v>255</v>
      </c>
      <c r="H279" s="11"/>
      <c r="I279" s="11">
        <f t="shared" si="4"/>
        <v>632.25</v>
      </c>
      <c r="J279" s="110"/>
      <c r="K279" s="94"/>
      <c r="L279" s="94"/>
      <c r="M279"/>
      <c r="N279"/>
      <c r="O279"/>
      <c r="P279"/>
      <c r="Q279"/>
      <c r="R279"/>
      <c r="S279"/>
      <c r="T279"/>
      <c r="U279"/>
      <c r="V279"/>
      <c r="W279"/>
      <c r="X279"/>
      <c r="Y279"/>
      <c r="Z279"/>
      <c r="AA279"/>
      <c r="AB279"/>
      <c r="AC279"/>
      <c r="AD279"/>
      <c r="AE279"/>
      <c r="AF279"/>
      <c r="AG279"/>
      <c r="AH279"/>
      <c r="AI279"/>
      <c r="AJ279"/>
      <c r="AK279"/>
      <c r="AL279"/>
      <c r="AM279"/>
    </row>
    <row r="280" spans="1:39" s="52" customFormat="1" ht="30" customHeight="1">
      <c r="A280" s="71"/>
      <c r="B280" s="72"/>
      <c r="C280" s="108" t="s">
        <v>315</v>
      </c>
      <c r="D280" s="9">
        <v>122.46</v>
      </c>
      <c r="E280" s="9" t="s">
        <v>252</v>
      </c>
      <c r="F280" s="108" t="s">
        <v>263</v>
      </c>
      <c r="G280" s="197" t="s">
        <v>255</v>
      </c>
      <c r="H280" s="11"/>
      <c r="I280" s="11">
        <f t="shared" si="4"/>
        <v>122.46</v>
      </c>
      <c r="J280" s="110"/>
      <c r="K280" s="94"/>
      <c r="L280" s="94"/>
      <c r="M280"/>
      <c r="N280"/>
      <c r="O280"/>
      <c r="P280"/>
      <c r="Q280"/>
      <c r="R280"/>
      <c r="S280"/>
      <c r="T280"/>
      <c r="U280"/>
      <c r="V280"/>
      <c r="W280"/>
      <c r="X280"/>
      <c r="Y280"/>
      <c r="Z280"/>
      <c r="AA280"/>
      <c r="AB280"/>
      <c r="AC280"/>
      <c r="AD280"/>
      <c r="AE280"/>
      <c r="AF280"/>
      <c r="AG280"/>
      <c r="AH280"/>
      <c r="AI280"/>
      <c r="AJ280"/>
      <c r="AK280"/>
      <c r="AL280"/>
      <c r="AM280"/>
    </row>
    <row r="281" spans="1:39" s="52" customFormat="1" ht="30" customHeight="1">
      <c r="A281" s="71"/>
      <c r="B281" s="72"/>
      <c r="C281" s="108" t="s">
        <v>316</v>
      </c>
      <c r="D281" s="9">
        <v>186</v>
      </c>
      <c r="E281" s="9" t="s">
        <v>252</v>
      </c>
      <c r="F281" s="108" t="s">
        <v>268</v>
      </c>
      <c r="G281" s="197" t="s">
        <v>269</v>
      </c>
      <c r="H281" s="11"/>
      <c r="I281" s="11"/>
      <c r="J281" s="110"/>
      <c r="K281" s="94"/>
      <c r="L281" s="94"/>
      <c r="M281"/>
      <c r="N281"/>
      <c r="O281"/>
      <c r="P281"/>
      <c r="Q281"/>
      <c r="R281"/>
      <c r="S281"/>
      <c r="T281"/>
      <c r="U281"/>
      <c r="V281"/>
      <c r="W281"/>
      <c r="X281"/>
      <c r="Y281"/>
      <c r="Z281"/>
      <c r="AA281"/>
      <c r="AB281"/>
      <c r="AC281"/>
      <c r="AD281"/>
      <c r="AE281"/>
      <c r="AF281"/>
      <c r="AG281"/>
      <c r="AH281"/>
      <c r="AI281"/>
      <c r="AJ281"/>
      <c r="AK281"/>
      <c r="AL281"/>
      <c r="AM281"/>
    </row>
    <row r="282" spans="1:39" s="52" customFormat="1" ht="30" customHeight="1">
      <c r="A282" s="71"/>
      <c r="B282" s="72"/>
      <c r="C282" s="108" t="s">
        <v>313</v>
      </c>
      <c r="D282" s="9">
        <v>758.7</v>
      </c>
      <c r="E282" s="9">
        <v>40</v>
      </c>
      <c r="F282" s="108" t="s">
        <v>281</v>
      </c>
      <c r="G282" s="197" t="s">
        <v>255</v>
      </c>
      <c r="H282" s="11"/>
      <c r="I282" s="11">
        <f t="shared" si="4"/>
        <v>758.7</v>
      </c>
      <c r="J282" s="110"/>
      <c r="K282" s="94"/>
      <c r="L282" s="94"/>
      <c r="M282"/>
      <c r="N282"/>
      <c r="O282"/>
      <c r="P282"/>
      <c r="Q282"/>
      <c r="R282"/>
      <c r="S282"/>
      <c r="T282"/>
      <c r="U282"/>
      <c r="V282"/>
      <c r="W282"/>
      <c r="X282"/>
      <c r="Y282"/>
      <c r="Z282"/>
      <c r="AA282"/>
      <c r="AB282"/>
      <c r="AC282"/>
      <c r="AD282"/>
      <c r="AE282"/>
      <c r="AF282"/>
      <c r="AG282"/>
      <c r="AH282"/>
      <c r="AI282"/>
      <c r="AJ282"/>
      <c r="AK282"/>
      <c r="AL282"/>
      <c r="AM282"/>
    </row>
    <row r="283" spans="1:39" s="52" customFormat="1" ht="30" customHeight="1">
      <c r="A283" s="71"/>
      <c r="B283" s="72"/>
      <c r="C283" s="108" t="s">
        <v>313</v>
      </c>
      <c r="D283" s="9">
        <v>758.7</v>
      </c>
      <c r="E283" s="9">
        <v>40</v>
      </c>
      <c r="F283" s="108" t="s">
        <v>281</v>
      </c>
      <c r="G283" s="197" t="s">
        <v>255</v>
      </c>
      <c r="H283" s="11"/>
      <c r="I283" s="11">
        <f t="shared" si="4"/>
        <v>758.7</v>
      </c>
      <c r="J283" s="110"/>
      <c r="K283" s="94"/>
      <c r="L283" s="94"/>
      <c r="M283"/>
      <c r="N283"/>
      <c r="O283"/>
      <c r="P283"/>
      <c r="Q283"/>
      <c r="R283"/>
      <c r="S283"/>
      <c r="T283"/>
      <c r="U283"/>
      <c r="V283"/>
      <c r="W283"/>
      <c r="X283"/>
      <c r="Y283"/>
      <c r="Z283"/>
      <c r="AA283"/>
      <c r="AB283"/>
      <c r="AC283"/>
      <c r="AD283"/>
      <c r="AE283"/>
      <c r="AF283"/>
      <c r="AG283"/>
      <c r="AH283"/>
      <c r="AI283"/>
      <c r="AJ283"/>
      <c r="AK283"/>
      <c r="AL283"/>
      <c r="AM283"/>
    </row>
    <row r="284" spans="1:39" s="52" customFormat="1" ht="30" customHeight="1">
      <c r="A284" s="71"/>
      <c r="B284" s="72"/>
      <c r="C284" s="108" t="s">
        <v>315</v>
      </c>
      <c r="D284" s="9">
        <v>146.94999999999999</v>
      </c>
      <c r="E284" s="9" t="s">
        <v>252</v>
      </c>
      <c r="F284" s="108" t="s">
        <v>263</v>
      </c>
      <c r="G284" s="197" t="s">
        <v>255</v>
      </c>
      <c r="H284" s="11"/>
      <c r="I284" s="11">
        <f t="shared" si="4"/>
        <v>146.94999999999999</v>
      </c>
      <c r="J284" s="110"/>
      <c r="K284" s="94"/>
      <c r="L284" s="94"/>
      <c r="M284"/>
      <c r="N284"/>
      <c r="O284"/>
      <c r="P284"/>
      <c r="Q284"/>
      <c r="R284"/>
      <c r="S284"/>
      <c r="T284"/>
      <c r="U284"/>
      <c r="V284"/>
      <c r="W284"/>
      <c r="X284"/>
      <c r="Y284"/>
      <c r="Z284"/>
      <c r="AA284"/>
      <c r="AB284"/>
      <c r="AC284"/>
      <c r="AD284"/>
      <c r="AE284"/>
      <c r="AF284"/>
      <c r="AG284"/>
      <c r="AH284"/>
      <c r="AI284"/>
      <c r="AJ284"/>
      <c r="AK284"/>
      <c r="AL284"/>
      <c r="AM284"/>
    </row>
    <row r="285" spans="1:39" s="52" customFormat="1" ht="30" customHeight="1">
      <c r="A285" s="71"/>
      <c r="B285" s="72"/>
      <c r="C285" s="108" t="s">
        <v>316</v>
      </c>
      <c r="D285" s="9">
        <v>223.2</v>
      </c>
      <c r="E285" s="9" t="s">
        <v>252</v>
      </c>
      <c r="F285" s="108" t="s">
        <v>268</v>
      </c>
      <c r="G285" s="197" t="s">
        <v>269</v>
      </c>
      <c r="H285" s="11"/>
      <c r="I285" s="11"/>
      <c r="J285" s="110"/>
      <c r="K285" s="94"/>
      <c r="L285" s="94"/>
      <c r="M285"/>
      <c r="N285"/>
      <c r="O285"/>
      <c r="P285"/>
      <c r="Q285"/>
      <c r="R285"/>
      <c r="S285"/>
      <c r="T285"/>
      <c r="U285"/>
      <c r="V285"/>
      <c r="W285"/>
      <c r="X285"/>
      <c r="Y285"/>
      <c r="Z285"/>
      <c r="AA285"/>
      <c r="AB285"/>
      <c r="AC285"/>
      <c r="AD285"/>
      <c r="AE285"/>
      <c r="AF285"/>
      <c r="AG285"/>
      <c r="AH285"/>
      <c r="AI285"/>
      <c r="AJ285"/>
      <c r="AK285"/>
      <c r="AL285"/>
      <c r="AM285"/>
    </row>
    <row r="286" spans="1:39" s="52" customFormat="1" ht="30" customHeight="1">
      <c r="A286" s="71"/>
      <c r="B286" s="72"/>
      <c r="C286" s="108" t="s">
        <v>313</v>
      </c>
      <c r="D286" s="9">
        <v>811.39</v>
      </c>
      <c r="E286" s="9">
        <v>40</v>
      </c>
      <c r="F286" s="108" t="s">
        <v>281</v>
      </c>
      <c r="G286" s="197" t="s">
        <v>255</v>
      </c>
      <c r="H286" s="11"/>
      <c r="I286" s="11">
        <f t="shared" si="4"/>
        <v>811.39</v>
      </c>
      <c r="J286" s="110"/>
      <c r="K286" s="94"/>
      <c r="L286" s="94"/>
      <c r="M286"/>
      <c r="N286"/>
      <c r="O286"/>
      <c r="P286"/>
      <c r="Q286"/>
      <c r="R286"/>
      <c r="S286"/>
      <c r="T286"/>
      <c r="U286"/>
      <c r="V286"/>
      <c r="W286"/>
      <c r="X286"/>
      <c r="Y286"/>
      <c r="Z286"/>
      <c r="AA286"/>
      <c r="AB286"/>
      <c r="AC286"/>
      <c r="AD286"/>
      <c r="AE286"/>
      <c r="AF286"/>
      <c r="AG286"/>
      <c r="AH286"/>
      <c r="AI286"/>
      <c r="AJ286"/>
      <c r="AK286"/>
      <c r="AL286"/>
      <c r="AM286"/>
    </row>
    <row r="287" spans="1:39" s="52" customFormat="1" ht="30" customHeight="1">
      <c r="A287" s="71"/>
      <c r="B287" s="72"/>
      <c r="C287" s="108" t="s">
        <v>313</v>
      </c>
      <c r="D287" s="9">
        <v>811.39</v>
      </c>
      <c r="E287" s="9">
        <v>40</v>
      </c>
      <c r="F287" s="108" t="s">
        <v>281</v>
      </c>
      <c r="G287" s="197" t="s">
        <v>255</v>
      </c>
      <c r="H287" s="11"/>
      <c r="I287" s="11">
        <f t="shared" si="4"/>
        <v>811.39</v>
      </c>
      <c r="J287" s="110"/>
      <c r="K287" s="94"/>
      <c r="L287" s="94"/>
      <c r="M287"/>
      <c r="N287"/>
      <c r="O287"/>
      <c r="P287"/>
      <c r="Q287"/>
      <c r="R287"/>
      <c r="S287"/>
      <c r="T287"/>
      <c r="U287"/>
      <c r="V287"/>
      <c r="W287"/>
      <c r="X287"/>
      <c r="Y287"/>
      <c r="Z287"/>
      <c r="AA287"/>
      <c r="AB287"/>
      <c r="AC287"/>
      <c r="AD287"/>
      <c r="AE287"/>
      <c r="AF287"/>
      <c r="AG287"/>
      <c r="AH287"/>
      <c r="AI287"/>
      <c r="AJ287"/>
      <c r="AK287"/>
      <c r="AL287"/>
      <c r="AM287"/>
    </row>
    <row r="288" spans="1:39" s="52" customFormat="1" ht="30" customHeight="1">
      <c r="A288" s="71"/>
      <c r="B288" s="72"/>
      <c r="C288" s="108" t="s">
        <v>315</v>
      </c>
      <c r="D288" s="9">
        <v>157.16</v>
      </c>
      <c r="E288" s="9" t="s">
        <v>252</v>
      </c>
      <c r="F288" s="108" t="s">
        <v>263</v>
      </c>
      <c r="G288" s="197" t="s">
        <v>255</v>
      </c>
      <c r="H288" s="11"/>
      <c r="I288" s="11">
        <f t="shared" si="4"/>
        <v>157.16</v>
      </c>
      <c r="J288" s="110"/>
      <c r="K288" s="94"/>
      <c r="L288" s="94"/>
      <c r="M288"/>
      <c r="N288"/>
      <c r="O288"/>
      <c r="P288"/>
      <c r="Q288"/>
      <c r="R288"/>
      <c r="S288"/>
      <c r="T288"/>
      <c r="U288"/>
      <c r="V288"/>
      <c r="W288"/>
      <c r="X288"/>
      <c r="Y288"/>
      <c r="Z288"/>
      <c r="AA288"/>
      <c r="AB288"/>
      <c r="AC288"/>
      <c r="AD288"/>
      <c r="AE288"/>
      <c r="AF288"/>
      <c r="AG288"/>
      <c r="AH288"/>
      <c r="AI288"/>
      <c r="AJ288"/>
      <c r="AK288"/>
      <c r="AL288"/>
      <c r="AM288"/>
    </row>
    <row r="289" spans="1:39" s="52" customFormat="1" ht="30" customHeight="1">
      <c r="A289" s="71"/>
      <c r="B289" s="72"/>
      <c r="C289" s="108" t="s">
        <v>316</v>
      </c>
      <c r="D289" s="9">
        <v>238.7</v>
      </c>
      <c r="E289" s="9" t="s">
        <v>252</v>
      </c>
      <c r="F289" s="108" t="s">
        <v>268</v>
      </c>
      <c r="G289" s="197" t="s">
        <v>269</v>
      </c>
      <c r="H289" s="11"/>
      <c r="I289" s="11"/>
      <c r="J289" s="110"/>
      <c r="K289" s="94"/>
      <c r="L289" s="94"/>
      <c r="M289"/>
      <c r="N289"/>
      <c r="O289"/>
      <c r="P289"/>
      <c r="Q289"/>
      <c r="R289"/>
      <c r="S289"/>
      <c r="T289"/>
      <c r="U289"/>
      <c r="V289"/>
      <c r="W289"/>
      <c r="X289"/>
      <c r="Y289"/>
      <c r="Z289"/>
      <c r="AA289"/>
      <c r="AB289"/>
      <c r="AC289"/>
      <c r="AD289"/>
      <c r="AE289"/>
      <c r="AF289"/>
      <c r="AG289"/>
      <c r="AH289"/>
      <c r="AI289"/>
      <c r="AJ289"/>
      <c r="AK289"/>
      <c r="AL289"/>
      <c r="AM289"/>
    </row>
    <row r="290" spans="1:39" s="52" customFormat="1" ht="30" customHeight="1">
      <c r="A290" s="71"/>
      <c r="B290" s="72"/>
      <c r="C290" s="108" t="s">
        <v>315</v>
      </c>
      <c r="D290" s="9">
        <v>275.54000000000002</v>
      </c>
      <c r="E290" s="9" t="s">
        <v>252</v>
      </c>
      <c r="F290" s="108" t="s">
        <v>263</v>
      </c>
      <c r="G290" s="197" t="s">
        <v>255</v>
      </c>
      <c r="H290" s="11"/>
      <c r="I290" s="11">
        <f t="shared" si="4"/>
        <v>275.54000000000002</v>
      </c>
      <c r="J290" s="110"/>
      <c r="K290" s="94"/>
      <c r="L290" s="94"/>
      <c r="M290"/>
      <c r="N290"/>
      <c r="O290"/>
      <c r="P290"/>
      <c r="Q290"/>
      <c r="R290"/>
      <c r="S290"/>
      <c r="T290"/>
      <c r="U290"/>
      <c r="V290"/>
      <c r="W290"/>
      <c r="X290"/>
      <c r="Y290"/>
      <c r="Z290"/>
      <c r="AA290"/>
      <c r="AB290"/>
      <c r="AC290"/>
      <c r="AD290"/>
      <c r="AE290"/>
      <c r="AF290"/>
      <c r="AG290"/>
      <c r="AH290"/>
      <c r="AI290"/>
      <c r="AJ290"/>
      <c r="AK290"/>
      <c r="AL290"/>
      <c r="AM290"/>
    </row>
    <row r="291" spans="1:39" s="52" customFormat="1" ht="30" customHeight="1">
      <c r="A291" s="71"/>
      <c r="B291" s="72"/>
      <c r="C291" s="108" t="s">
        <v>313</v>
      </c>
      <c r="D291" s="9">
        <v>1538.48</v>
      </c>
      <c r="E291" s="9">
        <v>40</v>
      </c>
      <c r="F291" s="108" t="s">
        <v>281</v>
      </c>
      <c r="G291" s="197" t="s">
        <v>255</v>
      </c>
      <c r="H291" s="11"/>
      <c r="I291" s="11">
        <f t="shared" si="4"/>
        <v>1538.48</v>
      </c>
      <c r="J291" s="110"/>
      <c r="K291" s="94"/>
      <c r="L291" s="94"/>
      <c r="M291"/>
      <c r="N291"/>
      <c r="O291"/>
      <c r="P291"/>
      <c r="Q291"/>
      <c r="R291"/>
      <c r="S291"/>
      <c r="T291"/>
      <c r="U291"/>
      <c r="V291"/>
      <c r="W291"/>
      <c r="X291"/>
      <c r="Y291"/>
      <c r="Z291"/>
      <c r="AA291"/>
      <c r="AB291"/>
      <c r="AC291"/>
      <c r="AD291"/>
      <c r="AE291"/>
      <c r="AF291"/>
      <c r="AG291"/>
      <c r="AH291"/>
      <c r="AI291"/>
      <c r="AJ291"/>
      <c r="AK291"/>
      <c r="AL291"/>
      <c r="AM291"/>
    </row>
    <row r="292" spans="1:39" s="52" customFormat="1" ht="30" customHeight="1">
      <c r="A292" s="71"/>
      <c r="B292" s="72"/>
      <c r="C292" s="108" t="s">
        <v>313</v>
      </c>
      <c r="D292" s="9">
        <v>1538.48</v>
      </c>
      <c r="E292" s="9">
        <v>40</v>
      </c>
      <c r="F292" s="108" t="s">
        <v>281</v>
      </c>
      <c r="G292" s="197" t="s">
        <v>255</v>
      </c>
      <c r="H292" s="11"/>
      <c r="I292" s="11">
        <f t="shared" si="4"/>
        <v>1538.48</v>
      </c>
      <c r="J292" s="110"/>
      <c r="K292" s="94"/>
      <c r="L292" s="94"/>
      <c r="M292"/>
      <c r="N292"/>
      <c r="O292"/>
      <c r="P292"/>
      <c r="Q292"/>
      <c r="R292"/>
      <c r="S292"/>
      <c r="T292"/>
      <c r="U292"/>
      <c r="V292"/>
      <c r="W292"/>
      <c r="X292"/>
      <c r="Y292"/>
      <c r="Z292"/>
      <c r="AA292"/>
      <c r="AB292"/>
      <c r="AC292"/>
      <c r="AD292"/>
      <c r="AE292"/>
      <c r="AF292"/>
      <c r="AG292"/>
      <c r="AH292"/>
      <c r="AI292"/>
      <c r="AJ292"/>
      <c r="AK292"/>
      <c r="AL292"/>
      <c r="AM292"/>
    </row>
    <row r="293" spans="1:39" s="52" customFormat="1" ht="30" customHeight="1">
      <c r="A293" s="71"/>
      <c r="B293" s="72"/>
      <c r="C293" s="108" t="s">
        <v>315</v>
      </c>
      <c r="D293" s="9">
        <v>297.99</v>
      </c>
      <c r="E293" s="9" t="s">
        <v>252</v>
      </c>
      <c r="F293" s="108" t="s">
        <v>263</v>
      </c>
      <c r="G293" s="197" t="s">
        <v>255</v>
      </c>
      <c r="H293" s="11"/>
      <c r="I293" s="11">
        <f t="shared" si="4"/>
        <v>297.99</v>
      </c>
      <c r="J293" s="110"/>
      <c r="K293" s="94"/>
      <c r="L293" s="94"/>
      <c r="M293"/>
      <c r="N293"/>
      <c r="O293"/>
      <c r="P293"/>
      <c r="Q293"/>
      <c r="R293"/>
      <c r="S293"/>
      <c r="T293"/>
      <c r="U293"/>
      <c r="V293"/>
      <c r="W293"/>
      <c r="X293"/>
      <c r="Y293"/>
      <c r="Z293"/>
      <c r="AA293"/>
      <c r="AB293"/>
      <c r="AC293"/>
      <c r="AD293"/>
      <c r="AE293"/>
      <c r="AF293"/>
      <c r="AG293"/>
      <c r="AH293"/>
      <c r="AI293"/>
      <c r="AJ293"/>
      <c r="AK293"/>
      <c r="AL293"/>
      <c r="AM293"/>
    </row>
    <row r="294" spans="1:39" s="52" customFormat="1" ht="30" customHeight="1">
      <c r="A294" s="71"/>
      <c r="B294" s="72"/>
      <c r="C294" s="108" t="s">
        <v>316</v>
      </c>
      <c r="D294" s="9">
        <v>452.6</v>
      </c>
      <c r="E294" s="9" t="s">
        <v>252</v>
      </c>
      <c r="F294" s="108" t="s">
        <v>268</v>
      </c>
      <c r="G294" s="197" t="s">
        <v>269</v>
      </c>
      <c r="H294" s="11"/>
      <c r="I294" s="11"/>
      <c r="J294" s="110"/>
      <c r="K294" s="94"/>
      <c r="L294" s="94"/>
      <c r="M294"/>
      <c r="N294"/>
      <c r="O294"/>
      <c r="P294"/>
      <c r="Q294"/>
      <c r="R294"/>
      <c r="S294"/>
      <c r="T294"/>
      <c r="U294"/>
      <c r="V294"/>
      <c r="W294"/>
      <c r="X294"/>
      <c r="Y294"/>
      <c r="Z294"/>
      <c r="AA294"/>
      <c r="AB294"/>
      <c r="AC294"/>
      <c r="AD294"/>
      <c r="AE294"/>
      <c r="AF294"/>
      <c r="AG294"/>
      <c r="AH294"/>
      <c r="AI294"/>
      <c r="AJ294"/>
      <c r="AK294"/>
      <c r="AL294"/>
      <c r="AM294"/>
    </row>
    <row r="295" spans="1:39" s="52" customFormat="1" ht="30" customHeight="1">
      <c r="A295" s="71"/>
      <c r="B295" s="72"/>
      <c r="C295" s="108" t="s">
        <v>313</v>
      </c>
      <c r="D295" s="9">
        <v>18461.7</v>
      </c>
      <c r="E295" s="9">
        <v>40</v>
      </c>
      <c r="F295" s="108" t="s">
        <v>281</v>
      </c>
      <c r="G295" s="197" t="s">
        <v>255</v>
      </c>
      <c r="H295" s="11"/>
      <c r="I295" s="11">
        <f t="shared" si="4"/>
        <v>18461.7</v>
      </c>
      <c r="J295" s="110"/>
      <c r="K295" s="94"/>
      <c r="L295" s="94"/>
      <c r="M295"/>
      <c r="N295"/>
      <c r="O295"/>
      <c r="P295"/>
      <c r="Q295"/>
      <c r="R295"/>
      <c r="S295"/>
      <c r="T295"/>
      <c r="U295"/>
      <c r="V295"/>
      <c r="W295"/>
      <c r="X295"/>
      <c r="Y295"/>
      <c r="Z295"/>
      <c r="AA295"/>
      <c r="AB295"/>
      <c r="AC295"/>
      <c r="AD295"/>
      <c r="AE295"/>
      <c r="AF295"/>
      <c r="AG295"/>
      <c r="AH295"/>
      <c r="AI295"/>
      <c r="AJ295"/>
      <c r="AK295"/>
      <c r="AL295"/>
      <c r="AM295"/>
    </row>
    <row r="296" spans="1:39" s="52" customFormat="1" ht="30" customHeight="1">
      <c r="A296" s="71"/>
      <c r="B296" s="72"/>
      <c r="C296" s="108" t="s">
        <v>313</v>
      </c>
      <c r="D296" s="9">
        <v>18461.7</v>
      </c>
      <c r="E296" s="9">
        <v>40</v>
      </c>
      <c r="F296" s="108" t="s">
        <v>281</v>
      </c>
      <c r="G296" s="197" t="s">
        <v>255</v>
      </c>
      <c r="H296" s="11"/>
      <c r="I296" s="11">
        <f t="shared" si="4"/>
        <v>18461.7</v>
      </c>
      <c r="J296" s="110"/>
      <c r="K296" s="94"/>
      <c r="L296" s="94"/>
      <c r="M296"/>
      <c r="N296"/>
      <c r="O296"/>
      <c r="P296"/>
      <c r="Q296"/>
      <c r="R296"/>
      <c r="S296"/>
      <c r="T296"/>
      <c r="U296"/>
      <c r="V296"/>
      <c r="W296"/>
      <c r="X296"/>
      <c r="Y296"/>
      <c r="Z296"/>
      <c r="AA296"/>
      <c r="AB296"/>
      <c r="AC296"/>
      <c r="AD296"/>
      <c r="AE296"/>
      <c r="AF296"/>
      <c r="AG296"/>
      <c r="AH296"/>
      <c r="AI296"/>
      <c r="AJ296"/>
      <c r="AK296"/>
      <c r="AL296"/>
      <c r="AM296"/>
    </row>
    <row r="297" spans="1:39" s="52" customFormat="1" ht="30" customHeight="1">
      <c r="A297" s="71"/>
      <c r="B297" s="72"/>
      <c r="C297" s="108" t="s">
        <v>315</v>
      </c>
      <c r="D297" s="9">
        <v>3575.83</v>
      </c>
      <c r="E297" s="9" t="s">
        <v>252</v>
      </c>
      <c r="F297" s="108" t="s">
        <v>263</v>
      </c>
      <c r="G297" s="197" t="s">
        <v>255</v>
      </c>
      <c r="H297" s="11"/>
      <c r="I297" s="11">
        <f t="shared" si="4"/>
        <v>3575.83</v>
      </c>
      <c r="J297" s="110"/>
      <c r="K297" s="94"/>
      <c r="L297" s="94"/>
      <c r="M297"/>
      <c r="N297"/>
      <c r="O297"/>
      <c r="P297"/>
      <c r="Q297"/>
      <c r="R297"/>
      <c r="S297"/>
      <c r="T297"/>
      <c r="U297"/>
      <c r="V297"/>
      <c r="W297"/>
      <c r="X297"/>
      <c r="Y297"/>
      <c r="Z297"/>
      <c r="AA297"/>
      <c r="AB297"/>
      <c r="AC297"/>
      <c r="AD297"/>
      <c r="AE297"/>
      <c r="AF297"/>
      <c r="AG297"/>
      <c r="AH297"/>
      <c r="AI297"/>
      <c r="AJ297"/>
      <c r="AK297"/>
      <c r="AL297"/>
      <c r="AM297"/>
    </row>
    <row r="298" spans="1:39" s="52" customFormat="1" ht="30" customHeight="1">
      <c r="A298" s="71"/>
      <c r="B298" s="72"/>
      <c r="C298" s="108" t="s">
        <v>316</v>
      </c>
      <c r="D298" s="9">
        <v>5431.2</v>
      </c>
      <c r="E298" s="9" t="s">
        <v>252</v>
      </c>
      <c r="F298" s="108" t="s">
        <v>268</v>
      </c>
      <c r="G298" s="197" t="s">
        <v>269</v>
      </c>
      <c r="H298" s="11"/>
      <c r="I298" s="11"/>
      <c r="J298" s="110"/>
      <c r="K298" s="94"/>
      <c r="L298" s="94"/>
      <c r="M298"/>
      <c r="N298"/>
      <c r="O298"/>
      <c r="P298"/>
      <c r="Q298"/>
      <c r="R298"/>
      <c r="S298"/>
      <c r="T298"/>
      <c r="U298"/>
      <c r="V298"/>
      <c r="W298"/>
      <c r="X298"/>
      <c r="Y298"/>
      <c r="Z298"/>
      <c r="AA298"/>
      <c r="AB298"/>
      <c r="AC298"/>
      <c r="AD298"/>
      <c r="AE298"/>
      <c r="AF298"/>
      <c r="AG298"/>
      <c r="AH298"/>
      <c r="AI298"/>
      <c r="AJ298"/>
      <c r="AK298"/>
      <c r="AL298"/>
      <c r="AM298"/>
    </row>
    <row r="299" spans="1:39" s="52" customFormat="1" ht="30" hidden="1" customHeight="1">
      <c r="A299" s="71"/>
      <c r="B299" s="72"/>
      <c r="C299" s="108"/>
      <c r="D299" s="9"/>
      <c r="E299" s="9"/>
      <c r="F299" s="108"/>
      <c r="G299" s="109"/>
      <c r="H299" s="11"/>
      <c r="I299" s="11">
        <f t="shared" si="4"/>
        <v>0</v>
      </c>
      <c r="J299" s="110"/>
      <c r="K299" s="94"/>
      <c r="L299" s="94"/>
      <c r="M299"/>
      <c r="N299"/>
      <c r="O299"/>
      <c r="P299"/>
      <c r="Q299"/>
      <c r="R299"/>
      <c r="S299"/>
      <c r="T299"/>
      <c r="U299"/>
      <c r="V299"/>
      <c r="W299"/>
      <c r="X299"/>
      <c r="Y299"/>
      <c r="Z299"/>
      <c r="AA299"/>
      <c r="AB299"/>
      <c r="AC299"/>
      <c r="AD299"/>
      <c r="AE299"/>
      <c r="AF299"/>
      <c r="AG299"/>
      <c r="AH299"/>
      <c r="AI299"/>
      <c r="AJ299"/>
      <c r="AK299"/>
      <c r="AL299"/>
      <c r="AM299"/>
    </row>
    <row r="300" spans="1:39" s="52" customFormat="1" ht="30" hidden="1" customHeight="1">
      <c r="A300" s="71"/>
      <c r="B300" s="72"/>
      <c r="C300" s="108"/>
      <c r="D300" s="9"/>
      <c r="E300" s="9"/>
      <c r="F300" s="108"/>
      <c r="G300" s="109"/>
      <c r="H300" s="11"/>
      <c r="I300" s="11">
        <f t="shared" si="4"/>
        <v>0</v>
      </c>
      <c r="J300" s="110"/>
      <c r="K300" s="94"/>
      <c r="L300" s="94"/>
      <c r="M300"/>
      <c r="N300"/>
      <c r="O300"/>
      <c r="P300"/>
      <c r="Q300"/>
      <c r="R300"/>
      <c r="S300"/>
      <c r="T300"/>
      <c r="U300"/>
      <c r="V300"/>
      <c r="W300"/>
      <c r="X300"/>
      <c r="Y300"/>
      <c r="Z300"/>
      <c r="AA300"/>
      <c r="AB300"/>
      <c r="AC300"/>
      <c r="AD300"/>
      <c r="AE300"/>
      <c r="AF300"/>
      <c r="AG300"/>
      <c r="AH300"/>
      <c r="AI300"/>
      <c r="AJ300"/>
      <c r="AK300"/>
      <c r="AL300"/>
      <c r="AM300"/>
    </row>
    <row r="301" spans="1:39" s="52" customFormat="1" ht="30" hidden="1" customHeight="1">
      <c r="A301" s="71"/>
      <c r="B301" s="72"/>
      <c r="C301" s="108"/>
      <c r="D301" s="9"/>
      <c r="E301" s="9"/>
      <c r="F301" s="108"/>
      <c r="G301" s="109"/>
      <c r="H301" s="11"/>
      <c r="I301" s="11">
        <f t="shared" si="4"/>
        <v>0</v>
      </c>
      <c r="J301" s="110"/>
      <c r="K301" s="94"/>
      <c r="L301" s="94"/>
      <c r="M301"/>
      <c r="N301"/>
      <c r="O301"/>
      <c r="P301"/>
      <c r="Q301"/>
      <c r="R301"/>
      <c r="S301"/>
      <c r="T301"/>
      <c r="U301"/>
      <c r="V301"/>
      <c r="W301"/>
      <c r="X301"/>
      <c r="Y301"/>
      <c r="Z301"/>
      <c r="AA301"/>
      <c r="AB301"/>
      <c r="AC301"/>
      <c r="AD301"/>
      <c r="AE301"/>
      <c r="AF301"/>
      <c r="AG301"/>
      <c r="AH301"/>
      <c r="AI301"/>
      <c r="AJ301"/>
      <c r="AK301"/>
      <c r="AL301"/>
      <c r="AM301"/>
    </row>
    <row r="302" spans="1:39" s="52" customFormat="1" ht="30" hidden="1" customHeight="1">
      <c r="A302" s="71"/>
      <c r="B302" s="72"/>
      <c r="C302" s="108"/>
      <c r="D302" s="9"/>
      <c r="E302" s="9"/>
      <c r="F302" s="108"/>
      <c r="G302" s="109"/>
      <c r="H302" s="11"/>
      <c r="I302" s="11">
        <f t="shared" si="4"/>
        <v>0</v>
      </c>
      <c r="J302" s="110"/>
      <c r="K302" s="94"/>
      <c r="L302" s="94"/>
      <c r="M302"/>
      <c r="N302"/>
      <c r="O302"/>
      <c r="P302"/>
      <c r="Q302"/>
      <c r="R302"/>
      <c r="S302"/>
      <c r="T302"/>
      <c r="U302"/>
      <c r="V302"/>
      <c r="W302"/>
      <c r="X302"/>
      <c r="Y302"/>
      <c r="Z302"/>
      <c r="AA302"/>
      <c r="AB302"/>
      <c r="AC302"/>
      <c r="AD302"/>
      <c r="AE302"/>
      <c r="AF302"/>
      <c r="AG302"/>
      <c r="AH302"/>
      <c r="AI302"/>
      <c r="AJ302"/>
      <c r="AK302"/>
      <c r="AL302"/>
      <c r="AM302"/>
    </row>
    <row r="303" spans="1:39" s="52" customFormat="1" ht="30" hidden="1" customHeight="1">
      <c r="A303" s="71"/>
      <c r="B303" s="72"/>
      <c r="C303" s="108"/>
      <c r="D303" s="9"/>
      <c r="E303" s="9"/>
      <c r="F303" s="108"/>
      <c r="G303" s="109"/>
      <c r="H303" s="11"/>
      <c r="I303" s="11">
        <f t="shared" si="4"/>
        <v>0</v>
      </c>
      <c r="J303" s="110"/>
      <c r="K303" s="94"/>
      <c r="L303" s="94"/>
      <c r="M303"/>
      <c r="N303"/>
      <c r="O303"/>
      <c r="P303"/>
      <c r="Q303"/>
      <c r="R303"/>
      <c r="S303"/>
      <c r="T303"/>
      <c r="U303"/>
      <c r="V303"/>
      <c r="W303"/>
      <c r="X303"/>
      <c r="Y303"/>
      <c r="Z303"/>
      <c r="AA303"/>
      <c r="AB303"/>
      <c r="AC303"/>
      <c r="AD303"/>
      <c r="AE303"/>
      <c r="AF303"/>
      <c r="AG303"/>
      <c r="AH303"/>
      <c r="AI303"/>
      <c r="AJ303"/>
      <c r="AK303"/>
      <c r="AL303"/>
      <c r="AM303"/>
    </row>
    <row r="304" spans="1:39" s="52" customFormat="1" ht="30" hidden="1" customHeight="1">
      <c r="A304" s="71"/>
      <c r="B304" s="72"/>
      <c r="C304" s="108"/>
      <c r="D304" s="9"/>
      <c r="E304" s="9"/>
      <c r="F304" s="108"/>
      <c r="G304" s="109"/>
      <c r="H304" s="11"/>
      <c r="I304" s="11">
        <f t="shared" si="4"/>
        <v>0</v>
      </c>
      <c r="J304" s="110"/>
      <c r="K304" s="94"/>
      <c r="L304" s="94"/>
      <c r="M304"/>
      <c r="N304"/>
      <c r="O304"/>
      <c r="P304"/>
      <c r="Q304"/>
      <c r="R304"/>
      <c r="S304"/>
      <c r="T304"/>
      <c r="U304"/>
      <c r="V304"/>
      <c r="W304"/>
      <c r="X304"/>
      <c r="Y304"/>
      <c r="Z304"/>
      <c r="AA304"/>
      <c r="AB304"/>
      <c r="AC304"/>
      <c r="AD304"/>
      <c r="AE304"/>
      <c r="AF304"/>
      <c r="AG304"/>
      <c r="AH304"/>
      <c r="AI304"/>
      <c r="AJ304"/>
      <c r="AK304"/>
      <c r="AL304"/>
      <c r="AM304"/>
    </row>
    <row r="305" spans="1:39" s="52" customFormat="1" ht="30" hidden="1" customHeight="1">
      <c r="A305" s="71"/>
      <c r="B305" s="72"/>
      <c r="C305" s="108"/>
      <c r="D305" s="9"/>
      <c r="E305" s="9"/>
      <c r="F305" s="108"/>
      <c r="G305" s="109"/>
      <c r="H305" s="11"/>
      <c r="I305" s="11">
        <f t="shared" si="4"/>
        <v>0</v>
      </c>
      <c r="J305" s="110"/>
      <c r="K305" s="94"/>
      <c r="L305" s="94"/>
      <c r="M305"/>
      <c r="N305"/>
      <c r="O305"/>
      <c r="P305"/>
      <c r="Q305"/>
      <c r="R305"/>
      <c r="S305"/>
      <c r="T305"/>
      <c r="U305"/>
      <c r="V305"/>
      <c r="W305"/>
      <c r="X305"/>
      <c r="Y305"/>
      <c r="Z305"/>
      <c r="AA305"/>
      <c r="AB305"/>
      <c r="AC305"/>
      <c r="AD305"/>
      <c r="AE305"/>
      <c r="AF305"/>
      <c r="AG305"/>
      <c r="AH305"/>
      <c r="AI305"/>
      <c r="AJ305"/>
      <c r="AK305"/>
      <c r="AL305"/>
      <c r="AM305"/>
    </row>
    <row r="306" spans="1:39" s="52" customFormat="1" ht="30" customHeight="1">
      <c r="A306" s="71"/>
      <c r="B306" s="72"/>
      <c r="C306" s="108"/>
      <c r="D306" s="9"/>
      <c r="E306" s="9"/>
      <c r="F306" s="108"/>
      <c r="G306" s="109"/>
      <c r="H306" s="11"/>
      <c r="I306" s="11"/>
      <c r="J306" s="110"/>
      <c r="K306" s="94"/>
      <c r="L306" s="94"/>
      <c r="M306"/>
      <c r="N306"/>
      <c r="O306"/>
      <c r="P306"/>
      <c r="Q306"/>
      <c r="R306"/>
      <c r="S306"/>
      <c r="T306"/>
      <c r="U306"/>
      <c r="V306"/>
      <c r="W306"/>
      <c r="X306"/>
      <c r="Y306"/>
      <c r="Z306"/>
      <c r="AA306"/>
      <c r="AB306"/>
      <c r="AC306"/>
      <c r="AD306"/>
      <c r="AE306"/>
      <c r="AF306"/>
      <c r="AG306"/>
      <c r="AH306"/>
      <c r="AI306"/>
      <c r="AJ306"/>
      <c r="AK306"/>
      <c r="AL306"/>
      <c r="AM306"/>
    </row>
    <row r="307" spans="1:39" s="52" customFormat="1" ht="30" customHeight="1">
      <c r="A307" s="71">
        <v>2.8</v>
      </c>
      <c r="B307" s="72" t="s">
        <v>169</v>
      </c>
      <c r="C307" s="108" t="s">
        <v>317</v>
      </c>
      <c r="D307" s="9">
        <v>5795.52</v>
      </c>
      <c r="E307" s="9">
        <v>40</v>
      </c>
      <c r="F307" s="243" t="s">
        <v>318</v>
      </c>
      <c r="G307" s="244"/>
      <c r="H307" s="11"/>
      <c r="I307" s="11">
        <f t="shared" si="4"/>
        <v>5795.52</v>
      </c>
      <c r="J307" s="239"/>
      <c r="K307" s="240"/>
      <c r="L307" s="240"/>
      <c r="M307"/>
      <c r="N307"/>
      <c r="O307"/>
      <c r="P307"/>
      <c r="Q307"/>
      <c r="R307"/>
      <c r="S307"/>
      <c r="T307"/>
      <c r="U307"/>
      <c r="V307"/>
      <c r="W307"/>
      <c r="X307"/>
      <c r="Y307"/>
      <c r="Z307"/>
      <c r="AA307"/>
      <c r="AB307"/>
      <c r="AC307"/>
      <c r="AD307"/>
      <c r="AE307"/>
      <c r="AF307"/>
      <c r="AG307"/>
      <c r="AH307"/>
      <c r="AI307"/>
      <c r="AJ307"/>
      <c r="AK307"/>
      <c r="AL307"/>
      <c r="AM307"/>
    </row>
    <row r="308" spans="1:39" s="52" customFormat="1" ht="30" customHeight="1">
      <c r="A308" s="71">
        <v>3</v>
      </c>
      <c r="B308" s="72" t="s">
        <v>170</v>
      </c>
      <c r="C308" s="108" t="s">
        <v>319</v>
      </c>
      <c r="D308" s="9">
        <v>105.07</v>
      </c>
      <c r="E308" s="9">
        <v>25</v>
      </c>
      <c r="F308" s="243" t="s">
        <v>320</v>
      </c>
      <c r="G308" s="244"/>
      <c r="H308" s="11"/>
      <c r="I308" s="11">
        <f t="shared" si="4"/>
        <v>105.07</v>
      </c>
      <c r="J308" s="239"/>
      <c r="K308" s="240"/>
      <c r="L308" s="240"/>
      <c r="M308"/>
      <c r="N308"/>
      <c r="O308"/>
      <c r="P308"/>
      <c r="Q308"/>
      <c r="R308"/>
      <c r="S308"/>
      <c r="T308"/>
      <c r="U308"/>
      <c r="V308"/>
      <c r="W308"/>
      <c r="X308"/>
      <c r="Y308"/>
      <c r="Z308"/>
      <c r="AA308"/>
      <c r="AB308"/>
      <c r="AC308"/>
      <c r="AD308"/>
      <c r="AE308"/>
      <c r="AF308"/>
      <c r="AG308"/>
      <c r="AH308"/>
      <c r="AI308"/>
      <c r="AJ308"/>
      <c r="AK308"/>
      <c r="AL308"/>
      <c r="AM308"/>
    </row>
    <row r="309" spans="1:39" s="52" customFormat="1" ht="30" customHeight="1">
      <c r="A309" s="71"/>
      <c r="B309" s="72"/>
      <c r="C309" s="108" t="s">
        <v>321</v>
      </c>
      <c r="D309" s="9">
        <v>36</v>
      </c>
      <c r="E309" s="9">
        <v>25</v>
      </c>
      <c r="F309" s="108" t="s">
        <v>261</v>
      </c>
      <c r="G309" s="109" t="s">
        <v>255</v>
      </c>
      <c r="H309" s="11"/>
      <c r="I309" s="11">
        <f t="shared" si="4"/>
        <v>36</v>
      </c>
      <c r="J309" s="110"/>
      <c r="K309" s="94"/>
      <c r="L309" s="94"/>
      <c r="M309"/>
      <c r="N309"/>
      <c r="O309"/>
      <c r="P309"/>
      <c r="Q309"/>
      <c r="R309"/>
      <c r="S309"/>
      <c r="T309"/>
      <c r="U309"/>
      <c r="V309"/>
      <c r="W309"/>
      <c r="X309"/>
      <c r="Y309"/>
      <c r="Z309"/>
      <c r="AA309"/>
      <c r="AB309"/>
      <c r="AC309"/>
      <c r="AD309"/>
      <c r="AE309"/>
      <c r="AF309"/>
      <c r="AG309"/>
      <c r="AH309"/>
      <c r="AI309"/>
      <c r="AJ309"/>
      <c r="AK309"/>
      <c r="AL309"/>
      <c r="AM309"/>
    </row>
    <row r="310" spans="1:39" s="52" customFormat="1" ht="30" customHeight="1">
      <c r="A310" s="71"/>
      <c r="B310" s="72"/>
      <c r="C310" s="108" t="s">
        <v>322</v>
      </c>
      <c r="D310" s="9">
        <v>2.8</v>
      </c>
      <c r="E310" s="9">
        <v>30</v>
      </c>
      <c r="F310" s="108" t="s">
        <v>261</v>
      </c>
      <c r="G310" s="109" t="s">
        <v>255</v>
      </c>
      <c r="H310" s="11"/>
      <c r="I310" s="11">
        <f t="shared" si="4"/>
        <v>2.8</v>
      </c>
      <c r="J310" s="110"/>
      <c r="K310" s="94"/>
      <c r="L310" s="94"/>
      <c r="M310"/>
      <c r="N310"/>
      <c r="O310"/>
      <c r="P310"/>
      <c r="Q310"/>
      <c r="R310"/>
      <c r="S310"/>
      <c r="T310"/>
      <c r="U310"/>
      <c r="V310"/>
      <c r="W310"/>
      <c r="X310"/>
      <c r="Y310"/>
      <c r="Z310"/>
      <c r="AA310"/>
      <c r="AB310"/>
      <c r="AC310"/>
      <c r="AD310"/>
      <c r="AE310"/>
      <c r="AF310"/>
      <c r="AG310"/>
      <c r="AH310"/>
      <c r="AI310"/>
      <c r="AJ310"/>
      <c r="AK310"/>
      <c r="AL310"/>
      <c r="AM310"/>
    </row>
    <row r="311" spans="1:39" s="52" customFormat="1" ht="30" customHeight="1">
      <c r="A311" s="71"/>
      <c r="B311" s="72"/>
      <c r="C311" s="108" t="s">
        <v>323</v>
      </c>
      <c r="D311" s="9">
        <v>264</v>
      </c>
      <c r="E311" s="9">
        <v>30</v>
      </c>
      <c r="F311" s="108" t="s">
        <v>254</v>
      </c>
      <c r="G311" s="109" t="s">
        <v>255</v>
      </c>
      <c r="H311" s="11"/>
      <c r="I311" s="11">
        <f t="shared" si="4"/>
        <v>264</v>
      </c>
      <c r="J311" s="110"/>
      <c r="K311" s="94"/>
      <c r="L311" s="94"/>
      <c r="M311"/>
      <c r="N311"/>
      <c r="O311"/>
      <c r="P311"/>
      <c r="Q311"/>
      <c r="R311"/>
      <c r="S311"/>
      <c r="T311"/>
      <c r="U311"/>
      <c r="V311"/>
      <c r="W311"/>
      <c r="X311"/>
      <c r="Y311"/>
      <c r="Z311"/>
      <c r="AA311"/>
      <c r="AB311"/>
      <c r="AC311"/>
      <c r="AD311"/>
      <c r="AE311"/>
      <c r="AF311"/>
      <c r="AG311"/>
      <c r="AH311"/>
      <c r="AI311"/>
      <c r="AJ311"/>
      <c r="AK311"/>
      <c r="AL311"/>
      <c r="AM311"/>
    </row>
    <row r="312" spans="1:39" s="52" customFormat="1" ht="30" customHeight="1">
      <c r="A312" s="71"/>
      <c r="B312" s="72"/>
      <c r="C312" s="108" t="s">
        <v>323</v>
      </c>
      <c r="D312" s="9">
        <v>282</v>
      </c>
      <c r="E312" s="9">
        <v>30</v>
      </c>
      <c r="F312" s="108" t="s">
        <v>254</v>
      </c>
      <c r="G312" s="109" t="s">
        <v>255</v>
      </c>
      <c r="H312" s="11"/>
      <c r="I312" s="11">
        <f t="shared" si="4"/>
        <v>282</v>
      </c>
      <c r="J312" s="110"/>
      <c r="K312" s="94"/>
      <c r="L312" s="94"/>
      <c r="M312"/>
      <c r="N312"/>
      <c r="O312"/>
      <c r="P312"/>
      <c r="Q312"/>
      <c r="R312"/>
      <c r="S312"/>
      <c r="T312"/>
      <c r="U312"/>
      <c r="V312"/>
      <c r="W312"/>
      <c r="X312"/>
      <c r="Y312"/>
      <c r="Z312"/>
      <c r="AA312"/>
      <c r="AB312"/>
      <c r="AC312"/>
      <c r="AD312"/>
      <c r="AE312"/>
      <c r="AF312"/>
      <c r="AG312"/>
      <c r="AH312"/>
      <c r="AI312"/>
      <c r="AJ312"/>
      <c r="AK312"/>
      <c r="AL312"/>
      <c r="AM312"/>
    </row>
    <row r="313" spans="1:39" s="52" customFormat="1" ht="30" customHeight="1">
      <c r="A313" s="71"/>
      <c r="B313" s="72"/>
      <c r="C313" s="108" t="s">
        <v>321</v>
      </c>
      <c r="D313" s="9">
        <v>56.7</v>
      </c>
      <c r="E313" s="9">
        <v>25</v>
      </c>
      <c r="F313" s="108" t="s">
        <v>261</v>
      </c>
      <c r="G313" s="109" t="s">
        <v>255</v>
      </c>
      <c r="H313" s="11"/>
      <c r="I313" s="11">
        <f t="shared" ref="I313:I376" si="5">D313</f>
        <v>56.7</v>
      </c>
      <c r="J313" s="110"/>
      <c r="K313" s="94"/>
      <c r="L313" s="94"/>
      <c r="M313"/>
      <c r="N313"/>
      <c r="O313"/>
      <c r="P313"/>
      <c r="Q313"/>
      <c r="R313"/>
      <c r="S313"/>
      <c r="T313"/>
      <c r="U313"/>
      <c r="V313"/>
      <c r="W313"/>
      <c r="X313"/>
      <c r="Y313"/>
      <c r="Z313"/>
      <c r="AA313"/>
      <c r="AB313"/>
      <c r="AC313"/>
      <c r="AD313"/>
      <c r="AE313"/>
      <c r="AF313"/>
      <c r="AG313"/>
      <c r="AH313"/>
      <c r="AI313"/>
      <c r="AJ313"/>
      <c r="AK313"/>
      <c r="AL313"/>
      <c r="AM313"/>
    </row>
    <row r="314" spans="1:39" s="52" customFormat="1" ht="30" customHeight="1">
      <c r="A314" s="71"/>
      <c r="B314" s="72"/>
      <c r="C314" s="108" t="s">
        <v>322</v>
      </c>
      <c r="D314" s="9">
        <v>4.41</v>
      </c>
      <c r="E314" s="9">
        <v>30</v>
      </c>
      <c r="F314" s="108" t="s">
        <v>261</v>
      </c>
      <c r="G314" s="109" t="s">
        <v>255</v>
      </c>
      <c r="H314" s="11"/>
      <c r="I314" s="11">
        <f t="shared" si="5"/>
        <v>4.41</v>
      </c>
      <c r="J314" s="110"/>
      <c r="K314" s="94"/>
      <c r="L314" s="94"/>
      <c r="M314"/>
      <c r="N314"/>
      <c r="O314"/>
      <c r="P314"/>
      <c r="Q314"/>
      <c r="R314"/>
      <c r="S314"/>
      <c r="T314"/>
      <c r="U314"/>
      <c r="V314"/>
      <c r="W314"/>
      <c r="X314"/>
      <c r="Y314"/>
      <c r="Z314"/>
      <c r="AA314"/>
      <c r="AB314"/>
      <c r="AC314"/>
      <c r="AD314"/>
      <c r="AE314"/>
      <c r="AF314"/>
      <c r="AG314"/>
      <c r="AH314"/>
      <c r="AI314"/>
      <c r="AJ314"/>
      <c r="AK314"/>
      <c r="AL314"/>
      <c r="AM314"/>
    </row>
    <row r="315" spans="1:39" s="52" customFormat="1" ht="30" customHeight="1">
      <c r="A315" s="71"/>
      <c r="B315" s="72"/>
      <c r="C315" s="108" t="s">
        <v>319</v>
      </c>
      <c r="D315" s="9">
        <v>174.24</v>
      </c>
      <c r="E315" s="9">
        <v>25</v>
      </c>
      <c r="F315" s="108" t="s">
        <v>277</v>
      </c>
      <c r="G315" s="109" t="s">
        <v>255</v>
      </c>
      <c r="H315" s="11"/>
      <c r="I315" s="11">
        <f t="shared" si="5"/>
        <v>174.24</v>
      </c>
      <c r="J315" s="110"/>
      <c r="K315" s="94"/>
      <c r="L315" s="94"/>
      <c r="M315"/>
      <c r="N315"/>
      <c r="O315"/>
      <c r="P315"/>
      <c r="Q315"/>
      <c r="R315"/>
      <c r="S315"/>
      <c r="T315"/>
      <c r="U315"/>
      <c r="V315"/>
      <c r="W315"/>
      <c r="X315"/>
      <c r="Y315"/>
      <c r="Z315"/>
      <c r="AA315"/>
      <c r="AB315"/>
      <c r="AC315"/>
      <c r="AD315"/>
      <c r="AE315"/>
      <c r="AF315"/>
      <c r="AG315"/>
      <c r="AH315"/>
      <c r="AI315"/>
      <c r="AJ315"/>
      <c r="AK315"/>
      <c r="AL315"/>
      <c r="AM315"/>
    </row>
    <row r="316" spans="1:39" s="52" customFormat="1" ht="30" customHeight="1">
      <c r="A316" s="71"/>
      <c r="B316" s="72"/>
      <c r="C316" s="108" t="s">
        <v>321</v>
      </c>
      <c r="D316" s="9">
        <v>59.4</v>
      </c>
      <c r="E316" s="9">
        <v>25</v>
      </c>
      <c r="F316" s="108" t="s">
        <v>261</v>
      </c>
      <c r="G316" s="109" t="s">
        <v>255</v>
      </c>
      <c r="H316" s="11"/>
      <c r="I316" s="11">
        <f t="shared" si="5"/>
        <v>59.4</v>
      </c>
      <c r="J316" s="110"/>
      <c r="K316" s="94"/>
      <c r="L316" s="94"/>
      <c r="M316"/>
      <c r="N316"/>
      <c r="O316"/>
      <c r="P316"/>
      <c r="Q316"/>
      <c r="R316"/>
      <c r="S316"/>
      <c r="T316"/>
      <c r="U316"/>
      <c r="V316"/>
      <c r="W316"/>
      <c r="X316"/>
      <c r="Y316"/>
      <c r="Z316"/>
      <c r="AA316"/>
      <c r="AB316"/>
      <c r="AC316"/>
      <c r="AD316"/>
      <c r="AE316"/>
      <c r="AF316"/>
      <c r="AG316"/>
      <c r="AH316"/>
      <c r="AI316"/>
      <c r="AJ316"/>
      <c r="AK316"/>
      <c r="AL316"/>
      <c r="AM316"/>
    </row>
    <row r="317" spans="1:39" s="52" customFormat="1" ht="30" customHeight="1">
      <c r="A317" s="71"/>
      <c r="B317" s="72"/>
      <c r="C317" s="108" t="s">
        <v>322</v>
      </c>
      <c r="D317" s="9">
        <v>4.62</v>
      </c>
      <c r="E317" s="9">
        <v>30</v>
      </c>
      <c r="F317" s="108" t="s">
        <v>261</v>
      </c>
      <c r="G317" s="109" t="s">
        <v>255</v>
      </c>
      <c r="H317" s="11"/>
      <c r="I317" s="11">
        <f t="shared" si="5"/>
        <v>4.62</v>
      </c>
      <c r="J317" s="110"/>
      <c r="K317" s="94"/>
      <c r="L317" s="94"/>
      <c r="M317"/>
      <c r="N317"/>
      <c r="O317"/>
      <c r="P317"/>
      <c r="Q317"/>
      <c r="R317"/>
      <c r="S317"/>
      <c r="T317"/>
      <c r="U317"/>
      <c r="V317"/>
      <c r="W317"/>
      <c r="X317"/>
      <c r="Y317"/>
      <c r="Z317"/>
      <c r="AA317"/>
      <c r="AB317"/>
      <c r="AC317"/>
      <c r="AD317"/>
      <c r="AE317"/>
      <c r="AF317"/>
      <c r="AG317"/>
      <c r="AH317"/>
      <c r="AI317"/>
      <c r="AJ317"/>
      <c r="AK317"/>
      <c r="AL317"/>
      <c r="AM317"/>
    </row>
    <row r="318" spans="1:39" s="52" customFormat="1" ht="30" customHeight="1">
      <c r="A318" s="71"/>
      <c r="B318" s="72"/>
      <c r="C318" s="108" t="s">
        <v>324</v>
      </c>
      <c r="D318" s="9">
        <v>8.33</v>
      </c>
      <c r="E318" s="9">
        <v>10</v>
      </c>
      <c r="F318" s="108" t="s">
        <v>268</v>
      </c>
      <c r="G318" s="197" t="s">
        <v>269</v>
      </c>
      <c r="H318" s="11"/>
      <c r="I318" s="11"/>
      <c r="J318" s="110"/>
      <c r="K318" s="94"/>
      <c r="L318" s="94"/>
      <c r="M318"/>
      <c r="N318"/>
      <c r="O318"/>
      <c r="P318"/>
      <c r="Q318"/>
      <c r="R318"/>
      <c r="S318"/>
      <c r="T318"/>
      <c r="U318"/>
      <c r="V318"/>
      <c r="W318"/>
      <c r="X318"/>
      <c r="Y318"/>
      <c r="Z318"/>
      <c r="AA318"/>
      <c r="AB318"/>
      <c r="AC318"/>
      <c r="AD318"/>
      <c r="AE318"/>
      <c r="AF318"/>
      <c r="AG318"/>
      <c r="AH318"/>
      <c r="AI318"/>
      <c r="AJ318"/>
      <c r="AK318"/>
      <c r="AL318"/>
      <c r="AM318"/>
    </row>
    <row r="319" spans="1:39" s="52" customFormat="1" ht="30" customHeight="1">
      <c r="A319" s="71"/>
      <c r="B319" s="72"/>
      <c r="C319" s="108" t="s">
        <v>321</v>
      </c>
      <c r="D319" s="9">
        <v>140.4</v>
      </c>
      <c r="E319" s="9">
        <v>25</v>
      </c>
      <c r="F319" s="108" t="s">
        <v>261</v>
      </c>
      <c r="G319" s="109" t="s">
        <v>255</v>
      </c>
      <c r="H319" s="11"/>
      <c r="I319" s="11">
        <f t="shared" si="5"/>
        <v>140.4</v>
      </c>
      <c r="J319" s="110"/>
      <c r="K319" s="94"/>
      <c r="L319" s="94"/>
      <c r="M319"/>
      <c r="N319"/>
      <c r="O319"/>
      <c r="P319"/>
      <c r="Q319"/>
      <c r="R319"/>
      <c r="S319"/>
      <c r="T319"/>
      <c r="U319"/>
      <c r="V319"/>
      <c r="W319"/>
      <c r="X319"/>
      <c r="Y319"/>
      <c r="Z319"/>
      <c r="AA319"/>
      <c r="AB319"/>
      <c r="AC319"/>
      <c r="AD319"/>
      <c r="AE319"/>
      <c r="AF319"/>
      <c r="AG319"/>
      <c r="AH319"/>
      <c r="AI319"/>
      <c r="AJ319"/>
      <c r="AK319"/>
      <c r="AL319"/>
      <c r="AM319"/>
    </row>
    <row r="320" spans="1:39" s="52" customFormat="1" ht="30" customHeight="1">
      <c r="A320" s="71"/>
      <c r="B320" s="72"/>
      <c r="C320" s="108" t="s">
        <v>322</v>
      </c>
      <c r="D320" s="9">
        <v>10.92</v>
      </c>
      <c r="E320" s="9">
        <v>30</v>
      </c>
      <c r="F320" s="108" t="s">
        <v>261</v>
      </c>
      <c r="G320" s="109" t="s">
        <v>255</v>
      </c>
      <c r="H320" s="11"/>
      <c r="I320" s="11">
        <f t="shared" si="5"/>
        <v>10.92</v>
      </c>
      <c r="J320" s="110"/>
      <c r="K320" s="94"/>
      <c r="L320" s="94"/>
      <c r="M320"/>
      <c r="N320"/>
      <c r="O320"/>
      <c r="P320"/>
      <c r="Q320"/>
      <c r="R320"/>
      <c r="S320"/>
      <c r="T320"/>
      <c r="U320"/>
      <c r="V320"/>
      <c r="W320"/>
      <c r="X320"/>
      <c r="Y320"/>
      <c r="Z320"/>
      <c r="AA320"/>
      <c r="AB320"/>
      <c r="AC320"/>
      <c r="AD320"/>
      <c r="AE320"/>
      <c r="AF320"/>
      <c r="AG320"/>
      <c r="AH320"/>
      <c r="AI320"/>
      <c r="AJ320"/>
      <c r="AK320"/>
      <c r="AL320"/>
      <c r="AM320"/>
    </row>
    <row r="321" spans="1:39" s="52" customFormat="1" ht="30" customHeight="1">
      <c r="A321" s="71"/>
      <c r="B321" s="72"/>
      <c r="C321" s="108" t="s">
        <v>324</v>
      </c>
      <c r="D321" s="9">
        <v>13.6</v>
      </c>
      <c r="E321" s="9">
        <v>10</v>
      </c>
      <c r="F321" s="108" t="s">
        <v>268</v>
      </c>
      <c r="G321" s="197" t="s">
        <v>269</v>
      </c>
      <c r="H321" s="11"/>
      <c r="I321" s="11"/>
      <c r="J321" s="110"/>
      <c r="K321" s="94"/>
      <c r="L321" s="94"/>
      <c r="M321"/>
      <c r="N321"/>
      <c r="O321"/>
      <c r="P321"/>
      <c r="Q321"/>
      <c r="R321"/>
      <c r="S321"/>
      <c r="T321"/>
      <c r="U321"/>
      <c r="V321"/>
      <c r="W321"/>
      <c r="X321"/>
      <c r="Y321"/>
      <c r="Z321"/>
      <c r="AA321"/>
      <c r="AB321"/>
      <c r="AC321"/>
      <c r="AD321"/>
      <c r="AE321"/>
      <c r="AF321"/>
      <c r="AG321"/>
      <c r="AH321"/>
      <c r="AI321"/>
      <c r="AJ321"/>
      <c r="AK321"/>
      <c r="AL321"/>
      <c r="AM321"/>
    </row>
    <row r="322" spans="1:39" s="52" customFormat="1" ht="30" customHeight="1">
      <c r="A322" s="71"/>
      <c r="B322" s="72"/>
      <c r="C322" s="108" t="s">
        <v>324</v>
      </c>
      <c r="D322" s="9">
        <v>14.14</v>
      </c>
      <c r="E322" s="9">
        <v>10</v>
      </c>
      <c r="F322" s="108" t="s">
        <v>268</v>
      </c>
      <c r="G322" s="197" t="s">
        <v>269</v>
      </c>
      <c r="H322" s="11"/>
      <c r="I322" s="11"/>
      <c r="J322" s="110"/>
      <c r="K322" s="94"/>
      <c r="L322" s="94"/>
      <c r="M322"/>
      <c r="N322"/>
      <c r="O322"/>
      <c r="P322"/>
      <c r="Q322"/>
      <c r="R322"/>
      <c r="S322"/>
      <c r="T322"/>
      <c r="U322"/>
      <c r="V322"/>
      <c r="W322"/>
      <c r="X322"/>
      <c r="Y322"/>
      <c r="Z322"/>
      <c r="AA322"/>
      <c r="AB322"/>
      <c r="AC322"/>
      <c r="AD322"/>
      <c r="AE322"/>
      <c r="AF322"/>
      <c r="AG322"/>
      <c r="AH322"/>
      <c r="AI322"/>
      <c r="AJ322"/>
      <c r="AK322"/>
      <c r="AL322"/>
      <c r="AM322"/>
    </row>
    <row r="323" spans="1:39" s="52" customFormat="1" ht="30" customHeight="1">
      <c r="A323" s="71"/>
      <c r="B323" s="72"/>
      <c r="C323" s="108" t="s">
        <v>323</v>
      </c>
      <c r="D323" s="9">
        <v>1176</v>
      </c>
      <c r="E323" s="9">
        <v>30</v>
      </c>
      <c r="F323" s="108" t="s">
        <v>254</v>
      </c>
      <c r="G323" s="109" t="s">
        <v>255</v>
      </c>
      <c r="H323" s="11"/>
      <c r="I323" s="11">
        <f t="shared" si="5"/>
        <v>1176</v>
      </c>
      <c r="J323" s="110"/>
      <c r="K323" s="94"/>
      <c r="L323" s="94"/>
      <c r="M323"/>
      <c r="N323"/>
      <c r="O323"/>
      <c r="P323"/>
      <c r="Q323"/>
      <c r="R323"/>
      <c r="S323"/>
      <c r="T323"/>
      <c r="U323"/>
      <c r="V323"/>
      <c r="W323"/>
      <c r="X323"/>
      <c r="Y323"/>
      <c r="Z323"/>
      <c r="AA323"/>
      <c r="AB323"/>
      <c r="AC323"/>
      <c r="AD323"/>
      <c r="AE323"/>
      <c r="AF323"/>
      <c r="AG323"/>
      <c r="AH323"/>
      <c r="AI323"/>
      <c r="AJ323"/>
      <c r="AK323"/>
      <c r="AL323"/>
      <c r="AM323"/>
    </row>
    <row r="324" spans="1:39" s="52" customFormat="1" ht="30" customHeight="1">
      <c r="A324" s="71"/>
      <c r="B324" s="72"/>
      <c r="C324" s="108" t="s">
        <v>324</v>
      </c>
      <c r="D324" s="9">
        <v>17</v>
      </c>
      <c r="E324" s="9">
        <v>10</v>
      </c>
      <c r="F324" s="108" t="s">
        <v>268</v>
      </c>
      <c r="G324" s="197" t="s">
        <v>269</v>
      </c>
      <c r="H324" s="11"/>
      <c r="I324" s="11"/>
      <c r="J324" s="110"/>
      <c r="K324" s="94"/>
      <c r="L324" s="94"/>
      <c r="M324"/>
      <c r="N324"/>
      <c r="O324"/>
      <c r="P324"/>
      <c r="Q324"/>
      <c r="R324"/>
      <c r="S324"/>
      <c r="T324"/>
      <c r="U324"/>
      <c r="V324"/>
      <c r="W324"/>
      <c r="X324"/>
      <c r="Y324"/>
      <c r="Z324"/>
      <c r="AA324"/>
      <c r="AB324"/>
      <c r="AC324"/>
      <c r="AD324"/>
      <c r="AE324"/>
      <c r="AF324"/>
      <c r="AG324"/>
      <c r="AH324"/>
      <c r="AI324"/>
      <c r="AJ324"/>
      <c r="AK324"/>
      <c r="AL324"/>
      <c r="AM324"/>
    </row>
    <row r="325" spans="1:39" s="52" customFormat="1" ht="30" customHeight="1">
      <c r="A325" s="71"/>
      <c r="B325" s="72"/>
      <c r="C325" s="108" t="s">
        <v>324</v>
      </c>
      <c r="D325" s="9">
        <v>26.52</v>
      </c>
      <c r="E325" s="9">
        <v>10</v>
      </c>
      <c r="F325" s="108" t="s">
        <v>268</v>
      </c>
      <c r="G325" s="197" t="s">
        <v>269</v>
      </c>
      <c r="H325" s="11"/>
      <c r="I325" s="11"/>
      <c r="J325" s="110"/>
      <c r="K325" s="94"/>
      <c r="L325" s="94"/>
      <c r="M325"/>
      <c r="N325"/>
      <c r="O325"/>
      <c r="P325"/>
      <c r="Q325"/>
      <c r="R325"/>
      <c r="S325"/>
      <c r="T325"/>
      <c r="U325"/>
      <c r="V325"/>
      <c r="W325"/>
      <c r="X325"/>
      <c r="Y325"/>
      <c r="Z325"/>
      <c r="AA325"/>
      <c r="AB325"/>
      <c r="AC325"/>
      <c r="AD325"/>
      <c r="AE325"/>
      <c r="AF325"/>
      <c r="AG325"/>
      <c r="AH325"/>
      <c r="AI325"/>
      <c r="AJ325"/>
      <c r="AK325"/>
      <c r="AL325"/>
      <c r="AM325"/>
    </row>
    <row r="326" spans="1:39" s="52" customFormat="1" ht="30" customHeight="1">
      <c r="A326" s="71"/>
      <c r="B326" s="72"/>
      <c r="C326" s="108" t="s">
        <v>323</v>
      </c>
      <c r="D326" s="9">
        <v>5760</v>
      </c>
      <c r="E326" s="9">
        <v>30</v>
      </c>
      <c r="F326" s="108" t="s">
        <v>254</v>
      </c>
      <c r="G326" s="109" t="s">
        <v>255</v>
      </c>
      <c r="H326" s="11"/>
      <c r="I326" s="11">
        <f t="shared" si="5"/>
        <v>5760</v>
      </c>
      <c r="J326" s="110"/>
      <c r="K326" s="94"/>
      <c r="L326" s="94"/>
      <c r="M326"/>
      <c r="N326"/>
      <c r="O326"/>
      <c r="P326"/>
      <c r="Q326"/>
      <c r="R326"/>
      <c r="S326"/>
      <c r="T326"/>
      <c r="U326"/>
      <c r="V326"/>
      <c r="W326"/>
      <c r="X326"/>
      <c r="Y326"/>
      <c r="Z326"/>
      <c r="AA326"/>
      <c r="AB326"/>
      <c r="AC326"/>
      <c r="AD326"/>
      <c r="AE326"/>
      <c r="AF326"/>
      <c r="AG326"/>
      <c r="AH326"/>
      <c r="AI326"/>
      <c r="AJ326"/>
      <c r="AK326"/>
      <c r="AL326"/>
      <c r="AM326"/>
    </row>
    <row r="327" spans="1:39" s="52" customFormat="1" ht="30" customHeight="1">
      <c r="A327" s="71"/>
      <c r="B327" s="72"/>
      <c r="C327" s="108" t="s">
        <v>324</v>
      </c>
      <c r="D327" s="9">
        <v>357</v>
      </c>
      <c r="E327" s="9">
        <v>10</v>
      </c>
      <c r="F327" s="108" t="s">
        <v>268</v>
      </c>
      <c r="G327" s="197" t="s">
        <v>269</v>
      </c>
      <c r="H327" s="11"/>
      <c r="I327" s="11"/>
      <c r="J327" s="110"/>
      <c r="K327" s="94"/>
      <c r="L327" s="94"/>
      <c r="M327"/>
      <c r="N327"/>
      <c r="O327"/>
      <c r="P327"/>
      <c r="Q327"/>
      <c r="R327"/>
      <c r="S327"/>
      <c r="T327"/>
      <c r="U327"/>
      <c r="V327"/>
      <c r="W327"/>
      <c r="X327"/>
      <c r="Y327"/>
      <c r="Z327"/>
      <c r="AA327"/>
      <c r="AB327"/>
      <c r="AC327"/>
      <c r="AD327"/>
      <c r="AE327"/>
      <c r="AF327"/>
      <c r="AG327"/>
      <c r="AH327"/>
      <c r="AI327"/>
      <c r="AJ327"/>
      <c r="AK327"/>
      <c r="AL327"/>
      <c r="AM327"/>
    </row>
    <row r="328" spans="1:39" s="52" customFormat="1" ht="30" customHeight="1">
      <c r="A328" s="71"/>
      <c r="B328" s="72"/>
      <c r="C328" s="108" t="s">
        <v>321</v>
      </c>
      <c r="D328" s="9">
        <v>3789</v>
      </c>
      <c r="E328" s="9">
        <v>25</v>
      </c>
      <c r="F328" s="108" t="s">
        <v>261</v>
      </c>
      <c r="G328" s="109" t="s">
        <v>255</v>
      </c>
      <c r="H328" s="11"/>
      <c r="I328" s="11">
        <f t="shared" si="5"/>
        <v>3789</v>
      </c>
      <c r="J328" s="110"/>
      <c r="K328" s="94"/>
      <c r="L328" s="94"/>
      <c r="M328"/>
      <c r="N328"/>
      <c r="O328"/>
      <c r="P328"/>
      <c r="Q328"/>
      <c r="R328"/>
      <c r="S328"/>
      <c r="T328"/>
      <c r="U328"/>
      <c r="V328"/>
      <c r="W328"/>
      <c r="X328"/>
      <c r="Y328"/>
      <c r="Z328"/>
      <c r="AA328"/>
      <c r="AB328"/>
      <c r="AC328"/>
      <c r="AD328"/>
      <c r="AE328"/>
      <c r="AF328"/>
      <c r="AG328"/>
      <c r="AH328"/>
      <c r="AI328"/>
      <c r="AJ328"/>
      <c r="AK328"/>
      <c r="AL328"/>
      <c r="AM328"/>
    </row>
    <row r="329" spans="1:39" s="52" customFormat="1" ht="30" customHeight="1">
      <c r="A329" s="71"/>
      <c r="B329" s="72"/>
      <c r="C329" s="108" t="s">
        <v>322</v>
      </c>
      <c r="D329" s="9">
        <v>294.7</v>
      </c>
      <c r="E329" s="9">
        <v>30</v>
      </c>
      <c r="F329" s="108" t="s">
        <v>261</v>
      </c>
      <c r="G329" s="109" t="s">
        <v>255</v>
      </c>
      <c r="H329" s="11"/>
      <c r="I329" s="11">
        <f t="shared" si="5"/>
        <v>294.7</v>
      </c>
      <c r="J329" s="110"/>
      <c r="K329" s="94"/>
      <c r="L329" s="94"/>
      <c r="M329"/>
      <c r="N329"/>
      <c r="O329"/>
      <c r="P329"/>
      <c r="Q329"/>
      <c r="R329"/>
      <c r="S329"/>
      <c r="T329"/>
      <c r="U329"/>
      <c r="V329"/>
      <c r="W329"/>
      <c r="X329"/>
      <c r="Y329"/>
      <c r="Z329"/>
      <c r="AA329"/>
      <c r="AB329"/>
      <c r="AC329"/>
      <c r="AD329"/>
      <c r="AE329"/>
      <c r="AF329"/>
      <c r="AG329"/>
      <c r="AH329"/>
      <c r="AI329"/>
      <c r="AJ329"/>
      <c r="AK329"/>
      <c r="AL329"/>
      <c r="AM329"/>
    </row>
    <row r="330" spans="1:39" s="52" customFormat="1" ht="30" hidden="1" customHeight="1">
      <c r="A330" s="71"/>
      <c r="B330" s="72"/>
      <c r="C330" s="108"/>
      <c r="D330" s="9"/>
      <c r="E330" s="9"/>
      <c r="F330" s="108"/>
      <c r="G330" s="109" t="s">
        <v>255</v>
      </c>
      <c r="H330" s="11"/>
      <c r="I330" s="11">
        <f t="shared" si="5"/>
        <v>0</v>
      </c>
      <c r="J330" s="110"/>
      <c r="K330" s="94"/>
      <c r="L330" s="94"/>
      <c r="M330"/>
      <c r="N330"/>
      <c r="O330"/>
      <c r="P330"/>
      <c r="Q330"/>
      <c r="R330"/>
      <c r="S330"/>
      <c r="T330"/>
      <c r="U330"/>
      <c r="V330"/>
      <c r="W330"/>
      <c r="X330"/>
      <c r="Y330"/>
      <c r="Z330"/>
      <c r="AA330"/>
      <c r="AB330"/>
      <c r="AC330"/>
      <c r="AD330"/>
      <c r="AE330"/>
      <c r="AF330"/>
      <c r="AG330"/>
      <c r="AH330"/>
      <c r="AI330"/>
      <c r="AJ330"/>
      <c r="AK330"/>
      <c r="AL330"/>
      <c r="AM330"/>
    </row>
    <row r="331" spans="1:39" s="52" customFormat="1" ht="30" hidden="1" customHeight="1">
      <c r="A331" s="71"/>
      <c r="B331" s="72"/>
      <c r="C331" s="108"/>
      <c r="D331" s="9"/>
      <c r="E331" s="9"/>
      <c r="F331" s="108"/>
      <c r="G331" s="109" t="s">
        <v>255</v>
      </c>
      <c r="H331" s="11"/>
      <c r="I331" s="11">
        <f t="shared" si="5"/>
        <v>0</v>
      </c>
      <c r="J331" s="110"/>
      <c r="K331" s="94"/>
      <c r="L331" s="94"/>
      <c r="M331"/>
      <c r="N331"/>
      <c r="O331"/>
      <c r="P331"/>
      <c r="Q331"/>
      <c r="R331"/>
      <c r="S331"/>
      <c r="T331"/>
      <c r="U331"/>
      <c r="V331"/>
      <c r="W331"/>
      <c r="X331"/>
      <c r="Y331"/>
      <c r="Z331"/>
      <c r="AA331"/>
      <c r="AB331"/>
      <c r="AC331"/>
      <c r="AD331"/>
      <c r="AE331"/>
      <c r="AF331"/>
      <c r="AG331"/>
      <c r="AH331"/>
      <c r="AI331"/>
      <c r="AJ331"/>
      <c r="AK331"/>
      <c r="AL331"/>
      <c r="AM331"/>
    </row>
    <row r="332" spans="1:39" s="52" customFormat="1" ht="30" hidden="1" customHeight="1">
      <c r="A332" s="71"/>
      <c r="B332" s="72"/>
      <c r="C332" s="108"/>
      <c r="D332" s="9"/>
      <c r="E332" s="9"/>
      <c r="F332" s="108"/>
      <c r="G332" s="109" t="s">
        <v>255</v>
      </c>
      <c r="H332" s="11"/>
      <c r="I332" s="11">
        <f t="shared" si="5"/>
        <v>0</v>
      </c>
      <c r="J332" s="110"/>
      <c r="K332" s="94"/>
      <c r="L332" s="94"/>
      <c r="M332"/>
      <c r="N332"/>
      <c r="O332"/>
      <c r="P332"/>
      <c r="Q332"/>
      <c r="R332"/>
      <c r="S332"/>
      <c r="T332"/>
      <c r="U332"/>
      <c r="V332"/>
      <c r="W332"/>
      <c r="X332"/>
      <c r="Y332"/>
      <c r="Z332"/>
      <c r="AA332"/>
      <c r="AB332"/>
      <c r="AC332"/>
      <c r="AD332"/>
      <c r="AE332"/>
      <c r="AF332"/>
      <c r="AG332"/>
      <c r="AH332"/>
      <c r="AI332"/>
      <c r="AJ332"/>
      <c r="AK332"/>
      <c r="AL332"/>
      <c r="AM332"/>
    </row>
    <row r="333" spans="1:39" s="52" customFormat="1" ht="30" customHeight="1">
      <c r="A333" s="71">
        <v>4</v>
      </c>
      <c r="B333" s="72" t="s">
        <v>171</v>
      </c>
      <c r="C333" s="108" t="s">
        <v>325</v>
      </c>
      <c r="D333" s="9">
        <v>0</v>
      </c>
      <c r="E333" s="9" t="s">
        <v>252</v>
      </c>
      <c r="F333" s="243" t="s">
        <v>326</v>
      </c>
      <c r="G333" s="244"/>
      <c r="H333" s="11"/>
      <c r="I333" s="11"/>
      <c r="J333" s="239"/>
      <c r="K333" s="240"/>
      <c r="L333" s="240"/>
      <c r="M333"/>
      <c r="N333"/>
      <c r="O333"/>
      <c r="P333"/>
      <c r="Q333"/>
      <c r="R333"/>
      <c r="S333"/>
      <c r="T333"/>
      <c r="U333"/>
      <c r="V333"/>
      <c r="W333"/>
      <c r="X333"/>
      <c r="Y333"/>
      <c r="Z333"/>
      <c r="AA333"/>
      <c r="AB333"/>
      <c r="AC333"/>
      <c r="AD333"/>
      <c r="AE333"/>
      <c r="AF333"/>
      <c r="AG333"/>
      <c r="AH333"/>
      <c r="AI333"/>
      <c r="AJ333"/>
      <c r="AK333"/>
      <c r="AL333"/>
      <c r="AM333"/>
    </row>
    <row r="334" spans="1:39" s="52" customFormat="1" ht="30" customHeight="1">
      <c r="A334" s="71"/>
      <c r="B334" s="72"/>
      <c r="C334" s="108" t="s">
        <v>327</v>
      </c>
      <c r="D334" s="9">
        <v>0</v>
      </c>
      <c r="E334" s="9" t="s">
        <v>252</v>
      </c>
      <c r="F334" s="108" t="s">
        <v>268</v>
      </c>
      <c r="G334" s="197" t="s">
        <v>269</v>
      </c>
      <c r="H334" s="11"/>
      <c r="I334" s="11"/>
      <c r="J334" s="110"/>
      <c r="K334" s="94"/>
      <c r="L334" s="94"/>
      <c r="M334"/>
      <c r="N334"/>
      <c r="O334"/>
      <c r="P334"/>
      <c r="Q334"/>
      <c r="R334"/>
      <c r="S334"/>
      <c r="T334"/>
      <c r="U334"/>
      <c r="V334"/>
      <c r="W334"/>
      <c r="X334"/>
      <c r="Y334"/>
      <c r="Z334"/>
      <c r="AA334"/>
      <c r="AB334"/>
      <c r="AC334"/>
      <c r="AD334"/>
      <c r="AE334"/>
      <c r="AF334"/>
      <c r="AG334"/>
      <c r="AH334"/>
      <c r="AI334"/>
      <c r="AJ334"/>
      <c r="AK334"/>
      <c r="AL334"/>
      <c r="AM334"/>
    </row>
    <row r="335" spans="1:39" s="52" customFormat="1" ht="30" customHeight="1">
      <c r="A335" s="71"/>
      <c r="B335" s="72"/>
      <c r="C335" s="108" t="s">
        <v>328</v>
      </c>
      <c r="D335" s="9">
        <v>27</v>
      </c>
      <c r="E335" s="9">
        <v>12</v>
      </c>
      <c r="F335" s="108" t="s">
        <v>329</v>
      </c>
      <c r="G335" s="197" t="s">
        <v>278</v>
      </c>
      <c r="H335" s="11"/>
      <c r="I335" s="11"/>
      <c r="J335" s="110"/>
      <c r="K335" s="94"/>
      <c r="L335" s="94"/>
      <c r="M335"/>
      <c r="N335"/>
      <c r="O335"/>
      <c r="P335"/>
      <c r="Q335"/>
      <c r="R335"/>
      <c r="S335"/>
      <c r="T335"/>
      <c r="U335"/>
      <c r="V335"/>
      <c r="W335"/>
      <c r="X335"/>
      <c r="Y335"/>
      <c r="Z335"/>
      <c r="AA335"/>
      <c r="AB335"/>
      <c r="AC335"/>
      <c r="AD335"/>
      <c r="AE335"/>
      <c r="AF335"/>
      <c r="AG335"/>
      <c r="AH335"/>
      <c r="AI335"/>
      <c r="AJ335"/>
      <c r="AK335"/>
      <c r="AL335"/>
      <c r="AM335"/>
    </row>
    <row r="336" spans="1:39" s="52" customFormat="1" ht="30" customHeight="1">
      <c r="A336" s="71"/>
      <c r="B336" s="72"/>
      <c r="C336" s="108" t="s">
        <v>328</v>
      </c>
      <c r="D336" s="9">
        <v>27</v>
      </c>
      <c r="E336" s="9">
        <v>12</v>
      </c>
      <c r="F336" s="108" t="s">
        <v>329</v>
      </c>
      <c r="G336" s="197" t="s">
        <v>278</v>
      </c>
      <c r="H336" s="11"/>
      <c r="I336" s="11"/>
      <c r="J336" s="110"/>
      <c r="K336" s="94"/>
      <c r="L336" s="94"/>
      <c r="M336"/>
      <c r="N336"/>
      <c r="O336"/>
      <c r="P336"/>
      <c r="Q336"/>
      <c r="R336"/>
      <c r="S336"/>
      <c r="T336"/>
      <c r="U336"/>
      <c r="V336"/>
      <c r="W336"/>
      <c r="X336"/>
      <c r="Y336"/>
      <c r="Z336"/>
      <c r="AA336"/>
      <c r="AB336"/>
      <c r="AC336"/>
      <c r="AD336"/>
      <c r="AE336"/>
      <c r="AF336"/>
      <c r="AG336"/>
      <c r="AH336"/>
      <c r="AI336"/>
      <c r="AJ336"/>
      <c r="AK336"/>
      <c r="AL336"/>
      <c r="AM336"/>
    </row>
    <row r="337" spans="1:39" s="52" customFormat="1" ht="30" customHeight="1">
      <c r="A337" s="71"/>
      <c r="B337" s="72"/>
      <c r="C337" s="108" t="s">
        <v>328</v>
      </c>
      <c r="D337" s="9">
        <v>27</v>
      </c>
      <c r="E337" s="9">
        <v>12</v>
      </c>
      <c r="F337" s="108" t="s">
        <v>329</v>
      </c>
      <c r="G337" s="197" t="s">
        <v>278</v>
      </c>
      <c r="H337" s="11"/>
      <c r="I337" s="11"/>
      <c r="J337" s="110"/>
      <c r="K337" s="94"/>
      <c r="L337" s="94"/>
      <c r="M337"/>
      <c r="N337"/>
      <c r="O337"/>
      <c r="P337"/>
      <c r="Q337"/>
      <c r="R337"/>
      <c r="S337"/>
      <c r="T337"/>
      <c r="U337"/>
      <c r="V337"/>
      <c r="W337"/>
      <c r="X337"/>
      <c r="Y337"/>
      <c r="Z337"/>
      <c r="AA337"/>
      <c r="AB337"/>
      <c r="AC337"/>
      <c r="AD337"/>
      <c r="AE337"/>
      <c r="AF337"/>
      <c r="AG337"/>
      <c r="AH337"/>
      <c r="AI337"/>
      <c r="AJ337"/>
      <c r="AK337"/>
      <c r="AL337"/>
      <c r="AM337"/>
    </row>
    <row r="338" spans="1:39" s="52" customFormat="1" ht="30" customHeight="1">
      <c r="A338" s="71"/>
      <c r="B338" s="72"/>
      <c r="C338" s="108" t="s">
        <v>328</v>
      </c>
      <c r="D338" s="9">
        <v>27</v>
      </c>
      <c r="E338" s="9">
        <v>12</v>
      </c>
      <c r="F338" s="108" t="s">
        <v>329</v>
      </c>
      <c r="G338" s="197" t="s">
        <v>278</v>
      </c>
      <c r="H338" s="11"/>
      <c r="I338" s="11"/>
      <c r="J338" s="110"/>
      <c r="K338" s="94"/>
      <c r="L338" s="94"/>
      <c r="M338"/>
      <c r="N338"/>
      <c r="O338"/>
      <c r="P338"/>
      <c r="Q338"/>
      <c r="R338"/>
      <c r="S338"/>
      <c r="T338"/>
      <c r="U338"/>
      <c r="V338"/>
      <c r="W338"/>
      <c r="X338"/>
      <c r="Y338"/>
      <c r="Z338"/>
      <c r="AA338"/>
      <c r="AB338"/>
      <c r="AC338"/>
      <c r="AD338"/>
      <c r="AE338"/>
      <c r="AF338"/>
      <c r="AG338"/>
      <c r="AH338"/>
      <c r="AI338"/>
      <c r="AJ338"/>
      <c r="AK338"/>
      <c r="AL338"/>
      <c r="AM338"/>
    </row>
    <row r="339" spans="1:39" s="52" customFormat="1" ht="30" customHeight="1">
      <c r="A339" s="71"/>
      <c r="B339" s="72"/>
      <c r="C339" s="108" t="s">
        <v>328</v>
      </c>
      <c r="D339" s="9">
        <v>27</v>
      </c>
      <c r="E339" s="9">
        <v>12</v>
      </c>
      <c r="F339" s="108" t="s">
        <v>329</v>
      </c>
      <c r="G339" s="197" t="s">
        <v>278</v>
      </c>
      <c r="H339" s="11"/>
      <c r="I339" s="11"/>
      <c r="J339" s="110"/>
      <c r="K339" s="94"/>
      <c r="L339" s="94"/>
      <c r="M339"/>
      <c r="N339"/>
      <c r="O339"/>
      <c r="P339"/>
      <c r="Q339"/>
      <c r="R339"/>
      <c r="S339"/>
      <c r="T339"/>
      <c r="U339"/>
      <c r="V339"/>
      <c r="W339"/>
      <c r="X339"/>
      <c r="Y339"/>
      <c r="Z339"/>
      <c r="AA339"/>
      <c r="AB339"/>
      <c r="AC339"/>
      <c r="AD339"/>
      <c r="AE339"/>
      <c r="AF339"/>
      <c r="AG339"/>
      <c r="AH339"/>
      <c r="AI339"/>
      <c r="AJ339"/>
      <c r="AK339"/>
      <c r="AL339"/>
      <c r="AM339"/>
    </row>
    <row r="340" spans="1:39" s="52" customFormat="1" ht="30" customHeight="1">
      <c r="A340" s="71"/>
      <c r="B340" s="72"/>
      <c r="C340" s="108" t="s">
        <v>328</v>
      </c>
      <c r="D340" s="9">
        <v>27</v>
      </c>
      <c r="E340" s="9">
        <v>12</v>
      </c>
      <c r="F340" s="108" t="s">
        <v>329</v>
      </c>
      <c r="G340" s="197" t="s">
        <v>278</v>
      </c>
      <c r="H340" s="11"/>
      <c r="I340" s="11"/>
      <c r="J340" s="110"/>
      <c r="K340" s="94"/>
      <c r="L340" s="94"/>
      <c r="M340"/>
      <c r="N340"/>
      <c r="O340"/>
      <c r="P340"/>
      <c r="Q340"/>
      <c r="R340"/>
      <c r="S340"/>
      <c r="T340"/>
      <c r="U340"/>
      <c r="V340"/>
      <c r="W340"/>
      <c r="X340"/>
      <c r="Y340"/>
      <c r="Z340"/>
      <c r="AA340"/>
      <c r="AB340"/>
      <c r="AC340"/>
      <c r="AD340"/>
      <c r="AE340"/>
      <c r="AF340"/>
      <c r="AG340"/>
      <c r="AH340"/>
      <c r="AI340"/>
      <c r="AJ340"/>
      <c r="AK340"/>
      <c r="AL340"/>
      <c r="AM340"/>
    </row>
    <row r="341" spans="1:39" s="52" customFormat="1" ht="30" customHeight="1">
      <c r="A341" s="71"/>
      <c r="B341" s="72"/>
      <c r="C341" s="108" t="s">
        <v>325</v>
      </c>
      <c r="D341" s="9">
        <v>19.600000000000001</v>
      </c>
      <c r="E341" s="9" t="s">
        <v>252</v>
      </c>
      <c r="F341" s="108" t="s">
        <v>268</v>
      </c>
      <c r="G341" s="197" t="s">
        <v>269</v>
      </c>
      <c r="H341" s="11"/>
      <c r="I341" s="11"/>
      <c r="J341" s="110"/>
      <c r="K341" s="94"/>
      <c r="L341" s="94"/>
      <c r="M341"/>
      <c r="N341"/>
      <c r="O341"/>
      <c r="P341"/>
      <c r="Q341"/>
      <c r="R341"/>
      <c r="S341"/>
      <c r="T341"/>
      <c r="U341"/>
      <c r="V341"/>
      <c r="W341"/>
      <c r="X341"/>
      <c r="Y341"/>
      <c r="Z341"/>
      <c r="AA341"/>
      <c r="AB341"/>
      <c r="AC341"/>
      <c r="AD341"/>
      <c r="AE341"/>
      <c r="AF341"/>
      <c r="AG341"/>
      <c r="AH341"/>
      <c r="AI341"/>
      <c r="AJ341"/>
      <c r="AK341"/>
      <c r="AL341"/>
      <c r="AM341"/>
    </row>
    <row r="342" spans="1:39" s="52" customFormat="1" ht="30" customHeight="1">
      <c r="A342" s="71"/>
      <c r="B342" s="72"/>
      <c r="C342" s="108" t="s">
        <v>325</v>
      </c>
      <c r="D342" s="9">
        <v>19.600000000000001</v>
      </c>
      <c r="E342" s="9" t="s">
        <v>252</v>
      </c>
      <c r="F342" s="108" t="s">
        <v>268</v>
      </c>
      <c r="G342" s="197" t="s">
        <v>269</v>
      </c>
      <c r="H342" s="11"/>
      <c r="I342" s="11"/>
      <c r="J342" s="110"/>
      <c r="K342" s="94"/>
      <c r="L342" s="94"/>
      <c r="M342"/>
      <c r="N342"/>
      <c r="O342"/>
      <c r="P342"/>
      <c r="Q342"/>
      <c r="R342"/>
      <c r="S342"/>
      <c r="T342"/>
      <c r="U342"/>
      <c r="V342"/>
      <c r="W342"/>
      <c r="X342"/>
      <c r="Y342"/>
      <c r="Z342"/>
      <c r="AA342"/>
      <c r="AB342"/>
      <c r="AC342"/>
      <c r="AD342"/>
      <c r="AE342"/>
      <c r="AF342"/>
      <c r="AG342"/>
      <c r="AH342"/>
      <c r="AI342"/>
      <c r="AJ342"/>
      <c r="AK342"/>
      <c r="AL342"/>
      <c r="AM342"/>
    </row>
    <row r="343" spans="1:39" s="52" customFormat="1" ht="30" customHeight="1">
      <c r="A343" s="71"/>
      <c r="B343" s="72"/>
      <c r="C343" s="108" t="s">
        <v>327</v>
      </c>
      <c r="D343" s="9">
        <v>16.399999999999999</v>
      </c>
      <c r="E343" s="9" t="s">
        <v>252</v>
      </c>
      <c r="F343" s="108" t="s">
        <v>268</v>
      </c>
      <c r="G343" s="197" t="s">
        <v>269</v>
      </c>
      <c r="H343" s="11"/>
      <c r="I343" s="11"/>
      <c r="J343" s="110"/>
      <c r="K343" s="94"/>
      <c r="L343" s="94"/>
      <c r="M343"/>
      <c r="N343"/>
      <c r="O343"/>
      <c r="P343"/>
      <c r="Q343"/>
      <c r="R343"/>
      <c r="S343"/>
      <c r="T343"/>
      <c r="U343"/>
      <c r="V343"/>
      <c r="W343"/>
      <c r="X343"/>
      <c r="Y343"/>
      <c r="Z343"/>
      <c r="AA343"/>
      <c r="AB343"/>
      <c r="AC343"/>
      <c r="AD343"/>
      <c r="AE343"/>
      <c r="AF343"/>
      <c r="AG343"/>
      <c r="AH343"/>
      <c r="AI343"/>
      <c r="AJ343"/>
      <c r="AK343"/>
      <c r="AL343"/>
      <c r="AM343"/>
    </row>
    <row r="344" spans="1:39" s="52" customFormat="1" ht="30" customHeight="1">
      <c r="A344" s="71"/>
      <c r="B344" s="72"/>
      <c r="C344" s="108" t="s">
        <v>327</v>
      </c>
      <c r="D344" s="9">
        <v>16.399999999999999</v>
      </c>
      <c r="E344" s="9" t="s">
        <v>252</v>
      </c>
      <c r="F344" s="108" t="s">
        <v>268</v>
      </c>
      <c r="G344" s="197" t="s">
        <v>269</v>
      </c>
      <c r="H344" s="11"/>
      <c r="I344" s="11"/>
      <c r="J344" s="110"/>
      <c r="K344" s="94"/>
      <c r="L344" s="94"/>
      <c r="M344"/>
      <c r="N344"/>
      <c r="O344"/>
      <c r="P344"/>
      <c r="Q344"/>
      <c r="R344"/>
      <c r="S344"/>
      <c r="T344"/>
      <c r="U344"/>
      <c r="V344"/>
      <c r="W344"/>
      <c r="X344"/>
      <c r="Y344"/>
      <c r="Z344"/>
      <c r="AA344"/>
      <c r="AB344"/>
      <c r="AC344"/>
      <c r="AD344"/>
      <c r="AE344"/>
      <c r="AF344"/>
      <c r="AG344"/>
      <c r="AH344"/>
      <c r="AI344"/>
      <c r="AJ344"/>
      <c r="AK344"/>
      <c r="AL344"/>
      <c r="AM344"/>
    </row>
    <row r="345" spans="1:39" s="52" customFormat="1" ht="30" customHeight="1">
      <c r="A345" s="71"/>
      <c r="B345" s="72"/>
      <c r="C345" s="108" t="s">
        <v>327</v>
      </c>
      <c r="D345" s="9">
        <v>16.399999999999999</v>
      </c>
      <c r="E345" s="9" t="s">
        <v>252</v>
      </c>
      <c r="F345" s="108" t="s">
        <v>268</v>
      </c>
      <c r="G345" s="197" t="s">
        <v>269</v>
      </c>
      <c r="H345" s="11"/>
      <c r="I345" s="11"/>
      <c r="J345" s="110"/>
      <c r="K345" s="94"/>
      <c r="L345" s="94"/>
      <c r="M345"/>
      <c r="N345"/>
      <c r="O345"/>
      <c r="P345"/>
      <c r="Q345"/>
      <c r="R345"/>
      <c r="S345"/>
      <c r="T345"/>
      <c r="U345"/>
      <c r="V345"/>
      <c r="W345"/>
      <c r="X345"/>
      <c r="Y345"/>
      <c r="Z345"/>
      <c r="AA345"/>
      <c r="AB345"/>
      <c r="AC345"/>
      <c r="AD345"/>
      <c r="AE345"/>
      <c r="AF345"/>
      <c r="AG345"/>
      <c r="AH345"/>
      <c r="AI345"/>
      <c r="AJ345"/>
      <c r="AK345"/>
      <c r="AL345"/>
      <c r="AM345"/>
    </row>
    <row r="346" spans="1:39" s="52" customFormat="1" ht="30" customHeight="1">
      <c r="A346" s="71"/>
      <c r="B346" s="72"/>
      <c r="C346" s="108" t="s">
        <v>327</v>
      </c>
      <c r="D346" s="9">
        <v>16.399999999999999</v>
      </c>
      <c r="E346" s="9" t="s">
        <v>252</v>
      </c>
      <c r="F346" s="108" t="s">
        <v>268</v>
      </c>
      <c r="G346" s="197" t="s">
        <v>269</v>
      </c>
      <c r="H346" s="11"/>
      <c r="I346" s="11"/>
      <c r="J346" s="110"/>
      <c r="K346" s="94"/>
      <c r="L346" s="94"/>
      <c r="M346"/>
      <c r="N346"/>
      <c r="O346"/>
      <c r="P346"/>
      <c r="Q346"/>
      <c r="R346"/>
      <c r="S346"/>
      <c r="T346"/>
      <c r="U346"/>
      <c r="V346"/>
      <c r="W346"/>
      <c r="X346"/>
      <c r="Y346"/>
      <c r="Z346"/>
      <c r="AA346"/>
      <c r="AB346"/>
      <c r="AC346"/>
      <c r="AD346"/>
      <c r="AE346"/>
      <c r="AF346"/>
      <c r="AG346"/>
      <c r="AH346"/>
      <c r="AI346"/>
      <c r="AJ346"/>
      <c r="AK346"/>
      <c r="AL346"/>
      <c r="AM346"/>
    </row>
    <row r="347" spans="1:39" s="52" customFormat="1" ht="30" customHeight="1">
      <c r="A347" s="71"/>
      <c r="B347" s="72"/>
      <c r="C347" s="108" t="s">
        <v>327</v>
      </c>
      <c r="D347" s="9">
        <v>16.399999999999999</v>
      </c>
      <c r="E347" s="9" t="s">
        <v>252</v>
      </c>
      <c r="F347" s="108" t="s">
        <v>268</v>
      </c>
      <c r="G347" s="197" t="s">
        <v>269</v>
      </c>
      <c r="H347" s="11"/>
      <c r="I347" s="11"/>
      <c r="J347" s="110"/>
      <c r="K347" s="94"/>
      <c r="L347" s="94"/>
      <c r="M347"/>
      <c r="N347"/>
      <c r="O347"/>
      <c r="P347"/>
      <c r="Q347"/>
      <c r="R347"/>
      <c r="S347"/>
      <c r="T347"/>
      <c r="U347"/>
      <c r="V347"/>
      <c r="W347"/>
      <c r="X347"/>
      <c r="Y347"/>
      <c r="Z347"/>
      <c r="AA347"/>
      <c r="AB347"/>
      <c r="AC347"/>
      <c r="AD347"/>
      <c r="AE347"/>
      <c r="AF347"/>
      <c r="AG347"/>
      <c r="AH347"/>
      <c r="AI347"/>
      <c r="AJ347"/>
      <c r="AK347"/>
      <c r="AL347"/>
      <c r="AM347"/>
    </row>
    <row r="348" spans="1:39" s="52" customFormat="1" ht="30" customHeight="1">
      <c r="A348" s="71"/>
      <c r="B348" s="72"/>
      <c r="C348" s="108" t="s">
        <v>327</v>
      </c>
      <c r="D348" s="9">
        <v>16.399999999999999</v>
      </c>
      <c r="E348" s="9" t="s">
        <v>252</v>
      </c>
      <c r="F348" s="108" t="s">
        <v>268</v>
      </c>
      <c r="G348" s="197" t="s">
        <v>269</v>
      </c>
      <c r="H348" s="11"/>
      <c r="I348" s="11"/>
      <c r="J348" s="110"/>
      <c r="K348" s="94"/>
      <c r="L348" s="94"/>
      <c r="M348"/>
      <c r="N348"/>
      <c r="O348"/>
      <c r="P348"/>
      <c r="Q348"/>
      <c r="R348"/>
      <c r="S348"/>
      <c r="T348"/>
      <c r="U348"/>
      <c r="V348"/>
      <c r="W348"/>
      <c r="X348"/>
      <c r="Y348"/>
      <c r="Z348"/>
      <c r="AA348"/>
      <c r="AB348"/>
      <c r="AC348"/>
      <c r="AD348"/>
      <c r="AE348"/>
      <c r="AF348"/>
      <c r="AG348"/>
      <c r="AH348"/>
      <c r="AI348"/>
      <c r="AJ348"/>
      <c r="AK348"/>
      <c r="AL348"/>
      <c r="AM348"/>
    </row>
    <row r="349" spans="1:39" s="52" customFormat="1" ht="30" customHeight="1">
      <c r="A349" s="71"/>
      <c r="B349" s="72"/>
      <c r="C349" s="108" t="s">
        <v>330</v>
      </c>
      <c r="D349" s="9">
        <v>33.299999999999997</v>
      </c>
      <c r="E349" s="9" t="s">
        <v>252</v>
      </c>
      <c r="F349" s="108" t="s">
        <v>268</v>
      </c>
      <c r="G349" s="197" t="s">
        <v>269</v>
      </c>
      <c r="H349" s="11"/>
      <c r="I349" s="11"/>
      <c r="J349" s="110"/>
      <c r="K349" s="94"/>
      <c r="L349" s="94"/>
      <c r="M349"/>
      <c r="N349"/>
      <c r="O349"/>
      <c r="P349"/>
      <c r="Q349"/>
      <c r="R349"/>
      <c r="S349"/>
      <c r="T349"/>
      <c r="U349"/>
      <c r="V349"/>
      <c r="W349"/>
      <c r="X349"/>
      <c r="Y349"/>
      <c r="Z349"/>
      <c r="AA349"/>
      <c r="AB349"/>
      <c r="AC349"/>
      <c r="AD349"/>
      <c r="AE349"/>
      <c r="AF349"/>
      <c r="AG349"/>
      <c r="AH349"/>
      <c r="AI349"/>
      <c r="AJ349"/>
      <c r="AK349"/>
      <c r="AL349"/>
      <c r="AM349"/>
    </row>
    <row r="350" spans="1:39" s="52" customFormat="1" ht="30" customHeight="1">
      <c r="A350" s="71"/>
      <c r="B350" s="72"/>
      <c r="C350" s="108" t="s">
        <v>328</v>
      </c>
      <c r="D350" s="9">
        <v>54</v>
      </c>
      <c r="E350" s="9">
        <v>12</v>
      </c>
      <c r="F350" s="108" t="s">
        <v>329</v>
      </c>
      <c r="G350" s="197" t="s">
        <v>278</v>
      </c>
      <c r="H350" s="11"/>
      <c r="I350" s="11"/>
      <c r="J350" s="110"/>
      <c r="K350" s="94"/>
      <c r="L350" s="94"/>
      <c r="M350"/>
      <c r="N350"/>
      <c r="O350"/>
      <c r="P350"/>
      <c r="Q350"/>
      <c r="R350"/>
      <c r="S350"/>
      <c r="T350"/>
      <c r="U350"/>
      <c r="V350"/>
      <c r="W350"/>
      <c r="X350"/>
      <c r="Y350"/>
      <c r="Z350"/>
      <c r="AA350"/>
      <c r="AB350"/>
      <c r="AC350"/>
      <c r="AD350"/>
      <c r="AE350"/>
      <c r="AF350"/>
      <c r="AG350"/>
      <c r="AH350"/>
      <c r="AI350"/>
      <c r="AJ350"/>
      <c r="AK350"/>
      <c r="AL350"/>
      <c r="AM350"/>
    </row>
    <row r="351" spans="1:39" s="52" customFormat="1" ht="30" customHeight="1">
      <c r="A351" s="71"/>
      <c r="B351" s="72"/>
      <c r="C351" s="108" t="s">
        <v>328</v>
      </c>
      <c r="D351" s="9">
        <v>54</v>
      </c>
      <c r="E351" s="9">
        <v>12</v>
      </c>
      <c r="F351" s="108" t="s">
        <v>329</v>
      </c>
      <c r="G351" s="197" t="s">
        <v>278</v>
      </c>
      <c r="H351" s="11"/>
      <c r="I351" s="11"/>
      <c r="J351" s="110"/>
      <c r="K351" s="94"/>
      <c r="L351" s="94"/>
      <c r="M351"/>
      <c r="N351"/>
      <c r="O351"/>
      <c r="P351"/>
      <c r="Q351"/>
      <c r="R351"/>
      <c r="S351"/>
      <c r="T351"/>
      <c r="U351"/>
      <c r="V351"/>
      <c r="W351"/>
      <c r="X351"/>
      <c r="Y351"/>
      <c r="Z351"/>
      <c r="AA351"/>
      <c r="AB351"/>
      <c r="AC351"/>
      <c r="AD351"/>
      <c r="AE351"/>
      <c r="AF351"/>
      <c r="AG351"/>
      <c r="AH351"/>
      <c r="AI351"/>
      <c r="AJ351"/>
      <c r="AK351"/>
      <c r="AL351"/>
      <c r="AM351"/>
    </row>
    <row r="352" spans="1:39" s="52" customFormat="1" ht="30" customHeight="1">
      <c r="A352" s="71"/>
      <c r="B352" s="72"/>
      <c r="C352" s="108" t="s">
        <v>328</v>
      </c>
      <c r="D352" s="9">
        <v>54</v>
      </c>
      <c r="E352" s="9">
        <v>12</v>
      </c>
      <c r="F352" s="108" t="s">
        <v>329</v>
      </c>
      <c r="G352" s="197" t="s">
        <v>278</v>
      </c>
      <c r="H352" s="11"/>
      <c r="I352" s="11"/>
      <c r="J352" s="110"/>
      <c r="K352" s="94"/>
      <c r="L352" s="94"/>
      <c r="M352"/>
      <c r="N352"/>
      <c r="O352"/>
      <c r="P352"/>
      <c r="Q352"/>
      <c r="R352"/>
      <c r="S352"/>
      <c r="T352"/>
      <c r="U352"/>
      <c r="V352"/>
      <c r="W352"/>
      <c r="X352"/>
      <c r="Y352"/>
      <c r="Z352"/>
      <c r="AA352"/>
      <c r="AB352"/>
      <c r="AC352"/>
      <c r="AD352"/>
      <c r="AE352"/>
      <c r="AF352"/>
      <c r="AG352"/>
      <c r="AH352"/>
      <c r="AI352"/>
      <c r="AJ352"/>
      <c r="AK352"/>
      <c r="AL352"/>
      <c r="AM352"/>
    </row>
    <row r="353" spans="1:39" s="52" customFormat="1" ht="30" customHeight="1">
      <c r="A353" s="71"/>
      <c r="B353" s="72"/>
      <c r="C353" s="108" t="s">
        <v>327</v>
      </c>
      <c r="D353" s="9">
        <v>32.799999999999997</v>
      </c>
      <c r="E353" s="9" t="s">
        <v>252</v>
      </c>
      <c r="F353" s="108" t="s">
        <v>268</v>
      </c>
      <c r="G353" s="197" t="s">
        <v>269</v>
      </c>
      <c r="H353" s="11"/>
      <c r="I353" s="11"/>
      <c r="J353" s="110"/>
      <c r="K353" s="94"/>
      <c r="L353" s="94"/>
      <c r="M353"/>
      <c r="N353"/>
      <c r="O353"/>
      <c r="P353"/>
      <c r="Q353"/>
      <c r="R353"/>
      <c r="S353"/>
      <c r="T353"/>
      <c r="U353"/>
      <c r="V353"/>
      <c r="W353"/>
      <c r="X353"/>
      <c r="Y353"/>
      <c r="Z353"/>
      <c r="AA353"/>
      <c r="AB353"/>
      <c r="AC353"/>
      <c r="AD353"/>
      <c r="AE353"/>
      <c r="AF353"/>
      <c r="AG353"/>
      <c r="AH353"/>
      <c r="AI353"/>
      <c r="AJ353"/>
      <c r="AK353"/>
      <c r="AL353"/>
      <c r="AM353"/>
    </row>
    <row r="354" spans="1:39" s="52" customFormat="1" ht="30" customHeight="1">
      <c r="A354" s="71"/>
      <c r="B354" s="72"/>
      <c r="C354" s="108" t="s">
        <v>328</v>
      </c>
      <c r="D354" s="9">
        <v>81</v>
      </c>
      <c r="E354" s="9">
        <v>12</v>
      </c>
      <c r="F354" s="108" t="s">
        <v>329</v>
      </c>
      <c r="G354" s="197" t="s">
        <v>278</v>
      </c>
      <c r="H354" s="11"/>
      <c r="I354" s="11"/>
      <c r="J354" s="110"/>
      <c r="K354" s="94"/>
      <c r="L354" s="94"/>
      <c r="M354"/>
      <c r="N354"/>
      <c r="O354"/>
      <c r="P354"/>
      <c r="Q354"/>
      <c r="R354"/>
      <c r="S354"/>
      <c r="T354"/>
      <c r="U354"/>
      <c r="V354"/>
      <c r="W354"/>
      <c r="X354"/>
      <c r="Y354"/>
      <c r="Z354"/>
      <c r="AA354"/>
      <c r="AB354"/>
      <c r="AC354"/>
      <c r="AD354"/>
      <c r="AE354"/>
      <c r="AF354"/>
      <c r="AG354"/>
      <c r="AH354"/>
      <c r="AI354"/>
      <c r="AJ354"/>
      <c r="AK354"/>
      <c r="AL354"/>
      <c r="AM354"/>
    </row>
    <row r="355" spans="1:39" s="52" customFormat="1" ht="30" customHeight="1">
      <c r="A355" s="71"/>
      <c r="B355" s="72"/>
      <c r="C355" s="108" t="s">
        <v>325</v>
      </c>
      <c r="D355" s="9">
        <v>58.8</v>
      </c>
      <c r="E355" s="9" t="s">
        <v>252</v>
      </c>
      <c r="F355" s="108" t="s">
        <v>268</v>
      </c>
      <c r="G355" s="197" t="s">
        <v>269</v>
      </c>
      <c r="H355" s="11"/>
      <c r="I355" s="11"/>
      <c r="J355" s="110"/>
      <c r="K355" s="94"/>
      <c r="L355" s="94"/>
      <c r="M355"/>
      <c r="N355"/>
      <c r="O355"/>
      <c r="P355"/>
      <c r="Q355"/>
      <c r="R355"/>
      <c r="S355"/>
      <c r="T355"/>
      <c r="U355"/>
      <c r="V355"/>
      <c r="W355"/>
      <c r="X355"/>
      <c r="Y355"/>
      <c r="Z355"/>
      <c r="AA355"/>
      <c r="AB355"/>
      <c r="AC355"/>
      <c r="AD355"/>
      <c r="AE355"/>
      <c r="AF355"/>
      <c r="AG355"/>
      <c r="AH355"/>
      <c r="AI355"/>
      <c r="AJ355"/>
      <c r="AK355"/>
      <c r="AL355"/>
      <c r="AM355"/>
    </row>
    <row r="356" spans="1:39" s="52" customFormat="1" ht="30" customHeight="1">
      <c r="A356" s="71"/>
      <c r="B356" s="72"/>
      <c r="C356" s="108" t="s">
        <v>327</v>
      </c>
      <c r="D356" s="9">
        <v>49.2</v>
      </c>
      <c r="E356" s="9" t="s">
        <v>252</v>
      </c>
      <c r="F356" s="108" t="s">
        <v>268</v>
      </c>
      <c r="G356" s="197" t="s">
        <v>269</v>
      </c>
      <c r="H356" s="11"/>
      <c r="I356" s="11"/>
      <c r="J356" s="110"/>
      <c r="K356" s="94"/>
      <c r="L356" s="94"/>
      <c r="M356"/>
      <c r="N356"/>
      <c r="O356"/>
      <c r="P356"/>
      <c r="Q356"/>
      <c r="R356"/>
      <c r="S356"/>
      <c r="T356"/>
      <c r="U356"/>
      <c r="V356"/>
      <c r="W356"/>
      <c r="X356"/>
      <c r="Y356"/>
      <c r="Z356"/>
      <c r="AA356"/>
      <c r="AB356"/>
      <c r="AC356"/>
      <c r="AD356"/>
      <c r="AE356"/>
      <c r="AF356"/>
      <c r="AG356"/>
      <c r="AH356"/>
      <c r="AI356"/>
      <c r="AJ356"/>
      <c r="AK356"/>
      <c r="AL356"/>
      <c r="AM356"/>
    </row>
    <row r="357" spans="1:39" s="52" customFormat="1" ht="30" customHeight="1">
      <c r="A357" s="71"/>
      <c r="B357" s="72"/>
      <c r="C357" s="108" t="s">
        <v>325</v>
      </c>
      <c r="D357" s="9">
        <v>78.400000000000006</v>
      </c>
      <c r="E357" s="9" t="s">
        <v>252</v>
      </c>
      <c r="F357" s="108" t="s">
        <v>268</v>
      </c>
      <c r="G357" s="197" t="s">
        <v>269</v>
      </c>
      <c r="H357" s="11"/>
      <c r="I357" s="11"/>
      <c r="J357" s="110"/>
      <c r="K357" s="94"/>
      <c r="L357" s="94"/>
      <c r="M357"/>
      <c r="N357"/>
      <c r="O357"/>
      <c r="P357"/>
      <c r="Q357"/>
      <c r="R357"/>
      <c r="S357"/>
      <c r="T357"/>
      <c r="U357"/>
      <c r="V357"/>
      <c r="W357"/>
      <c r="X357"/>
      <c r="Y357"/>
      <c r="Z357"/>
      <c r="AA357"/>
      <c r="AB357"/>
      <c r="AC357"/>
      <c r="AD357"/>
      <c r="AE357"/>
      <c r="AF357"/>
      <c r="AG357"/>
      <c r="AH357"/>
      <c r="AI357"/>
      <c r="AJ357"/>
      <c r="AK357"/>
      <c r="AL357"/>
      <c r="AM357"/>
    </row>
    <row r="358" spans="1:39" s="52" customFormat="1" ht="30" customHeight="1">
      <c r="A358" s="71"/>
      <c r="B358" s="72"/>
      <c r="C358" s="108" t="s">
        <v>331</v>
      </c>
      <c r="D358" s="9">
        <v>148</v>
      </c>
      <c r="E358" s="9" t="s">
        <v>252</v>
      </c>
      <c r="F358" s="108" t="s">
        <v>268</v>
      </c>
      <c r="G358" s="197" t="s">
        <v>269</v>
      </c>
      <c r="H358" s="11"/>
      <c r="I358" s="11"/>
      <c r="J358" s="110"/>
      <c r="K358" s="94"/>
      <c r="L358" s="94"/>
      <c r="M358"/>
      <c r="N358"/>
      <c r="O358"/>
      <c r="P358"/>
      <c r="Q358"/>
      <c r="R358"/>
      <c r="S358"/>
      <c r="T358"/>
      <c r="U358"/>
      <c r="V358"/>
      <c r="W358"/>
      <c r="X358"/>
      <c r="Y358"/>
      <c r="Z358"/>
      <c r="AA358"/>
      <c r="AB358"/>
      <c r="AC358"/>
      <c r="AD358"/>
      <c r="AE358"/>
      <c r="AF358"/>
      <c r="AG358"/>
      <c r="AH358"/>
      <c r="AI358"/>
      <c r="AJ358"/>
      <c r="AK358"/>
      <c r="AL358"/>
      <c r="AM358"/>
    </row>
    <row r="359" spans="1:39" s="52" customFormat="1" ht="30" customHeight="1">
      <c r="A359" s="71"/>
      <c r="B359" s="72"/>
      <c r="C359" s="108" t="s">
        <v>325</v>
      </c>
      <c r="D359" s="9">
        <v>117.6</v>
      </c>
      <c r="E359" s="9" t="s">
        <v>252</v>
      </c>
      <c r="F359" s="108" t="s">
        <v>268</v>
      </c>
      <c r="G359" s="197" t="s">
        <v>269</v>
      </c>
      <c r="H359" s="11"/>
      <c r="I359" s="11"/>
      <c r="J359" s="110"/>
      <c r="K359" s="94"/>
      <c r="L359" s="94"/>
      <c r="M359"/>
      <c r="N359"/>
      <c r="O359"/>
      <c r="P359"/>
      <c r="Q359"/>
      <c r="R359"/>
      <c r="S359"/>
      <c r="T359"/>
      <c r="U359"/>
      <c r="V359"/>
      <c r="W359"/>
      <c r="X359"/>
      <c r="Y359"/>
      <c r="Z359"/>
      <c r="AA359"/>
      <c r="AB359"/>
      <c r="AC359"/>
      <c r="AD359"/>
      <c r="AE359"/>
      <c r="AF359"/>
      <c r="AG359"/>
      <c r="AH359"/>
      <c r="AI359"/>
      <c r="AJ359"/>
      <c r="AK359"/>
      <c r="AL359"/>
      <c r="AM359"/>
    </row>
    <row r="360" spans="1:39" s="52" customFormat="1" ht="30" customHeight="1">
      <c r="A360" s="71"/>
      <c r="B360" s="72"/>
      <c r="C360" s="108" t="s">
        <v>331</v>
      </c>
      <c r="D360" s="9">
        <v>207.2</v>
      </c>
      <c r="E360" s="9" t="s">
        <v>252</v>
      </c>
      <c r="F360" s="108" t="s">
        <v>268</v>
      </c>
      <c r="G360" s="197" t="s">
        <v>269</v>
      </c>
      <c r="H360" s="11"/>
      <c r="I360" s="11"/>
      <c r="J360" s="110"/>
      <c r="K360" s="94"/>
      <c r="L360" s="94"/>
      <c r="M360"/>
      <c r="N360"/>
      <c r="O360"/>
      <c r="P360"/>
      <c r="Q360"/>
      <c r="R360"/>
      <c r="S360"/>
      <c r="T360"/>
      <c r="U360"/>
      <c r="V360"/>
      <c r="W360"/>
      <c r="X360"/>
      <c r="Y360"/>
      <c r="Z360"/>
      <c r="AA360"/>
      <c r="AB360"/>
      <c r="AC360"/>
      <c r="AD360"/>
      <c r="AE360"/>
      <c r="AF360"/>
      <c r="AG360"/>
      <c r="AH360"/>
      <c r="AI360"/>
      <c r="AJ360"/>
      <c r="AK360"/>
      <c r="AL360"/>
      <c r="AM360"/>
    </row>
    <row r="361" spans="1:39" s="52" customFormat="1" ht="30" customHeight="1">
      <c r="A361" s="71"/>
      <c r="B361" s="72"/>
      <c r="C361" s="108" t="s">
        <v>331</v>
      </c>
      <c r="D361" s="9">
        <v>236.8</v>
      </c>
      <c r="E361" s="9" t="s">
        <v>252</v>
      </c>
      <c r="F361" s="108" t="s">
        <v>268</v>
      </c>
      <c r="G361" s="197" t="s">
        <v>269</v>
      </c>
      <c r="H361" s="11"/>
      <c r="I361" s="11"/>
      <c r="J361" s="110"/>
      <c r="K361" s="94"/>
      <c r="L361" s="94"/>
      <c r="M361"/>
      <c r="N361"/>
      <c r="O361"/>
      <c r="P361"/>
      <c r="Q361"/>
      <c r="R361"/>
      <c r="S361"/>
      <c r="T361"/>
      <c r="U361"/>
      <c r="V361"/>
      <c r="W361"/>
      <c r="X361"/>
      <c r="Y361"/>
      <c r="Z361"/>
      <c r="AA361"/>
      <c r="AB361"/>
      <c r="AC361"/>
      <c r="AD361"/>
      <c r="AE361"/>
      <c r="AF361"/>
      <c r="AG361"/>
      <c r="AH361"/>
      <c r="AI361"/>
      <c r="AJ361"/>
      <c r="AK361"/>
      <c r="AL361"/>
      <c r="AM361"/>
    </row>
    <row r="362" spans="1:39" s="52" customFormat="1" ht="30" customHeight="1">
      <c r="A362" s="71"/>
      <c r="B362" s="72"/>
      <c r="C362" s="108" t="s">
        <v>331</v>
      </c>
      <c r="D362" s="9">
        <v>236.8</v>
      </c>
      <c r="E362" s="9" t="s">
        <v>252</v>
      </c>
      <c r="F362" s="108" t="s">
        <v>268</v>
      </c>
      <c r="G362" s="197" t="s">
        <v>269</v>
      </c>
      <c r="H362" s="11"/>
      <c r="I362" s="11"/>
      <c r="J362" s="110"/>
      <c r="K362" s="94"/>
      <c r="L362" s="94"/>
      <c r="M362"/>
      <c r="N362"/>
      <c r="O362"/>
      <c r="P362"/>
      <c r="Q362"/>
      <c r="R362"/>
      <c r="S362"/>
      <c r="T362"/>
      <c r="U362"/>
      <c r="V362"/>
      <c r="W362"/>
      <c r="X362"/>
      <c r="Y362"/>
      <c r="Z362"/>
      <c r="AA362"/>
      <c r="AB362"/>
      <c r="AC362"/>
      <c r="AD362"/>
      <c r="AE362"/>
      <c r="AF362"/>
      <c r="AG362"/>
      <c r="AH362"/>
      <c r="AI362"/>
      <c r="AJ362"/>
      <c r="AK362"/>
      <c r="AL362"/>
      <c r="AM362"/>
    </row>
    <row r="363" spans="1:39" s="52" customFormat="1" ht="30" customHeight="1">
      <c r="A363" s="71"/>
      <c r="B363" s="72"/>
      <c r="C363" s="108" t="s">
        <v>325</v>
      </c>
      <c r="D363" s="9">
        <v>235.2</v>
      </c>
      <c r="E363" s="9" t="s">
        <v>252</v>
      </c>
      <c r="F363" s="108" t="s">
        <v>268</v>
      </c>
      <c r="G363" s="197" t="s">
        <v>269</v>
      </c>
      <c r="H363" s="11"/>
      <c r="I363" s="11"/>
      <c r="J363" s="110"/>
      <c r="K363" s="94"/>
      <c r="L363" s="94"/>
      <c r="M363"/>
      <c r="N363"/>
      <c r="O363"/>
      <c r="P363"/>
      <c r="Q363"/>
      <c r="R363"/>
      <c r="S363"/>
      <c r="T363"/>
      <c r="U363"/>
      <c r="V363"/>
      <c r="W363"/>
      <c r="X363"/>
      <c r="Y363"/>
      <c r="Z363"/>
      <c r="AA363"/>
      <c r="AB363"/>
      <c r="AC363"/>
      <c r="AD363"/>
      <c r="AE363"/>
      <c r="AF363"/>
      <c r="AG363"/>
      <c r="AH363"/>
      <c r="AI363"/>
      <c r="AJ363"/>
      <c r="AK363"/>
      <c r="AL363"/>
      <c r="AM363"/>
    </row>
    <row r="364" spans="1:39" s="52" customFormat="1" ht="30" customHeight="1">
      <c r="A364" s="71"/>
      <c r="B364" s="72"/>
      <c r="C364" s="108" t="s">
        <v>327</v>
      </c>
      <c r="D364" s="9">
        <v>196.8</v>
      </c>
      <c r="E364" s="9" t="s">
        <v>252</v>
      </c>
      <c r="F364" s="108" t="s">
        <v>268</v>
      </c>
      <c r="G364" s="197" t="s">
        <v>269</v>
      </c>
      <c r="H364" s="11"/>
      <c r="I364" s="11"/>
      <c r="J364" s="110"/>
      <c r="K364" s="94"/>
      <c r="L364" s="94"/>
      <c r="M364"/>
      <c r="N364"/>
      <c r="O364"/>
      <c r="P364"/>
      <c r="Q364"/>
      <c r="R364"/>
      <c r="S364"/>
      <c r="T364"/>
      <c r="U364"/>
      <c r="V364"/>
      <c r="W364"/>
      <c r="X364"/>
      <c r="Y364"/>
      <c r="Z364"/>
      <c r="AA364"/>
      <c r="AB364"/>
      <c r="AC364"/>
      <c r="AD364"/>
      <c r="AE364"/>
      <c r="AF364"/>
      <c r="AG364"/>
      <c r="AH364"/>
      <c r="AI364"/>
      <c r="AJ364"/>
      <c r="AK364"/>
      <c r="AL364"/>
      <c r="AM364"/>
    </row>
    <row r="365" spans="1:39" s="52" customFormat="1" ht="30" customHeight="1">
      <c r="A365" s="71"/>
      <c r="B365" s="72"/>
      <c r="C365" s="108" t="s">
        <v>331</v>
      </c>
      <c r="D365" s="9">
        <v>414.4</v>
      </c>
      <c r="E365" s="9" t="s">
        <v>252</v>
      </c>
      <c r="F365" s="108" t="s">
        <v>268</v>
      </c>
      <c r="G365" s="197" t="s">
        <v>269</v>
      </c>
      <c r="H365" s="11"/>
      <c r="I365" s="11"/>
      <c r="J365" s="110"/>
      <c r="K365" s="94"/>
      <c r="L365" s="94"/>
      <c r="M365"/>
      <c r="N365"/>
      <c r="O365"/>
      <c r="P365"/>
      <c r="Q365"/>
      <c r="R365"/>
      <c r="S365"/>
      <c r="T365"/>
      <c r="U365"/>
      <c r="V365"/>
      <c r="W365"/>
      <c r="X365"/>
      <c r="Y365"/>
      <c r="Z365"/>
      <c r="AA365"/>
      <c r="AB365"/>
      <c r="AC365"/>
      <c r="AD365"/>
      <c r="AE365"/>
      <c r="AF365"/>
      <c r="AG365"/>
      <c r="AH365"/>
      <c r="AI365"/>
      <c r="AJ365"/>
      <c r="AK365"/>
      <c r="AL365"/>
      <c r="AM365"/>
    </row>
    <row r="366" spans="1:39" s="52" customFormat="1" ht="30" customHeight="1">
      <c r="A366" s="71"/>
      <c r="B366" s="72"/>
      <c r="C366" s="108" t="s">
        <v>330</v>
      </c>
      <c r="D366" s="9">
        <v>666</v>
      </c>
      <c r="E366" s="9" t="s">
        <v>252</v>
      </c>
      <c r="F366" s="108" t="s">
        <v>268</v>
      </c>
      <c r="G366" s="197" t="s">
        <v>269</v>
      </c>
      <c r="H366" s="11"/>
      <c r="I366" s="11"/>
      <c r="J366" s="110"/>
      <c r="K366" s="94"/>
      <c r="L366" s="94"/>
      <c r="M366"/>
      <c r="N366"/>
      <c r="O366"/>
      <c r="P366"/>
      <c r="Q366"/>
      <c r="R366"/>
      <c r="S366"/>
      <c r="T366"/>
      <c r="U366"/>
      <c r="V366"/>
      <c r="W366"/>
      <c r="X366"/>
      <c r="Y366"/>
      <c r="Z366"/>
      <c r="AA366"/>
      <c r="AB366"/>
      <c r="AC366"/>
      <c r="AD366"/>
      <c r="AE366"/>
      <c r="AF366"/>
      <c r="AG366"/>
      <c r="AH366"/>
      <c r="AI366"/>
      <c r="AJ366"/>
      <c r="AK366"/>
      <c r="AL366"/>
      <c r="AM366"/>
    </row>
    <row r="367" spans="1:39" s="52" customFormat="1" ht="30" customHeight="1">
      <c r="A367" s="71"/>
      <c r="B367" s="72"/>
      <c r="C367" s="108" t="s">
        <v>325</v>
      </c>
      <c r="D367" s="9">
        <v>509.6</v>
      </c>
      <c r="E367" s="9" t="s">
        <v>252</v>
      </c>
      <c r="F367" s="108" t="s">
        <v>268</v>
      </c>
      <c r="G367" s="197" t="s">
        <v>269</v>
      </c>
      <c r="H367" s="11"/>
      <c r="I367" s="11"/>
      <c r="J367" s="110"/>
      <c r="K367" s="94"/>
      <c r="L367" s="94"/>
      <c r="M367"/>
      <c r="N367"/>
      <c r="O367"/>
      <c r="P367"/>
      <c r="Q367"/>
      <c r="R367"/>
      <c r="S367"/>
      <c r="T367"/>
      <c r="U367"/>
      <c r="V367"/>
      <c r="W367"/>
      <c r="X367"/>
      <c r="Y367"/>
      <c r="Z367"/>
      <c r="AA367"/>
      <c r="AB367"/>
      <c r="AC367"/>
      <c r="AD367"/>
      <c r="AE367"/>
      <c r="AF367"/>
      <c r="AG367"/>
      <c r="AH367"/>
      <c r="AI367"/>
      <c r="AJ367"/>
      <c r="AK367"/>
      <c r="AL367"/>
      <c r="AM367"/>
    </row>
    <row r="368" spans="1:39" s="52" customFormat="1" ht="30" customHeight="1">
      <c r="A368" s="71"/>
      <c r="B368" s="72"/>
      <c r="C368" s="108" t="s">
        <v>325</v>
      </c>
      <c r="D368" s="9">
        <v>744.8</v>
      </c>
      <c r="E368" s="9" t="s">
        <v>252</v>
      </c>
      <c r="F368" s="108" t="s">
        <v>268</v>
      </c>
      <c r="G368" s="197" t="s">
        <v>269</v>
      </c>
      <c r="H368" s="11"/>
      <c r="I368" s="11"/>
      <c r="J368" s="110"/>
      <c r="K368" s="94"/>
      <c r="L368" s="94"/>
      <c r="M368"/>
      <c r="N368"/>
      <c r="O368"/>
      <c r="P368"/>
      <c r="Q368"/>
      <c r="R368"/>
      <c r="S368"/>
      <c r="T368"/>
      <c r="U368"/>
      <c r="V368"/>
      <c r="W368"/>
      <c r="X368"/>
      <c r="Y368"/>
      <c r="Z368"/>
      <c r="AA368"/>
      <c r="AB368"/>
      <c r="AC368"/>
      <c r="AD368"/>
      <c r="AE368"/>
      <c r="AF368"/>
      <c r="AG368"/>
      <c r="AH368"/>
      <c r="AI368"/>
      <c r="AJ368"/>
      <c r="AK368"/>
      <c r="AL368"/>
      <c r="AM368"/>
    </row>
    <row r="369" spans="1:39" s="52" customFormat="1" ht="30" hidden="1" customHeight="1">
      <c r="A369" s="71"/>
      <c r="B369" s="72"/>
      <c r="C369" s="108"/>
      <c r="D369" s="9"/>
      <c r="E369" s="9"/>
      <c r="F369" s="108"/>
      <c r="G369" s="197" t="s">
        <v>255</v>
      </c>
      <c r="H369" s="11"/>
      <c r="I369" s="11">
        <f t="shared" si="5"/>
        <v>0</v>
      </c>
      <c r="J369" s="110"/>
      <c r="K369" s="94"/>
      <c r="L369" s="94"/>
      <c r="M369"/>
      <c r="N369"/>
      <c r="O369"/>
      <c r="P369"/>
      <c r="Q369"/>
      <c r="R369"/>
      <c r="S369"/>
      <c r="T369"/>
      <c r="U369"/>
      <c r="V369"/>
      <c r="W369"/>
      <c r="X369"/>
      <c r="Y369"/>
      <c r="Z369"/>
      <c r="AA369"/>
      <c r="AB369"/>
      <c r="AC369"/>
      <c r="AD369"/>
      <c r="AE369"/>
      <c r="AF369"/>
      <c r="AG369"/>
      <c r="AH369"/>
      <c r="AI369"/>
      <c r="AJ369"/>
      <c r="AK369"/>
      <c r="AL369"/>
      <c r="AM369"/>
    </row>
    <row r="370" spans="1:39" s="52" customFormat="1" ht="30" hidden="1" customHeight="1">
      <c r="A370" s="71"/>
      <c r="B370" s="72"/>
      <c r="C370" s="108"/>
      <c r="D370" s="9"/>
      <c r="E370" s="9"/>
      <c r="F370" s="108"/>
      <c r="G370" s="197" t="s">
        <v>255</v>
      </c>
      <c r="H370" s="11"/>
      <c r="I370" s="11">
        <f t="shared" si="5"/>
        <v>0</v>
      </c>
      <c r="J370" s="110"/>
      <c r="K370" s="94"/>
      <c r="L370" s="94"/>
      <c r="M370"/>
      <c r="N370"/>
      <c r="O370"/>
      <c r="P370"/>
      <c r="Q370"/>
      <c r="R370"/>
      <c r="S370"/>
      <c r="T370"/>
      <c r="U370"/>
      <c r="V370"/>
      <c r="W370"/>
      <c r="X370"/>
      <c r="Y370"/>
      <c r="Z370"/>
      <c r="AA370"/>
      <c r="AB370"/>
      <c r="AC370"/>
      <c r="AD370"/>
      <c r="AE370"/>
      <c r="AF370"/>
      <c r="AG370"/>
      <c r="AH370"/>
      <c r="AI370"/>
      <c r="AJ370"/>
      <c r="AK370"/>
      <c r="AL370"/>
      <c r="AM370"/>
    </row>
    <row r="371" spans="1:39" s="52" customFormat="1" ht="30" hidden="1" customHeight="1">
      <c r="A371" s="71"/>
      <c r="B371" s="72"/>
      <c r="C371" s="108"/>
      <c r="D371" s="9"/>
      <c r="E371" s="9"/>
      <c r="F371" s="108"/>
      <c r="G371" s="197" t="s">
        <v>255</v>
      </c>
      <c r="H371" s="11"/>
      <c r="I371" s="11">
        <f t="shared" si="5"/>
        <v>0</v>
      </c>
      <c r="J371" s="110"/>
      <c r="K371" s="94"/>
      <c r="L371" s="94"/>
      <c r="M371"/>
      <c r="N371"/>
      <c r="O371"/>
      <c r="P371"/>
      <c r="Q371"/>
      <c r="R371"/>
      <c r="S371"/>
      <c r="T371"/>
      <c r="U371"/>
      <c r="V371"/>
      <c r="W371"/>
      <c r="X371"/>
      <c r="Y371"/>
      <c r="Z371"/>
      <c r="AA371"/>
      <c r="AB371"/>
      <c r="AC371"/>
      <c r="AD371"/>
      <c r="AE371"/>
      <c r="AF371"/>
      <c r="AG371"/>
      <c r="AH371"/>
      <c r="AI371"/>
      <c r="AJ371"/>
      <c r="AK371"/>
      <c r="AL371"/>
      <c r="AM371"/>
    </row>
    <row r="372" spans="1:39" s="52" customFormat="1" ht="30" hidden="1" customHeight="1">
      <c r="A372" s="71"/>
      <c r="B372" s="72"/>
      <c r="C372" s="108"/>
      <c r="D372" s="9"/>
      <c r="E372" s="9"/>
      <c r="F372" s="108"/>
      <c r="G372" s="197" t="s">
        <v>255</v>
      </c>
      <c r="H372" s="11"/>
      <c r="I372" s="11">
        <f t="shared" si="5"/>
        <v>0</v>
      </c>
      <c r="J372" s="110"/>
      <c r="K372" s="94"/>
      <c r="L372" s="94"/>
      <c r="M372"/>
      <c r="N372"/>
      <c r="O372"/>
      <c r="P372"/>
      <c r="Q372"/>
      <c r="R372"/>
      <c r="S372"/>
      <c r="T372"/>
      <c r="U372"/>
      <c r="V372"/>
      <c r="W372"/>
      <c r="X372"/>
      <c r="Y372"/>
      <c r="Z372"/>
      <c r="AA372"/>
      <c r="AB372"/>
      <c r="AC372"/>
      <c r="AD372"/>
      <c r="AE372"/>
      <c r="AF372"/>
      <c r="AG372"/>
      <c r="AH372"/>
      <c r="AI372"/>
      <c r="AJ372"/>
      <c r="AK372"/>
      <c r="AL372"/>
      <c r="AM372"/>
    </row>
    <row r="373" spans="1:39" s="52" customFormat="1" ht="30" hidden="1" customHeight="1">
      <c r="A373" s="71"/>
      <c r="B373" s="72"/>
      <c r="C373" s="108"/>
      <c r="D373" s="9"/>
      <c r="E373" s="9"/>
      <c r="F373" s="108"/>
      <c r="G373" s="197" t="s">
        <v>255</v>
      </c>
      <c r="H373" s="11"/>
      <c r="I373" s="11">
        <f t="shared" si="5"/>
        <v>0</v>
      </c>
      <c r="J373" s="110"/>
      <c r="K373" s="94"/>
      <c r="L373" s="94"/>
      <c r="M373"/>
      <c r="N373"/>
      <c r="O373"/>
      <c r="P373"/>
      <c r="Q373"/>
      <c r="R373"/>
      <c r="S373"/>
      <c r="T373"/>
      <c r="U373"/>
      <c r="V373"/>
      <c r="W373"/>
      <c r="X373"/>
      <c r="Y373"/>
      <c r="Z373"/>
      <c r="AA373"/>
      <c r="AB373"/>
      <c r="AC373"/>
      <c r="AD373"/>
      <c r="AE373"/>
      <c r="AF373"/>
      <c r="AG373"/>
      <c r="AH373"/>
      <c r="AI373"/>
      <c r="AJ373"/>
      <c r="AK373"/>
      <c r="AL373"/>
      <c r="AM373"/>
    </row>
    <row r="374" spans="1:39" s="52" customFormat="1" ht="30" hidden="1" customHeight="1">
      <c r="A374" s="71"/>
      <c r="B374" s="72"/>
      <c r="C374" s="108"/>
      <c r="D374" s="9"/>
      <c r="E374" s="9"/>
      <c r="F374" s="108"/>
      <c r="G374" s="197" t="s">
        <v>255</v>
      </c>
      <c r="H374" s="11"/>
      <c r="I374" s="11">
        <f t="shared" si="5"/>
        <v>0</v>
      </c>
      <c r="J374" s="110"/>
      <c r="K374" s="94"/>
      <c r="L374" s="94"/>
      <c r="M374"/>
      <c r="N374"/>
      <c r="O374"/>
      <c r="P374"/>
      <c r="Q374"/>
      <c r="R374"/>
      <c r="S374"/>
      <c r="T374"/>
      <c r="U374"/>
      <c r="V374"/>
      <c r="W374"/>
      <c r="X374"/>
      <c r="Y374"/>
      <c r="Z374"/>
      <c r="AA374"/>
      <c r="AB374"/>
      <c r="AC374"/>
      <c r="AD374"/>
      <c r="AE374"/>
      <c r="AF374"/>
      <c r="AG374"/>
      <c r="AH374"/>
      <c r="AI374"/>
      <c r="AJ374"/>
      <c r="AK374"/>
      <c r="AL374"/>
      <c r="AM374"/>
    </row>
    <row r="375" spans="1:39" s="52" customFormat="1" ht="30" hidden="1" customHeight="1">
      <c r="A375" s="71"/>
      <c r="B375" s="72"/>
      <c r="C375" s="108"/>
      <c r="D375" s="9"/>
      <c r="E375" s="9"/>
      <c r="F375" s="108"/>
      <c r="G375" s="197" t="s">
        <v>255</v>
      </c>
      <c r="H375" s="11"/>
      <c r="I375" s="11">
        <f t="shared" si="5"/>
        <v>0</v>
      </c>
      <c r="J375" s="110"/>
      <c r="K375" s="94"/>
      <c r="L375" s="94"/>
      <c r="M375"/>
      <c r="N375"/>
      <c r="O375"/>
      <c r="P375"/>
      <c r="Q375"/>
      <c r="R375"/>
      <c r="S375"/>
      <c r="T375"/>
      <c r="U375"/>
      <c r="V375"/>
      <c r="W375"/>
      <c r="X375"/>
      <c r="Y375"/>
      <c r="Z375"/>
      <c r="AA375"/>
      <c r="AB375"/>
      <c r="AC375"/>
      <c r="AD375"/>
      <c r="AE375"/>
      <c r="AF375"/>
      <c r="AG375"/>
      <c r="AH375"/>
      <c r="AI375"/>
      <c r="AJ375"/>
      <c r="AK375"/>
      <c r="AL375"/>
      <c r="AM375"/>
    </row>
    <row r="376" spans="1:39" s="52" customFormat="1" ht="30" hidden="1" customHeight="1">
      <c r="A376" s="71"/>
      <c r="B376" s="72"/>
      <c r="C376" s="108"/>
      <c r="D376" s="9"/>
      <c r="E376" s="9"/>
      <c r="F376" s="108"/>
      <c r="G376" s="197" t="s">
        <v>255</v>
      </c>
      <c r="H376" s="11"/>
      <c r="I376" s="11">
        <f t="shared" si="5"/>
        <v>0</v>
      </c>
      <c r="J376" s="110"/>
      <c r="K376" s="94"/>
      <c r="L376" s="94"/>
      <c r="M376"/>
      <c r="N376"/>
      <c r="O376"/>
      <c r="P376"/>
      <c r="Q376"/>
      <c r="R376"/>
      <c r="S376"/>
      <c r="T376"/>
      <c r="U376"/>
      <c r="V376"/>
      <c r="W376"/>
      <c r="X376"/>
      <c r="Y376"/>
      <c r="Z376"/>
      <c r="AA376"/>
      <c r="AB376"/>
      <c r="AC376"/>
      <c r="AD376"/>
      <c r="AE376"/>
      <c r="AF376"/>
      <c r="AG376"/>
      <c r="AH376"/>
      <c r="AI376"/>
      <c r="AJ376"/>
      <c r="AK376"/>
      <c r="AL376"/>
      <c r="AM376"/>
    </row>
    <row r="377" spans="1:39" s="52" customFormat="1" ht="30" hidden="1" customHeight="1">
      <c r="A377" s="71"/>
      <c r="B377" s="72"/>
      <c r="C377" s="108"/>
      <c r="D377" s="9"/>
      <c r="E377" s="9"/>
      <c r="F377" s="108"/>
      <c r="G377" s="197" t="s">
        <v>255</v>
      </c>
      <c r="H377" s="11"/>
      <c r="I377" s="11">
        <f t="shared" ref="I377:I440" si="6">D377</f>
        <v>0</v>
      </c>
      <c r="J377" s="110"/>
      <c r="K377" s="94"/>
      <c r="L377" s="94"/>
      <c r="M377"/>
      <c r="N377"/>
      <c r="O377"/>
      <c r="P377"/>
      <c r="Q377"/>
      <c r="R377"/>
      <c r="S377"/>
      <c r="T377"/>
      <c r="U377"/>
      <c r="V377"/>
      <c r="W377"/>
      <c r="X377"/>
      <c r="Y377"/>
      <c r="Z377"/>
      <c r="AA377"/>
      <c r="AB377"/>
      <c r="AC377"/>
      <c r="AD377"/>
      <c r="AE377"/>
      <c r="AF377"/>
      <c r="AG377"/>
      <c r="AH377"/>
      <c r="AI377"/>
      <c r="AJ377"/>
      <c r="AK377"/>
      <c r="AL377"/>
      <c r="AM377"/>
    </row>
    <row r="378" spans="1:39" s="52" customFormat="1" ht="30" hidden="1" customHeight="1">
      <c r="A378" s="71"/>
      <c r="B378" s="72"/>
      <c r="C378" s="108"/>
      <c r="D378" s="9"/>
      <c r="E378" s="9"/>
      <c r="F378" s="108"/>
      <c r="G378" s="197" t="s">
        <v>255</v>
      </c>
      <c r="H378" s="11"/>
      <c r="I378" s="11">
        <f t="shared" si="6"/>
        <v>0</v>
      </c>
      <c r="J378" s="110"/>
      <c r="K378" s="94"/>
      <c r="L378" s="94"/>
      <c r="M378"/>
      <c r="N378"/>
      <c r="O378"/>
      <c r="P378"/>
      <c r="Q378"/>
      <c r="R378"/>
      <c r="S378"/>
      <c r="T378"/>
      <c r="U378"/>
      <c r="V378"/>
      <c r="W378"/>
      <c r="X378"/>
      <c r="Y378"/>
      <c r="Z378"/>
      <c r="AA378"/>
      <c r="AB378"/>
      <c r="AC378"/>
      <c r="AD378"/>
      <c r="AE378"/>
      <c r="AF378"/>
      <c r="AG378"/>
      <c r="AH378"/>
      <c r="AI378"/>
      <c r="AJ378"/>
      <c r="AK378"/>
      <c r="AL378"/>
      <c r="AM378"/>
    </row>
    <row r="379" spans="1:39" s="52" customFormat="1" ht="30" hidden="1" customHeight="1">
      <c r="A379" s="71"/>
      <c r="B379" s="72"/>
      <c r="C379" s="108"/>
      <c r="D379" s="9"/>
      <c r="E379" s="9"/>
      <c r="F379" s="108"/>
      <c r="G379" s="197" t="s">
        <v>255</v>
      </c>
      <c r="H379" s="11"/>
      <c r="I379" s="11">
        <f t="shared" si="6"/>
        <v>0</v>
      </c>
      <c r="J379" s="110"/>
      <c r="K379" s="94"/>
      <c r="L379" s="94"/>
      <c r="M379"/>
      <c r="N379"/>
      <c r="O379"/>
      <c r="P379"/>
      <c r="Q379"/>
      <c r="R379"/>
      <c r="S379"/>
      <c r="T379"/>
      <c r="U379"/>
      <c r="V379"/>
      <c r="W379"/>
      <c r="X379"/>
      <c r="Y379"/>
      <c r="Z379"/>
      <c r="AA379"/>
      <c r="AB379"/>
      <c r="AC379"/>
      <c r="AD379"/>
      <c r="AE379"/>
      <c r="AF379"/>
      <c r="AG379"/>
      <c r="AH379"/>
      <c r="AI379"/>
      <c r="AJ379"/>
      <c r="AK379"/>
      <c r="AL379"/>
      <c r="AM379"/>
    </row>
    <row r="380" spans="1:39" s="52" customFormat="1" ht="30" customHeight="1">
      <c r="A380" s="71">
        <v>5</v>
      </c>
      <c r="B380" s="72" t="s">
        <v>172</v>
      </c>
      <c r="C380" s="108" t="s">
        <v>332</v>
      </c>
      <c r="D380" s="9">
        <v>705.6</v>
      </c>
      <c r="E380" s="9">
        <v>20</v>
      </c>
      <c r="F380" s="243" t="s">
        <v>271</v>
      </c>
      <c r="G380" s="244"/>
      <c r="H380" s="11"/>
      <c r="I380" s="11">
        <f t="shared" si="6"/>
        <v>705.6</v>
      </c>
      <c r="J380" s="239"/>
      <c r="K380" s="240"/>
      <c r="L380" s="240"/>
      <c r="M380"/>
      <c r="N380"/>
      <c r="O380"/>
      <c r="P380"/>
      <c r="Q380"/>
      <c r="R380"/>
      <c r="S380"/>
      <c r="T380"/>
      <c r="U380"/>
      <c r="V380"/>
      <c r="W380"/>
      <c r="X380"/>
      <c r="Y380"/>
      <c r="Z380"/>
      <c r="AA380"/>
      <c r="AB380"/>
      <c r="AC380"/>
      <c r="AD380"/>
      <c r="AE380"/>
      <c r="AF380"/>
      <c r="AG380"/>
      <c r="AH380"/>
      <c r="AI380"/>
      <c r="AJ380"/>
      <c r="AK380"/>
      <c r="AL380"/>
      <c r="AM380"/>
    </row>
    <row r="381" spans="1:39" s="52" customFormat="1" ht="30" customHeight="1">
      <c r="A381" s="71"/>
      <c r="B381" s="72"/>
      <c r="C381" s="108" t="s">
        <v>333</v>
      </c>
      <c r="D381" s="9">
        <v>29.28</v>
      </c>
      <c r="E381" s="9">
        <v>20</v>
      </c>
      <c r="F381" s="108" t="s">
        <v>310</v>
      </c>
      <c r="G381" s="197" t="s">
        <v>255</v>
      </c>
      <c r="H381" s="11"/>
      <c r="I381" s="11">
        <f t="shared" si="6"/>
        <v>29.28</v>
      </c>
      <c r="J381" s="110"/>
      <c r="K381" s="94"/>
      <c r="L381" s="94"/>
      <c r="M381"/>
      <c r="N381"/>
      <c r="O381"/>
      <c r="P381"/>
      <c r="Q381"/>
      <c r="R381"/>
      <c r="S381"/>
      <c r="T381"/>
      <c r="U381"/>
      <c r="V381"/>
      <c r="W381"/>
      <c r="X381"/>
      <c r="Y381"/>
      <c r="Z381"/>
      <c r="AA381"/>
      <c r="AB381"/>
      <c r="AC381"/>
      <c r="AD381"/>
      <c r="AE381"/>
      <c r="AF381"/>
      <c r="AG381"/>
      <c r="AH381"/>
      <c r="AI381"/>
      <c r="AJ381"/>
      <c r="AK381"/>
      <c r="AL381"/>
      <c r="AM381"/>
    </row>
    <row r="382" spans="1:39" s="52" customFormat="1" ht="30" customHeight="1">
      <c r="A382" s="71"/>
      <c r="B382" s="72"/>
      <c r="C382" s="108" t="s">
        <v>334</v>
      </c>
      <c r="D382" s="9">
        <v>24.27</v>
      </c>
      <c r="E382" s="9">
        <v>20</v>
      </c>
      <c r="F382" s="108" t="s">
        <v>310</v>
      </c>
      <c r="G382" s="197" t="s">
        <v>255</v>
      </c>
      <c r="H382" s="11"/>
      <c r="I382" s="11">
        <f t="shared" si="6"/>
        <v>24.27</v>
      </c>
      <c r="J382" s="110"/>
      <c r="K382" s="94"/>
      <c r="L382" s="94"/>
      <c r="M382"/>
      <c r="N382"/>
      <c r="O382"/>
      <c r="P382"/>
      <c r="Q382"/>
      <c r="R382"/>
      <c r="S382"/>
      <c r="T382"/>
      <c r="U382"/>
      <c r="V382"/>
      <c r="W382"/>
      <c r="X382"/>
      <c r="Y382"/>
      <c r="Z382"/>
      <c r="AA382"/>
      <c r="AB382"/>
      <c r="AC382"/>
      <c r="AD382"/>
      <c r="AE382"/>
      <c r="AF382"/>
      <c r="AG382"/>
      <c r="AH382"/>
      <c r="AI382"/>
      <c r="AJ382"/>
      <c r="AK382"/>
      <c r="AL382"/>
      <c r="AM382"/>
    </row>
    <row r="383" spans="1:39" s="52" customFormat="1" ht="30" customHeight="1">
      <c r="A383" s="71"/>
      <c r="B383" s="72"/>
      <c r="C383" s="108" t="s">
        <v>335</v>
      </c>
      <c r="D383" s="9">
        <v>2.0499999999999998</v>
      </c>
      <c r="E383" s="9">
        <v>20</v>
      </c>
      <c r="F383" s="108" t="s">
        <v>310</v>
      </c>
      <c r="G383" s="197" t="s">
        <v>255</v>
      </c>
      <c r="H383" s="11"/>
      <c r="I383" s="11">
        <f t="shared" si="6"/>
        <v>2.0499999999999998</v>
      </c>
      <c r="J383" s="110"/>
      <c r="K383" s="94"/>
      <c r="L383" s="94"/>
      <c r="M383"/>
      <c r="N383"/>
      <c r="O383"/>
      <c r="P383"/>
      <c r="Q383"/>
      <c r="R383"/>
      <c r="S383"/>
      <c r="T383"/>
      <c r="U383"/>
      <c r="V383"/>
      <c r="W383"/>
      <c r="X383"/>
      <c r="Y383"/>
      <c r="Z383"/>
      <c r="AA383"/>
      <c r="AB383"/>
      <c r="AC383"/>
      <c r="AD383"/>
      <c r="AE383"/>
      <c r="AF383"/>
      <c r="AG383"/>
      <c r="AH383"/>
      <c r="AI383"/>
      <c r="AJ383"/>
      <c r="AK383"/>
      <c r="AL383"/>
      <c r="AM383"/>
    </row>
    <row r="384" spans="1:39" s="52" customFormat="1" ht="30" customHeight="1">
      <c r="A384" s="71"/>
      <c r="B384" s="72"/>
      <c r="C384" s="108" t="s">
        <v>336</v>
      </c>
      <c r="D384" s="9">
        <v>54</v>
      </c>
      <c r="E384" s="9">
        <v>25</v>
      </c>
      <c r="F384" s="108" t="s">
        <v>310</v>
      </c>
      <c r="G384" s="197" t="s">
        <v>255</v>
      </c>
      <c r="H384" s="11"/>
      <c r="I384" s="11">
        <f t="shared" si="6"/>
        <v>54</v>
      </c>
      <c r="J384" s="110"/>
      <c r="K384" s="94"/>
      <c r="L384" s="94"/>
      <c r="M384"/>
      <c r="N384"/>
      <c r="O384"/>
      <c r="P384"/>
      <c r="Q384"/>
      <c r="R384"/>
      <c r="S384"/>
      <c r="T384"/>
      <c r="U384"/>
      <c r="V384"/>
      <c r="W384"/>
      <c r="X384"/>
      <c r="Y384"/>
      <c r="Z384"/>
      <c r="AA384"/>
      <c r="AB384"/>
      <c r="AC384"/>
      <c r="AD384"/>
      <c r="AE384"/>
      <c r="AF384"/>
      <c r="AG384"/>
      <c r="AH384"/>
      <c r="AI384"/>
      <c r="AJ384"/>
      <c r="AK384"/>
      <c r="AL384"/>
      <c r="AM384"/>
    </row>
    <row r="385" spans="1:39" s="52" customFormat="1" ht="30" customHeight="1">
      <c r="A385" s="71"/>
      <c r="B385" s="72"/>
      <c r="C385" s="108" t="s">
        <v>337</v>
      </c>
      <c r="D385" s="9">
        <v>0.16</v>
      </c>
      <c r="E385" s="9">
        <v>60</v>
      </c>
      <c r="F385" s="108" t="s">
        <v>310</v>
      </c>
      <c r="G385" s="197" t="s">
        <v>255</v>
      </c>
      <c r="H385" s="11"/>
      <c r="I385" s="11">
        <f t="shared" si="6"/>
        <v>0.16</v>
      </c>
      <c r="J385" s="110"/>
      <c r="K385" s="94"/>
      <c r="L385" s="94"/>
      <c r="M385"/>
      <c r="N385"/>
      <c r="O385"/>
      <c r="P385"/>
      <c r="Q385"/>
      <c r="R385"/>
      <c r="S385"/>
      <c r="T385"/>
      <c r="U385"/>
      <c r="V385"/>
      <c r="W385"/>
      <c r="X385"/>
      <c r="Y385"/>
      <c r="Z385"/>
      <c r="AA385"/>
      <c r="AB385"/>
      <c r="AC385"/>
      <c r="AD385"/>
      <c r="AE385"/>
      <c r="AF385"/>
      <c r="AG385"/>
      <c r="AH385"/>
      <c r="AI385"/>
      <c r="AJ385"/>
      <c r="AK385"/>
      <c r="AL385"/>
      <c r="AM385"/>
    </row>
    <row r="386" spans="1:39" s="52" customFormat="1" ht="30" customHeight="1">
      <c r="A386" s="71"/>
      <c r="B386" s="72"/>
      <c r="C386" s="108" t="s">
        <v>338</v>
      </c>
      <c r="D386" s="9">
        <v>1546.7</v>
      </c>
      <c r="E386" s="9">
        <v>22</v>
      </c>
      <c r="F386" s="108" t="s">
        <v>310</v>
      </c>
      <c r="G386" s="197" t="s">
        <v>255</v>
      </c>
      <c r="H386" s="11"/>
      <c r="I386" s="11">
        <f t="shared" si="6"/>
        <v>1546.7</v>
      </c>
      <c r="J386" s="110"/>
      <c r="K386" s="94"/>
      <c r="L386" s="94"/>
      <c r="M386"/>
      <c r="N386"/>
      <c r="O386"/>
      <c r="P386"/>
      <c r="Q386"/>
      <c r="R386"/>
      <c r="S386"/>
      <c r="T386"/>
      <c r="U386"/>
      <c r="V386"/>
      <c r="W386"/>
      <c r="X386"/>
      <c r="Y386"/>
      <c r="Z386"/>
      <c r="AA386"/>
      <c r="AB386"/>
      <c r="AC386"/>
      <c r="AD386"/>
      <c r="AE386"/>
      <c r="AF386"/>
      <c r="AG386"/>
      <c r="AH386"/>
      <c r="AI386"/>
      <c r="AJ386"/>
      <c r="AK386"/>
      <c r="AL386"/>
      <c r="AM386"/>
    </row>
    <row r="387" spans="1:39" s="52" customFormat="1" ht="30" customHeight="1">
      <c r="A387" s="71"/>
      <c r="B387" s="72"/>
      <c r="C387" s="108" t="s">
        <v>339</v>
      </c>
      <c r="D387" s="9">
        <v>76.25</v>
      </c>
      <c r="E387" s="9">
        <v>20</v>
      </c>
      <c r="F387" s="108" t="s">
        <v>310</v>
      </c>
      <c r="G387" s="197" t="s">
        <v>255</v>
      </c>
      <c r="H387" s="11"/>
      <c r="I387" s="11">
        <f t="shared" si="6"/>
        <v>76.25</v>
      </c>
      <c r="J387" s="110"/>
      <c r="K387" s="94"/>
      <c r="L387" s="94"/>
      <c r="M387"/>
      <c r="N387"/>
      <c r="O387"/>
      <c r="P387"/>
      <c r="Q387"/>
      <c r="R387"/>
      <c r="S387"/>
      <c r="T387"/>
      <c r="U387"/>
      <c r="V387"/>
      <c r="W387"/>
      <c r="X387"/>
      <c r="Y387"/>
      <c r="Z387"/>
      <c r="AA387"/>
      <c r="AB387"/>
      <c r="AC387"/>
      <c r="AD387"/>
      <c r="AE387"/>
      <c r="AF387"/>
      <c r="AG387"/>
      <c r="AH387"/>
      <c r="AI387"/>
      <c r="AJ387"/>
      <c r="AK387"/>
      <c r="AL387"/>
      <c r="AM387"/>
    </row>
    <row r="388" spans="1:39" s="52" customFormat="1" ht="30" customHeight="1">
      <c r="A388" s="71"/>
      <c r="B388" s="72"/>
      <c r="C388" s="108" t="s">
        <v>340</v>
      </c>
      <c r="D388" s="9">
        <v>1908</v>
      </c>
      <c r="E388" s="9">
        <v>22</v>
      </c>
      <c r="F388" s="108" t="s">
        <v>310</v>
      </c>
      <c r="G388" s="197" t="s">
        <v>255</v>
      </c>
      <c r="H388" s="11"/>
      <c r="I388" s="11">
        <f t="shared" si="6"/>
        <v>1908</v>
      </c>
      <c r="J388" s="110"/>
      <c r="K388" s="94"/>
      <c r="L388" s="94"/>
      <c r="M388"/>
      <c r="N388"/>
      <c r="O388"/>
      <c r="P388"/>
      <c r="Q388"/>
      <c r="R388"/>
      <c r="S388"/>
      <c r="T388"/>
      <c r="U388"/>
      <c r="V388"/>
      <c r="W388"/>
      <c r="X388"/>
      <c r="Y388"/>
      <c r="Z388"/>
      <c r="AA388"/>
      <c r="AB388"/>
      <c r="AC388"/>
      <c r="AD388"/>
      <c r="AE388"/>
      <c r="AF388"/>
      <c r="AG388"/>
      <c r="AH388"/>
      <c r="AI388"/>
      <c r="AJ388"/>
      <c r="AK388"/>
      <c r="AL388"/>
      <c r="AM388"/>
    </row>
    <row r="389" spans="1:39" s="52" customFormat="1" ht="30" customHeight="1">
      <c r="A389" s="71"/>
      <c r="B389" s="72"/>
      <c r="C389" s="108" t="s">
        <v>341</v>
      </c>
      <c r="D389" s="9">
        <v>16.420000000000002</v>
      </c>
      <c r="E389" s="9">
        <v>12</v>
      </c>
      <c r="F389" s="108" t="s">
        <v>310</v>
      </c>
      <c r="G389" s="197" t="s">
        <v>255</v>
      </c>
      <c r="H389" s="11"/>
      <c r="I389" s="11">
        <f t="shared" si="6"/>
        <v>16.420000000000002</v>
      </c>
      <c r="J389" s="110"/>
      <c r="K389" s="94"/>
      <c r="L389" s="94"/>
      <c r="M389"/>
      <c r="N389"/>
      <c r="O389"/>
      <c r="P389"/>
      <c r="Q389"/>
      <c r="R389"/>
      <c r="S389"/>
      <c r="T389"/>
      <c r="U389"/>
      <c r="V389"/>
      <c r="W389"/>
      <c r="X389"/>
      <c r="Y389"/>
      <c r="Z389"/>
      <c r="AA389"/>
      <c r="AB389"/>
      <c r="AC389"/>
      <c r="AD389"/>
      <c r="AE389"/>
      <c r="AF389"/>
      <c r="AG389"/>
      <c r="AH389"/>
      <c r="AI389"/>
      <c r="AJ389"/>
      <c r="AK389"/>
      <c r="AL389"/>
      <c r="AM389"/>
    </row>
    <row r="390" spans="1:39" s="52" customFormat="1" ht="30" customHeight="1">
      <c r="A390" s="71"/>
      <c r="B390" s="72"/>
      <c r="C390" s="108" t="s">
        <v>342</v>
      </c>
      <c r="D390" s="9">
        <v>4.5999999999999996</v>
      </c>
      <c r="E390" s="9">
        <v>12</v>
      </c>
      <c r="F390" s="108" t="s">
        <v>261</v>
      </c>
      <c r="G390" s="197" t="s">
        <v>255</v>
      </c>
      <c r="H390" s="11"/>
      <c r="I390" s="11">
        <f t="shared" si="6"/>
        <v>4.5999999999999996</v>
      </c>
      <c r="J390" s="110"/>
      <c r="K390" s="94"/>
      <c r="L390" s="94"/>
      <c r="M390"/>
      <c r="N390"/>
      <c r="O390"/>
      <c r="P390"/>
      <c r="Q390"/>
      <c r="R390"/>
      <c r="S390"/>
      <c r="T390"/>
      <c r="U390"/>
      <c r="V390"/>
      <c r="W390"/>
      <c r="X390"/>
      <c r="Y390"/>
      <c r="Z390"/>
      <c r="AA390"/>
      <c r="AB390"/>
      <c r="AC390"/>
      <c r="AD390"/>
      <c r="AE390"/>
      <c r="AF390"/>
      <c r="AG390"/>
      <c r="AH390"/>
      <c r="AI390"/>
      <c r="AJ390"/>
      <c r="AK390"/>
      <c r="AL390"/>
      <c r="AM390"/>
    </row>
    <row r="391" spans="1:39" s="52" customFormat="1" ht="30" customHeight="1">
      <c r="A391" s="71"/>
      <c r="B391" s="72"/>
      <c r="C391" s="108" t="s">
        <v>343</v>
      </c>
      <c r="D391" s="9">
        <v>1.67</v>
      </c>
      <c r="E391" s="9">
        <v>12</v>
      </c>
      <c r="F391" s="108" t="s">
        <v>310</v>
      </c>
      <c r="G391" s="197" t="s">
        <v>255</v>
      </c>
      <c r="H391" s="11"/>
      <c r="I391" s="11">
        <f t="shared" si="6"/>
        <v>1.67</v>
      </c>
      <c r="J391" s="110"/>
      <c r="K391" s="94"/>
      <c r="L391" s="94"/>
      <c r="M391"/>
      <c r="N391"/>
      <c r="O391"/>
      <c r="P391"/>
      <c r="Q391"/>
      <c r="R391"/>
      <c r="S391"/>
      <c r="T391"/>
      <c r="U391"/>
      <c r="V391"/>
      <c r="W391"/>
      <c r="X391"/>
      <c r="Y391"/>
      <c r="Z391"/>
      <c r="AA391"/>
      <c r="AB391"/>
      <c r="AC391"/>
      <c r="AD391"/>
      <c r="AE391"/>
      <c r="AF391"/>
      <c r="AG391"/>
      <c r="AH391"/>
      <c r="AI391"/>
      <c r="AJ391"/>
      <c r="AK391"/>
      <c r="AL391"/>
      <c r="AM391"/>
    </row>
    <row r="392" spans="1:39" s="52" customFormat="1" ht="30" customHeight="1">
      <c r="A392" s="71"/>
      <c r="B392" s="72"/>
      <c r="C392" s="108" t="s">
        <v>344</v>
      </c>
      <c r="D392" s="9">
        <v>5.7</v>
      </c>
      <c r="E392" s="9" t="s">
        <v>252</v>
      </c>
      <c r="F392" s="108" t="s">
        <v>310</v>
      </c>
      <c r="G392" s="197" t="s">
        <v>255</v>
      </c>
      <c r="H392" s="11"/>
      <c r="I392" s="11">
        <f t="shared" si="6"/>
        <v>5.7</v>
      </c>
      <c r="J392" s="110"/>
      <c r="K392" s="94"/>
      <c r="L392" s="94"/>
      <c r="M392"/>
      <c r="N392"/>
      <c r="O392"/>
      <c r="P392"/>
      <c r="Q392"/>
      <c r="R392"/>
      <c r="S392"/>
      <c r="T392"/>
      <c r="U392"/>
      <c r="V392"/>
      <c r="W392"/>
      <c r="X392"/>
      <c r="Y392"/>
      <c r="Z392"/>
      <c r="AA392"/>
      <c r="AB392"/>
      <c r="AC392"/>
      <c r="AD392"/>
      <c r="AE392"/>
      <c r="AF392"/>
      <c r="AG392"/>
      <c r="AH392"/>
      <c r="AI392"/>
      <c r="AJ392"/>
      <c r="AK392"/>
      <c r="AL392"/>
      <c r="AM392"/>
    </row>
    <row r="393" spans="1:39" s="52" customFormat="1" ht="30" customHeight="1">
      <c r="A393" s="71"/>
      <c r="B393" s="72"/>
      <c r="C393" s="108" t="s">
        <v>345</v>
      </c>
      <c r="D393" s="9">
        <v>2.35</v>
      </c>
      <c r="E393" s="9">
        <v>12</v>
      </c>
      <c r="F393" s="108" t="s">
        <v>268</v>
      </c>
      <c r="G393" s="197" t="s">
        <v>269</v>
      </c>
      <c r="H393" s="11"/>
      <c r="I393" s="11"/>
      <c r="J393" s="110"/>
      <c r="K393" s="94"/>
      <c r="L393" s="94"/>
      <c r="M393"/>
      <c r="N393"/>
      <c r="O393"/>
      <c r="P393"/>
      <c r="Q393"/>
      <c r="R393"/>
      <c r="S393"/>
      <c r="T393"/>
      <c r="U393"/>
      <c r="V393"/>
      <c r="W393"/>
      <c r="X393"/>
      <c r="Y393"/>
      <c r="Z393"/>
      <c r="AA393"/>
      <c r="AB393"/>
      <c r="AC393"/>
      <c r="AD393"/>
      <c r="AE393"/>
      <c r="AF393"/>
      <c r="AG393"/>
      <c r="AH393"/>
      <c r="AI393"/>
      <c r="AJ393"/>
      <c r="AK393"/>
      <c r="AL393"/>
      <c r="AM393"/>
    </row>
    <row r="394" spans="1:39" s="52" customFormat="1" ht="30" customHeight="1">
      <c r="A394" s="71"/>
      <c r="B394" s="72"/>
      <c r="C394" s="108" t="s">
        <v>346</v>
      </c>
      <c r="D394" s="9">
        <v>53.29</v>
      </c>
      <c r="E394" s="9">
        <v>12</v>
      </c>
      <c r="F394" s="108" t="s">
        <v>310</v>
      </c>
      <c r="G394" s="197" t="s">
        <v>255</v>
      </c>
      <c r="H394" s="11"/>
      <c r="I394" s="11">
        <f t="shared" si="6"/>
        <v>53.29</v>
      </c>
      <c r="J394" s="110"/>
      <c r="K394" s="94"/>
      <c r="L394" s="94"/>
      <c r="M394"/>
      <c r="N394"/>
      <c r="O394"/>
      <c r="P394"/>
      <c r="Q394"/>
      <c r="R394"/>
      <c r="S394"/>
      <c r="T394"/>
      <c r="U394"/>
      <c r="V394"/>
      <c r="W394"/>
      <c r="X394"/>
      <c r="Y394"/>
      <c r="Z394"/>
      <c r="AA394"/>
      <c r="AB394"/>
      <c r="AC394"/>
      <c r="AD394"/>
      <c r="AE394"/>
      <c r="AF394"/>
      <c r="AG394"/>
      <c r="AH394"/>
      <c r="AI394"/>
      <c r="AJ394"/>
      <c r="AK394"/>
      <c r="AL394"/>
      <c r="AM394"/>
    </row>
    <row r="395" spans="1:39" s="52" customFormat="1" ht="30" customHeight="1">
      <c r="A395" s="71"/>
      <c r="B395" s="72"/>
      <c r="C395" s="108" t="s">
        <v>347</v>
      </c>
      <c r="D395" s="9">
        <v>5.18</v>
      </c>
      <c r="E395" s="9">
        <v>12</v>
      </c>
      <c r="F395" s="108" t="s">
        <v>268</v>
      </c>
      <c r="G395" s="197" t="s">
        <v>269</v>
      </c>
      <c r="H395" s="11"/>
      <c r="I395" s="11"/>
      <c r="J395" s="110"/>
      <c r="K395" s="94"/>
      <c r="L395" s="94"/>
      <c r="M395"/>
      <c r="N395"/>
      <c r="O395"/>
      <c r="P395"/>
      <c r="Q395"/>
      <c r="R395"/>
      <c r="S395"/>
      <c r="T395"/>
      <c r="U395"/>
      <c r="V395"/>
      <c r="W395"/>
      <c r="X395"/>
      <c r="Y395"/>
      <c r="Z395"/>
      <c r="AA395"/>
      <c r="AB395"/>
      <c r="AC395"/>
      <c r="AD395"/>
      <c r="AE395"/>
      <c r="AF395"/>
      <c r="AG395"/>
      <c r="AH395"/>
      <c r="AI395"/>
      <c r="AJ395"/>
      <c r="AK395"/>
      <c r="AL395"/>
      <c r="AM395"/>
    </row>
    <row r="396" spans="1:39" s="52" customFormat="1" ht="30" customHeight="1">
      <c r="A396" s="71"/>
      <c r="B396" s="72"/>
      <c r="C396" s="108" t="s">
        <v>348</v>
      </c>
      <c r="D396" s="9">
        <v>48.08</v>
      </c>
      <c r="E396" s="9">
        <v>12</v>
      </c>
      <c r="F396" s="108" t="s">
        <v>310</v>
      </c>
      <c r="G396" s="197" t="s">
        <v>255</v>
      </c>
      <c r="H396" s="11"/>
      <c r="I396" s="11">
        <f t="shared" si="6"/>
        <v>48.08</v>
      </c>
      <c r="J396" s="110"/>
      <c r="K396" s="94"/>
      <c r="L396" s="94"/>
      <c r="M396"/>
      <c r="N396"/>
      <c r="O396"/>
      <c r="P396"/>
      <c r="Q396"/>
      <c r="R396"/>
      <c r="S396"/>
      <c r="T396"/>
      <c r="U396"/>
      <c r="V396"/>
      <c r="W396"/>
      <c r="X396"/>
      <c r="Y396"/>
      <c r="Z396"/>
      <c r="AA396"/>
      <c r="AB396"/>
      <c r="AC396"/>
      <c r="AD396"/>
      <c r="AE396"/>
      <c r="AF396"/>
      <c r="AG396"/>
      <c r="AH396"/>
      <c r="AI396"/>
      <c r="AJ396"/>
      <c r="AK396"/>
      <c r="AL396"/>
      <c r="AM396"/>
    </row>
    <row r="397" spans="1:39" s="52" customFormat="1" ht="30" customHeight="1">
      <c r="A397" s="71"/>
      <c r="B397" s="72"/>
      <c r="C397" s="108" t="s">
        <v>349</v>
      </c>
      <c r="D397" s="9">
        <v>20.54</v>
      </c>
      <c r="E397" s="9">
        <v>12</v>
      </c>
      <c r="F397" s="108" t="s">
        <v>268</v>
      </c>
      <c r="G397" s="197" t="s">
        <v>269</v>
      </c>
      <c r="H397" s="11"/>
      <c r="I397" s="11"/>
      <c r="J397" s="110"/>
      <c r="K397" s="94"/>
      <c r="L397" s="94"/>
      <c r="M397"/>
      <c r="N397"/>
      <c r="O397"/>
      <c r="P397"/>
      <c r="Q397"/>
      <c r="R397"/>
      <c r="S397"/>
      <c r="T397"/>
      <c r="U397"/>
      <c r="V397"/>
      <c r="W397"/>
      <c r="X397"/>
      <c r="Y397"/>
      <c r="Z397"/>
      <c r="AA397"/>
      <c r="AB397"/>
      <c r="AC397"/>
      <c r="AD397"/>
      <c r="AE397"/>
      <c r="AF397"/>
      <c r="AG397"/>
      <c r="AH397"/>
      <c r="AI397"/>
      <c r="AJ397"/>
      <c r="AK397"/>
      <c r="AL397"/>
      <c r="AM397"/>
    </row>
    <row r="398" spans="1:39" s="52" customFormat="1" ht="30" customHeight="1">
      <c r="A398" s="71"/>
      <c r="B398" s="72"/>
      <c r="C398" s="108" t="s">
        <v>350</v>
      </c>
      <c r="D398" s="9">
        <v>1328</v>
      </c>
      <c r="E398" s="9">
        <v>22</v>
      </c>
      <c r="F398" s="108" t="s">
        <v>310</v>
      </c>
      <c r="G398" s="197" t="s">
        <v>255</v>
      </c>
      <c r="H398" s="11"/>
      <c r="I398" s="11">
        <f t="shared" si="6"/>
        <v>1328</v>
      </c>
      <c r="J398" s="110"/>
      <c r="K398" s="94"/>
      <c r="L398" s="94"/>
      <c r="M398"/>
      <c r="N398"/>
      <c r="O398"/>
      <c r="P398"/>
      <c r="Q398"/>
      <c r="R398"/>
      <c r="S398"/>
      <c r="T398"/>
      <c r="U398"/>
      <c r="V398"/>
      <c r="W398"/>
      <c r="X398"/>
      <c r="Y398"/>
      <c r="Z398"/>
      <c r="AA398"/>
      <c r="AB398"/>
      <c r="AC398"/>
      <c r="AD398"/>
      <c r="AE398"/>
      <c r="AF398"/>
      <c r="AG398"/>
      <c r="AH398"/>
      <c r="AI398"/>
      <c r="AJ398"/>
      <c r="AK398"/>
      <c r="AL398"/>
      <c r="AM398"/>
    </row>
    <row r="399" spans="1:39" s="52" customFormat="1" ht="30" customHeight="1">
      <c r="A399" s="71"/>
      <c r="B399" s="72"/>
      <c r="C399" s="108" t="s">
        <v>351</v>
      </c>
      <c r="D399" s="9">
        <v>133</v>
      </c>
      <c r="E399" s="9">
        <v>20</v>
      </c>
      <c r="F399" s="108" t="s">
        <v>310</v>
      </c>
      <c r="G399" s="197" t="s">
        <v>255</v>
      </c>
      <c r="H399" s="11"/>
      <c r="I399" s="11">
        <f t="shared" si="6"/>
        <v>133</v>
      </c>
      <c r="J399" s="110"/>
      <c r="K399" s="94"/>
      <c r="L399" s="94"/>
      <c r="M399"/>
      <c r="N399"/>
      <c r="O399"/>
      <c r="P399"/>
      <c r="Q399"/>
      <c r="R399"/>
      <c r="S399"/>
      <c r="T399"/>
      <c r="U399"/>
      <c r="V399"/>
      <c r="W399"/>
      <c r="X399"/>
      <c r="Y399"/>
      <c r="Z399"/>
      <c r="AA399"/>
      <c r="AB399"/>
      <c r="AC399"/>
      <c r="AD399"/>
      <c r="AE399"/>
      <c r="AF399"/>
      <c r="AG399"/>
      <c r="AH399"/>
      <c r="AI399"/>
      <c r="AJ399"/>
      <c r="AK399"/>
      <c r="AL399"/>
      <c r="AM399"/>
    </row>
    <row r="400" spans="1:39" s="52" customFormat="1" ht="30" customHeight="1">
      <c r="A400" s="71"/>
      <c r="B400" s="72"/>
      <c r="C400" s="108" t="s">
        <v>352</v>
      </c>
      <c r="D400" s="9">
        <v>1.51</v>
      </c>
      <c r="E400" s="9">
        <v>12</v>
      </c>
      <c r="F400" s="108" t="s">
        <v>310</v>
      </c>
      <c r="G400" s="197" t="s">
        <v>255</v>
      </c>
      <c r="H400" s="11"/>
      <c r="I400" s="11">
        <f t="shared" si="6"/>
        <v>1.51</v>
      </c>
      <c r="J400" s="110"/>
      <c r="K400" s="94"/>
      <c r="L400" s="94"/>
      <c r="M400"/>
      <c r="N400"/>
      <c r="O400"/>
      <c r="P400"/>
      <c r="Q400"/>
      <c r="R400"/>
      <c r="S400"/>
      <c r="T400"/>
      <c r="U400"/>
      <c r="V400"/>
      <c r="W400"/>
      <c r="X400"/>
      <c r="Y400"/>
      <c r="Z400"/>
      <c r="AA400"/>
      <c r="AB400"/>
      <c r="AC400"/>
      <c r="AD400"/>
      <c r="AE400"/>
      <c r="AF400"/>
      <c r="AG400"/>
      <c r="AH400"/>
      <c r="AI400"/>
      <c r="AJ400"/>
      <c r="AK400"/>
      <c r="AL400"/>
      <c r="AM400"/>
    </row>
    <row r="401" spans="1:39" s="52" customFormat="1" ht="30" customHeight="1">
      <c r="A401" s="71"/>
      <c r="B401" s="72"/>
      <c r="C401" s="108" t="s">
        <v>353</v>
      </c>
      <c r="D401" s="9">
        <v>34.96</v>
      </c>
      <c r="E401" s="9">
        <v>12</v>
      </c>
      <c r="F401" s="108" t="s">
        <v>310</v>
      </c>
      <c r="G401" s="197" t="s">
        <v>255</v>
      </c>
      <c r="H401" s="11"/>
      <c r="I401" s="11">
        <f t="shared" si="6"/>
        <v>34.96</v>
      </c>
      <c r="J401" s="110"/>
      <c r="K401" s="94"/>
      <c r="L401" s="94"/>
      <c r="M401"/>
      <c r="N401"/>
      <c r="O401"/>
      <c r="P401"/>
      <c r="Q401"/>
      <c r="R401"/>
      <c r="S401"/>
      <c r="T401"/>
      <c r="U401"/>
      <c r="V401"/>
      <c r="W401"/>
      <c r="X401"/>
      <c r="Y401"/>
      <c r="Z401"/>
      <c r="AA401"/>
      <c r="AB401"/>
      <c r="AC401"/>
      <c r="AD401"/>
      <c r="AE401"/>
      <c r="AF401"/>
      <c r="AG401"/>
      <c r="AH401"/>
      <c r="AI401"/>
      <c r="AJ401"/>
      <c r="AK401"/>
      <c r="AL401"/>
      <c r="AM401"/>
    </row>
    <row r="402" spans="1:39" s="52" customFormat="1" ht="30" customHeight="1">
      <c r="A402" s="71"/>
      <c r="B402" s="72"/>
      <c r="C402" s="108" t="s">
        <v>354</v>
      </c>
      <c r="D402" s="9">
        <v>609.6</v>
      </c>
      <c r="E402" s="9">
        <v>12</v>
      </c>
      <c r="F402" s="108" t="s">
        <v>268</v>
      </c>
      <c r="G402" s="197" t="s">
        <v>269</v>
      </c>
      <c r="H402" s="11"/>
      <c r="I402" s="11"/>
      <c r="J402" s="110"/>
      <c r="K402" s="94"/>
      <c r="L402" s="94"/>
      <c r="M402"/>
      <c r="N402"/>
      <c r="O402"/>
      <c r="P402"/>
      <c r="Q402"/>
      <c r="R402"/>
      <c r="S402"/>
      <c r="T402"/>
      <c r="U402"/>
      <c r="V402"/>
      <c r="W402"/>
      <c r="X402"/>
      <c r="Y402"/>
      <c r="Z402"/>
      <c r="AA402"/>
      <c r="AB402"/>
      <c r="AC402"/>
      <c r="AD402"/>
      <c r="AE402"/>
      <c r="AF402"/>
      <c r="AG402"/>
      <c r="AH402"/>
      <c r="AI402"/>
      <c r="AJ402"/>
      <c r="AK402"/>
      <c r="AL402"/>
      <c r="AM402"/>
    </row>
    <row r="403" spans="1:39" s="52" customFormat="1" ht="30" customHeight="1">
      <c r="A403" s="71"/>
      <c r="B403" s="72"/>
      <c r="C403" s="108" t="s">
        <v>355</v>
      </c>
      <c r="D403" s="9">
        <v>2016</v>
      </c>
      <c r="E403" s="9">
        <v>12</v>
      </c>
      <c r="F403" s="108" t="s">
        <v>310</v>
      </c>
      <c r="G403" s="197" t="s">
        <v>255</v>
      </c>
      <c r="H403" s="11"/>
      <c r="I403" s="11">
        <f t="shared" si="6"/>
        <v>2016</v>
      </c>
      <c r="J403" s="110"/>
      <c r="K403" s="94"/>
      <c r="L403" s="94"/>
      <c r="M403"/>
      <c r="N403"/>
      <c r="O403"/>
      <c r="P403"/>
      <c r="Q403"/>
      <c r="R403"/>
      <c r="S403"/>
      <c r="T403"/>
      <c r="U403"/>
      <c r="V403"/>
      <c r="W403"/>
      <c r="X403"/>
      <c r="Y403"/>
      <c r="Z403"/>
      <c r="AA403"/>
      <c r="AB403"/>
      <c r="AC403"/>
      <c r="AD403"/>
      <c r="AE403"/>
      <c r="AF403"/>
      <c r="AG403"/>
      <c r="AH403"/>
      <c r="AI403"/>
      <c r="AJ403"/>
      <c r="AK403"/>
      <c r="AL403"/>
      <c r="AM403"/>
    </row>
    <row r="404" spans="1:39" s="52" customFormat="1" ht="30" customHeight="1">
      <c r="A404" s="71"/>
      <c r="B404" s="72"/>
      <c r="C404" s="108" t="s">
        <v>356</v>
      </c>
      <c r="D404" s="9">
        <v>285</v>
      </c>
      <c r="E404" s="9">
        <v>12</v>
      </c>
      <c r="F404" s="108" t="s">
        <v>268</v>
      </c>
      <c r="G404" s="197" t="s">
        <v>269</v>
      </c>
      <c r="H404" s="11"/>
      <c r="I404" s="11"/>
      <c r="J404" s="110"/>
      <c r="K404" s="94"/>
      <c r="L404" s="94"/>
      <c r="M404"/>
      <c r="N404"/>
      <c r="O404"/>
      <c r="P404"/>
      <c r="Q404"/>
      <c r="R404"/>
      <c r="S404"/>
      <c r="T404"/>
      <c r="U404"/>
      <c r="V404"/>
      <c r="W404"/>
      <c r="X404"/>
      <c r="Y404"/>
      <c r="Z404"/>
      <c r="AA404"/>
      <c r="AB404"/>
      <c r="AC404"/>
      <c r="AD404"/>
      <c r="AE404"/>
      <c r="AF404"/>
      <c r="AG404"/>
      <c r="AH404"/>
      <c r="AI404"/>
      <c r="AJ404"/>
      <c r="AK404"/>
      <c r="AL404"/>
      <c r="AM404"/>
    </row>
    <row r="405" spans="1:39" s="52" customFormat="1" ht="30" customHeight="1">
      <c r="A405" s="71"/>
      <c r="B405" s="72"/>
      <c r="C405" s="108" t="s">
        <v>357</v>
      </c>
      <c r="D405" s="9">
        <v>126</v>
      </c>
      <c r="E405" s="9">
        <v>20</v>
      </c>
      <c r="F405" s="108" t="s">
        <v>310</v>
      </c>
      <c r="G405" s="197" t="s">
        <v>255</v>
      </c>
      <c r="H405" s="11"/>
      <c r="I405" s="11">
        <f t="shared" si="6"/>
        <v>126</v>
      </c>
      <c r="J405" s="110"/>
      <c r="K405" s="94"/>
      <c r="L405" s="94"/>
      <c r="M405"/>
      <c r="N405"/>
      <c r="O405"/>
      <c r="P405"/>
      <c r="Q405"/>
      <c r="R405"/>
      <c r="S405"/>
      <c r="T405"/>
      <c r="U405"/>
      <c r="V405"/>
      <c r="W405"/>
      <c r="X405"/>
      <c r="Y405"/>
      <c r="Z405"/>
      <c r="AA405"/>
      <c r="AB405"/>
      <c r="AC405"/>
      <c r="AD405"/>
      <c r="AE405"/>
      <c r="AF405"/>
      <c r="AG405"/>
      <c r="AH405"/>
      <c r="AI405"/>
      <c r="AJ405"/>
      <c r="AK405"/>
      <c r="AL405"/>
      <c r="AM405"/>
    </row>
    <row r="406" spans="1:39" s="52" customFormat="1" ht="30" customHeight="1">
      <c r="A406" s="71"/>
      <c r="B406" s="72"/>
      <c r="C406" s="108" t="s">
        <v>358</v>
      </c>
      <c r="D406" s="9">
        <v>144</v>
      </c>
      <c r="E406" s="9">
        <v>25</v>
      </c>
      <c r="F406" s="108" t="s">
        <v>310</v>
      </c>
      <c r="G406" s="197" t="s">
        <v>255</v>
      </c>
      <c r="H406" s="11"/>
      <c r="I406" s="11">
        <f t="shared" si="6"/>
        <v>144</v>
      </c>
      <c r="J406" s="110"/>
      <c r="K406" s="94"/>
      <c r="L406" s="94"/>
      <c r="M406"/>
      <c r="N406"/>
      <c r="O406"/>
      <c r="P406"/>
      <c r="Q406"/>
      <c r="R406"/>
      <c r="S406"/>
      <c r="T406"/>
      <c r="U406"/>
      <c r="V406"/>
      <c r="W406"/>
      <c r="X406"/>
      <c r="Y406"/>
      <c r="Z406"/>
      <c r="AA406"/>
      <c r="AB406"/>
      <c r="AC406"/>
      <c r="AD406"/>
      <c r="AE406"/>
      <c r="AF406"/>
      <c r="AG406"/>
      <c r="AH406"/>
      <c r="AI406"/>
      <c r="AJ406"/>
      <c r="AK406"/>
      <c r="AL406"/>
      <c r="AM406"/>
    </row>
    <row r="407" spans="1:39" s="52" customFormat="1" ht="30" customHeight="1">
      <c r="A407" s="71"/>
      <c r="B407" s="72"/>
      <c r="C407" s="108" t="s">
        <v>359</v>
      </c>
      <c r="D407" s="9">
        <v>13.5</v>
      </c>
      <c r="E407" s="9">
        <v>20</v>
      </c>
      <c r="F407" s="108" t="s">
        <v>310</v>
      </c>
      <c r="G407" s="197" t="s">
        <v>255</v>
      </c>
      <c r="H407" s="11"/>
      <c r="I407" s="11">
        <f t="shared" si="6"/>
        <v>13.5</v>
      </c>
      <c r="J407" s="110"/>
      <c r="K407" s="94"/>
      <c r="L407" s="94"/>
      <c r="M407"/>
      <c r="N407"/>
      <c r="O407"/>
      <c r="P407"/>
      <c r="Q407"/>
      <c r="R407"/>
      <c r="S407"/>
      <c r="T407"/>
      <c r="U407"/>
      <c r="V407"/>
      <c r="W407"/>
      <c r="X407"/>
      <c r="Y407"/>
      <c r="Z407"/>
      <c r="AA407"/>
      <c r="AB407"/>
      <c r="AC407"/>
      <c r="AD407"/>
      <c r="AE407"/>
      <c r="AF407"/>
      <c r="AG407"/>
      <c r="AH407"/>
      <c r="AI407"/>
      <c r="AJ407"/>
      <c r="AK407"/>
      <c r="AL407"/>
      <c r="AM407"/>
    </row>
    <row r="408" spans="1:39" s="52" customFormat="1" ht="30" customHeight="1">
      <c r="A408" s="71"/>
      <c r="B408" s="72"/>
      <c r="C408" s="108" t="s">
        <v>360</v>
      </c>
      <c r="D408" s="9">
        <v>15.34</v>
      </c>
      <c r="E408" s="9">
        <v>20</v>
      </c>
      <c r="F408" s="108" t="s">
        <v>263</v>
      </c>
      <c r="G408" s="197" t="s">
        <v>255</v>
      </c>
      <c r="H408" s="11"/>
      <c r="I408" s="11">
        <f t="shared" si="6"/>
        <v>15.34</v>
      </c>
      <c r="J408" s="110"/>
      <c r="K408" s="94"/>
      <c r="L408" s="94"/>
      <c r="M408"/>
      <c r="N408"/>
      <c r="O408"/>
      <c r="P408"/>
      <c r="Q408"/>
      <c r="R408"/>
      <c r="S408"/>
      <c r="T408"/>
      <c r="U408"/>
      <c r="V408"/>
      <c r="W408"/>
      <c r="X408"/>
      <c r="Y408"/>
      <c r="Z408"/>
      <c r="AA408"/>
      <c r="AB408"/>
      <c r="AC408"/>
      <c r="AD408"/>
      <c r="AE408"/>
      <c r="AF408"/>
      <c r="AG408"/>
      <c r="AH408"/>
      <c r="AI408"/>
      <c r="AJ408"/>
      <c r="AK408"/>
      <c r="AL408"/>
      <c r="AM408"/>
    </row>
    <row r="409" spans="1:39" s="52" customFormat="1" ht="30" customHeight="1">
      <c r="A409" s="71"/>
      <c r="B409" s="72"/>
      <c r="C409" s="108" t="s">
        <v>361</v>
      </c>
      <c r="D409" s="9">
        <v>172.77</v>
      </c>
      <c r="E409" s="9">
        <v>20</v>
      </c>
      <c r="F409" s="108" t="s">
        <v>268</v>
      </c>
      <c r="G409" s="197" t="s">
        <v>269</v>
      </c>
      <c r="H409" s="11"/>
      <c r="I409" s="11"/>
      <c r="J409" s="110"/>
      <c r="K409" s="94"/>
      <c r="L409" s="94"/>
      <c r="M409"/>
      <c r="N409"/>
      <c r="O409"/>
      <c r="P409"/>
      <c r="Q409"/>
      <c r="R409"/>
      <c r="S409"/>
      <c r="T409"/>
      <c r="U409"/>
      <c r="V409"/>
      <c r="W409"/>
      <c r="X409"/>
      <c r="Y409"/>
      <c r="Z409"/>
      <c r="AA409"/>
      <c r="AB409"/>
      <c r="AC409"/>
      <c r="AD409"/>
      <c r="AE409"/>
      <c r="AF409"/>
      <c r="AG409"/>
      <c r="AH409"/>
      <c r="AI409"/>
      <c r="AJ409"/>
      <c r="AK409"/>
      <c r="AL409"/>
      <c r="AM409"/>
    </row>
    <row r="410" spans="1:39" s="52" customFormat="1" ht="30" customHeight="1">
      <c r="A410" s="71"/>
      <c r="B410" s="72"/>
      <c r="C410" s="108" t="s">
        <v>362</v>
      </c>
      <c r="D410" s="9">
        <v>19.5</v>
      </c>
      <c r="E410" s="9">
        <v>12</v>
      </c>
      <c r="F410" s="108" t="s">
        <v>310</v>
      </c>
      <c r="G410" s="197" t="s">
        <v>255</v>
      </c>
      <c r="H410" s="11"/>
      <c r="I410" s="11">
        <f t="shared" si="6"/>
        <v>19.5</v>
      </c>
      <c r="J410" s="110"/>
      <c r="K410" s="94"/>
      <c r="L410" s="94"/>
      <c r="M410"/>
      <c r="N410"/>
      <c r="O410"/>
      <c r="P410"/>
      <c r="Q410"/>
      <c r="R410"/>
      <c r="S410"/>
      <c r="T410"/>
      <c r="U410"/>
      <c r="V410"/>
      <c r="W410"/>
      <c r="X410"/>
      <c r="Y410"/>
      <c r="Z410"/>
      <c r="AA410"/>
      <c r="AB410"/>
      <c r="AC410"/>
      <c r="AD410"/>
      <c r="AE410"/>
      <c r="AF410"/>
      <c r="AG410"/>
      <c r="AH410"/>
      <c r="AI410"/>
      <c r="AJ410"/>
      <c r="AK410"/>
      <c r="AL410"/>
      <c r="AM410"/>
    </row>
    <row r="411" spans="1:39" s="52" customFormat="1" ht="30" customHeight="1">
      <c r="A411" s="71"/>
      <c r="B411" s="72"/>
      <c r="C411" s="108" t="s">
        <v>363</v>
      </c>
      <c r="D411" s="9">
        <v>337.5</v>
      </c>
      <c r="E411" s="9">
        <v>12</v>
      </c>
      <c r="F411" s="108" t="s">
        <v>268</v>
      </c>
      <c r="G411" s="197" t="s">
        <v>269</v>
      </c>
      <c r="H411" s="11"/>
      <c r="I411" s="11"/>
      <c r="J411" s="110"/>
      <c r="K411" s="94"/>
      <c r="L411" s="94"/>
      <c r="M411"/>
      <c r="N411"/>
      <c r="O411"/>
      <c r="P411"/>
      <c r="Q411"/>
      <c r="R411"/>
      <c r="S411"/>
      <c r="T411"/>
      <c r="U411"/>
      <c r="V411"/>
      <c r="W411"/>
      <c r="X411"/>
      <c r="Y411"/>
      <c r="Z411"/>
      <c r="AA411"/>
      <c r="AB411"/>
      <c r="AC411"/>
      <c r="AD411"/>
      <c r="AE411"/>
      <c r="AF411"/>
      <c r="AG411"/>
      <c r="AH411"/>
      <c r="AI411"/>
      <c r="AJ411"/>
      <c r="AK411"/>
      <c r="AL411"/>
      <c r="AM411"/>
    </row>
    <row r="412" spans="1:39" s="52" customFormat="1" ht="30" customHeight="1">
      <c r="A412" s="71"/>
      <c r="B412" s="72"/>
      <c r="C412" s="108" t="s">
        <v>364</v>
      </c>
      <c r="D412" s="9">
        <v>270</v>
      </c>
      <c r="E412" s="9">
        <v>12</v>
      </c>
      <c r="F412" s="108" t="s">
        <v>310</v>
      </c>
      <c r="G412" s="197" t="s">
        <v>255</v>
      </c>
      <c r="H412" s="11"/>
      <c r="I412" s="11">
        <f t="shared" si="6"/>
        <v>270</v>
      </c>
      <c r="J412" s="110"/>
      <c r="K412" s="94"/>
      <c r="L412" s="94"/>
      <c r="M412"/>
      <c r="N412"/>
      <c r="O412"/>
      <c r="P412"/>
      <c r="Q412"/>
      <c r="R412"/>
      <c r="S412"/>
      <c r="T412"/>
      <c r="U412"/>
      <c r="V412"/>
      <c r="W412"/>
      <c r="X412"/>
      <c r="Y412"/>
      <c r="Z412"/>
      <c r="AA412"/>
      <c r="AB412"/>
      <c r="AC412"/>
      <c r="AD412"/>
      <c r="AE412"/>
      <c r="AF412"/>
      <c r="AG412"/>
      <c r="AH412"/>
      <c r="AI412"/>
      <c r="AJ412"/>
      <c r="AK412"/>
      <c r="AL412"/>
      <c r="AM412"/>
    </row>
    <row r="413" spans="1:39" s="52" customFormat="1" ht="30" customHeight="1">
      <c r="A413" s="71"/>
      <c r="B413" s="72"/>
      <c r="C413" s="108" t="s">
        <v>365</v>
      </c>
      <c r="D413" s="9">
        <v>733.04</v>
      </c>
      <c r="E413" s="9">
        <v>20</v>
      </c>
      <c r="F413" s="108" t="s">
        <v>310</v>
      </c>
      <c r="G413" s="197" t="s">
        <v>255</v>
      </c>
      <c r="H413" s="11"/>
      <c r="I413" s="11">
        <f t="shared" si="6"/>
        <v>733.04</v>
      </c>
      <c r="J413" s="110"/>
      <c r="K413" s="94"/>
      <c r="L413" s="94"/>
      <c r="M413"/>
      <c r="N413"/>
      <c r="O413"/>
      <c r="P413"/>
      <c r="Q413"/>
      <c r="R413"/>
      <c r="S413"/>
      <c r="T413"/>
      <c r="U413"/>
      <c r="V413"/>
      <c r="W413"/>
      <c r="X413"/>
      <c r="Y413"/>
      <c r="Z413"/>
      <c r="AA413"/>
      <c r="AB413"/>
      <c r="AC413"/>
      <c r="AD413"/>
      <c r="AE413"/>
      <c r="AF413"/>
      <c r="AG413"/>
      <c r="AH413"/>
      <c r="AI413"/>
      <c r="AJ413"/>
      <c r="AK413"/>
      <c r="AL413"/>
      <c r="AM413"/>
    </row>
    <row r="414" spans="1:39" s="52" customFormat="1" ht="30" customHeight="1">
      <c r="A414" s="71"/>
      <c r="B414" s="72"/>
      <c r="C414" s="108" t="s">
        <v>366</v>
      </c>
      <c r="D414" s="9">
        <v>246.5</v>
      </c>
      <c r="E414" s="9">
        <v>12</v>
      </c>
      <c r="F414" s="108" t="s">
        <v>268</v>
      </c>
      <c r="G414" s="197" t="s">
        <v>269</v>
      </c>
      <c r="H414" s="11"/>
      <c r="I414" s="11">
        <f t="shared" si="6"/>
        <v>246.5</v>
      </c>
      <c r="J414" s="110"/>
      <c r="K414" s="94"/>
      <c r="L414" s="94"/>
      <c r="M414"/>
      <c r="N414"/>
      <c r="O414"/>
      <c r="P414"/>
      <c r="Q414"/>
      <c r="R414"/>
      <c r="S414"/>
      <c r="T414"/>
      <c r="U414"/>
      <c r="V414"/>
      <c r="W414"/>
      <c r="X414"/>
      <c r="Y414"/>
      <c r="Z414"/>
      <c r="AA414"/>
      <c r="AB414"/>
      <c r="AC414"/>
      <c r="AD414"/>
      <c r="AE414"/>
      <c r="AF414"/>
      <c r="AG414"/>
      <c r="AH414"/>
      <c r="AI414"/>
      <c r="AJ414"/>
      <c r="AK414"/>
      <c r="AL414"/>
      <c r="AM414"/>
    </row>
    <row r="415" spans="1:39" s="52" customFormat="1" ht="30" customHeight="1">
      <c r="A415" s="71"/>
      <c r="B415" s="72"/>
      <c r="C415" s="108" t="s">
        <v>367</v>
      </c>
      <c r="D415" s="9">
        <v>537.84</v>
      </c>
      <c r="E415" s="9">
        <v>60</v>
      </c>
      <c r="F415" s="108" t="s">
        <v>310</v>
      </c>
      <c r="G415" s="197" t="s">
        <v>255</v>
      </c>
      <c r="H415" s="11"/>
      <c r="I415" s="11">
        <f t="shared" si="6"/>
        <v>537.84</v>
      </c>
      <c r="J415" s="110"/>
      <c r="K415" s="94"/>
      <c r="L415" s="94"/>
      <c r="M415"/>
      <c r="N415"/>
      <c r="O415"/>
      <c r="P415"/>
      <c r="Q415"/>
      <c r="R415"/>
      <c r="S415"/>
      <c r="T415"/>
      <c r="U415"/>
      <c r="V415"/>
      <c r="W415"/>
      <c r="X415"/>
      <c r="Y415"/>
      <c r="Z415"/>
      <c r="AA415"/>
      <c r="AB415"/>
      <c r="AC415"/>
      <c r="AD415"/>
      <c r="AE415"/>
      <c r="AF415"/>
      <c r="AG415"/>
      <c r="AH415"/>
      <c r="AI415"/>
      <c r="AJ415"/>
      <c r="AK415"/>
      <c r="AL415"/>
      <c r="AM415"/>
    </row>
    <row r="416" spans="1:39" s="52" customFormat="1" ht="30" customHeight="1">
      <c r="A416" s="71"/>
      <c r="B416" s="72"/>
      <c r="C416" s="108" t="s">
        <v>368</v>
      </c>
      <c r="D416" s="9">
        <v>222</v>
      </c>
      <c r="E416" s="9">
        <v>20</v>
      </c>
      <c r="F416" s="108" t="s">
        <v>263</v>
      </c>
      <c r="G416" s="197" t="s">
        <v>255</v>
      </c>
      <c r="H416" s="11"/>
      <c r="I416" s="11">
        <f t="shared" si="6"/>
        <v>222</v>
      </c>
      <c r="J416" s="110"/>
      <c r="K416" s="94"/>
      <c r="L416" s="94"/>
      <c r="M416"/>
      <c r="N416"/>
      <c r="O416"/>
      <c r="P416"/>
      <c r="Q416"/>
      <c r="R416"/>
      <c r="S416"/>
      <c r="T416"/>
      <c r="U416"/>
      <c r="V416"/>
      <c r="W416"/>
      <c r="X416"/>
      <c r="Y416"/>
      <c r="Z416"/>
      <c r="AA416"/>
      <c r="AB416"/>
      <c r="AC416"/>
      <c r="AD416"/>
      <c r="AE416"/>
      <c r="AF416"/>
      <c r="AG416"/>
      <c r="AH416"/>
      <c r="AI416"/>
      <c r="AJ416"/>
      <c r="AK416"/>
      <c r="AL416"/>
      <c r="AM416"/>
    </row>
    <row r="417" spans="1:39" s="52" customFormat="1" ht="30" customHeight="1">
      <c r="A417" s="71"/>
      <c r="B417" s="72"/>
      <c r="C417" s="108" t="s">
        <v>369</v>
      </c>
      <c r="D417" s="9">
        <v>294.29000000000002</v>
      </c>
      <c r="E417" s="9" t="s">
        <v>252</v>
      </c>
      <c r="F417" s="108" t="s">
        <v>310</v>
      </c>
      <c r="G417" s="197" t="s">
        <v>255</v>
      </c>
      <c r="H417" s="11"/>
      <c r="I417" s="11">
        <f t="shared" si="6"/>
        <v>294.29000000000002</v>
      </c>
      <c r="J417" s="110"/>
      <c r="K417" s="94"/>
      <c r="L417" s="94"/>
      <c r="M417"/>
      <c r="N417"/>
      <c r="O417"/>
      <c r="P417"/>
      <c r="Q417"/>
      <c r="R417"/>
      <c r="S417"/>
      <c r="T417"/>
      <c r="U417"/>
      <c r="V417"/>
      <c r="W417"/>
      <c r="X417"/>
      <c r="Y417"/>
      <c r="Z417"/>
      <c r="AA417"/>
      <c r="AB417"/>
      <c r="AC417"/>
      <c r="AD417"/>
      <c r="AE417"/>
      <c r="AF417"/>
      <c r="AG417"/>
      <c r="AH417"/>
      <c r="AI417"/>
      <c r="AJ417"/>
      <c r="AK417"/>
      <c r="AL417"/>
      <c r="AM417"/>
    </row>
    <row r="418" spans="1:39" s="52" customFormat="1" ht="30" customHeight="1">
      <c r="A418" s="71"/>
      <c r="B418" s="72"/>
      <c r="C418" s="108" t="s">
        <v>370</v>
      </c>
      <c r="D418" s="9">
        <v>82.28</v>
      </c>
      <c r="E418" s="9">
        <v>12</v>
      </c>
      <c r="F418" s="108" t="s">
        <v>261</v>
      </c>
      <c r="G418" s="197" t="s">
        <v>255</v>
      </c>
      <c r="H418" s="11"/>
      <c r="I418" s="11">
        <f t="shared" si="6"/>
        <v>82.28</v>
      </c>
      <c r="J418" s="110"/>
      <c r="K418" s="94"/>
      <c r="L418" s="94"/>
      <c r="M418"/>
      <c r="N418"/>
      <c r="O418"/>
      <c r="P418"/>
      <c r="Q418"/>
      <c r="R418"/>
      <c r="S418"/>
      <c r="T418"/>
      <c r="U418"/>
      <c r="V418"/>
      <c r="W418"/>
      <c r="X418"/>
      <c r="Y418"/>
      <c r="Z418"/>
      <c r="AA418"/>
      <c r="AB418"/>
      <c r="AC418"/>
      <c r="AD418"/>
      <c r="AE418"/>
      <c r="AF418"/>
      <c r="AG418"/>
      <c r="AH418"/>
      <c r="AI418"/>
      <c r="AJ418"/>
      <c r="AK418"/>
      <c r="AL418"/>
      <c r="AM418"/>
    </row>
    <row r="419" spans="1:39" s="52" customFormat="1" ht="30" customHeight="1">
      <c r="A419" s="71"/>
      <c r="B419" s="72"/>
      <c r="C419" s="108" t="s">
        <v>371</v>
      </c>
      <c r="D419" s="9">
        <v>726.24</v>
      </c>
      <c r="E419" s="9" t="s">
        <v>252</v>
      </c>
      <c r="F419" s="108" t="s">
        <v>310</v>
      </c>
      <c r="G419" s="197" t="s">
        <v>255</v>
      </c>
      <c r="H419" s="11"/>
      <c r="I419" s="11">
        <f t="shared" si="6"/>
        <v>726.24</v>
      </c>
      <c r="J419" s="110"/>
      <c r="K419" s="94"/>
      <c r="L419" s="94"/>
      <c r="M419"/>
      <c r="N419"/>
      <c r="O419"/>
      <c r="P419"/>
      <c r="Q419"/>
      <c r="R419"/>
      <c r="S419"/>
      <c r="T419"/>
      <c r="U419"/>
      <c r="V419"/>
      <c r="W419"/>
      <c r="X419"/>
      <c r="Y419"/>
      <c r="Z419"/>
      <c r="AA419"/>
      <c r="AB419"/>
      <c r="AC419"/>
      <c r="AD419"/>
      <c r="AE419"/>
      <c r="AF419"/>
      <c r="AG419"/>
      <c r="AH419"/>
      <c r="AI419"/>
      <c r="AJ419"/>
      <c r="AK419"/>
      <c r="AL419"/>
      <c r="AM419"/>
    </row>
    <row r="420" spans="1:39" s="52" customFormat="1" ht="30" customHeight="1">
      <c r="A420" s="71"/>
      <c r="B420" s="72"/>
      <c r="C420" s="108" t="s">
        <v>372</v>
      </c>
      <c r="D420" s="9">
        <v>927.92</v>
      </c>
      <c r="E420" s="9" t="s">
        <v>252</v>
      </c>
      <c r="F420" s="108" t="s">
        <v>310</v>
      </c>
      <c r="G420" s="197" t="s">
        <v>255</v>
      </c>
      <c r="H420" s="11"/>
      <c r="I420" s="11">
        <f t="shared" si="6"/>
        <v>927.92</v>
      </c>
      <c r="J420" s="110"/>
      <c r="K420" s="94"/>
      <c r="L420" s="94"/>
      <c r="M420"/>
      <c r="N420"/>
      <c r="O420"/>
      <c r="P420"/>
      <c r="Q420"/>
      <c r="R420"/>
      <c r="S420"/>
      <c r="T420"/>
      <c r="U420"/>
      <c r="V420"/>
      <c r="W420"/>
      <c r="X420"/>
      <c r="Y420"/>
      <c r="Z420"/>
      <c r="AA420"/>
      <c r="AB420"/>
      <c r="AC420"/>
      <c r="AD420"/>
      <c r="AE420"/>
      <c r="AF420"/>
      <c r="AG420"/>
      <c r="AH420"/>
      <c r="AI420"/>
      <c r="AJ420"/>
      <c r="AK420"/>
      <c r="AL420"/>
      <c r="AM420"/>
    </row>
    <row r="421" spans="1:39" s="52" customFormat="1" ht="30" customHeight="1">
      <c r="A421" s="71"/>
      <c r="B421" s="72"/>
      <c r="C421" s="108" t="s">
        <v>373</v>
      </c>
      <c r="D421" s="9">
        <v>448.5</v>
      </c>
      <c r="E421" s="9">
        <v>60</v>
      </c>
      <c r="F421" s="108" t="s">
        <v>310</v>
      </c>
      <c r="G421" s="197" t="s">
        <v>255</v>
      </c>
      <c r="H421" s="11"/>
      <c r="I421" s="11">
        <f t="shared" si="6"/>
        <v>448.5</v>
      </c>
      <c r="J421" s="110"/>
      <c r="K421" s="94"/>
      <c r="L421" s="94"/>
      <c r="M421"/>
      <c r="N421"/>
      <c r="O421"/>
      <c r="P421"/>
      <c r="Q421"/>
      <c r="R421"/>
      <c r="S421"/>
      <c r="T421"/>
      <c r="U421"/>
      <c r="V421"/>
      <c r="W421"/>
      <c r="X421"/>
      <c r="Y421"/>
      <c r="Z421"/>
      <c r="AA421"/>
      <c r="AB421"/>
      <c r="AC421"/>
      <c r="AD421"/>
      <c r="AE421"/>
      <c r="AF421"/>
      <c r="AG421"/>
      <c r="AH421"/>
      <c r="AI421"/>
      <c r="AJ421"/>
      <c r="AK421"/>
      <c r="AL421"/>
      <c r="AM421"/>
    </row>
    <row r="422" spans="1:39" s="52" customFormat="1" ht="30" customHeight="1">
      <c r="A422" s="71"/>
      <c r="B422" s="72"/>
      <c r="C422" s="108" t="s">
        <v>374</v>
      </c>
      <c r="D422" s="9">
        <v>1425.37</v>
      </c>
      <c r="E422" s="9" t="s">
        <v>252</v>
      </c>
      <c r="F422" s="108" t="s">
        <v>375</v>
      </c>
      <c r="G422" s="197" t="s">
        <v>255</v>
      </c>
      <c r="H422" s="11"/>
      <c r="I422" s="11">
        <f t="shared" si="6"/>
        <v>1425.37</v>
      </c>
      <c r="J422" s="110"/>
      <c r="K422" s="94"/>
      <c r="L422" s="94"/>
      <c r="M422"/>
      <c r="N422"/>
      <c r="O422"/>
      <c r="P422"/>
      <c r="Q422"/>
      <c r="R422"/>
      <c r="S422"/>
      <c r="T422"/>
      <c r="U422"/>
      <c r="V422"/>
      <c r="W422"/>
      <c r="X422"/>
      <c r="Y422"/>
      <c r="Z422"/>
      <c r="AA422"/>
      <c r="AB422"/>
      <c r="AC422"/>
      <c r="AD422"/>
      <c r="AE422"/>
      <c r="AF422"/>
      <c r="AG422"/>
      <c r="AH422"/>
      <c r="AI422"/>
      <c r="AJ422"/>
      <c r="AK422"/>
      <c r="AL422"/>
      <c r="AM422"/>
    </row>
    <row r="423" spans="1:39" s="52" customFormat="1" ht="30" customHeight="1">
      <c r="A423" s="71"/>
      <c r="B423" s="72"/>
      <c r="C423" s="108" t="s">
        <v>376</v>
      </c>
      <c r="D423" s="9">
        <v>1558.9</v>
      </c>
      <c r="E423" s="9" t="s">
        <v>252</v>
      </c>
      <c r="F423" s="108" t="s">
        <v>268</v>
      </c>
      <c r="G423" s="197" t="s">
        <v>269</v>
      </c>
      <c r="H423" s="11"/>
      <c r="I423" s="11"/>
      <c r="J423" s="110"/>
      <c r="K423" s="94"/>
      <c r="L423" s="94"/>
      <c r="M423"/>
      <c r="N423"/>
      <c r="O423"/>
      <c r="P423"/>
      <c r="Q423"/>
      <c r="R423"/>
      <c r="S423"/>
      <c r="T423"/>
      <c r="U423"/>
      <c r="V423"/>
      <c r="W423"/>
      <c r="X423"/>
      <c r="Y423"/>
      <c r="Z423"/>
      <c r="AA423"/>
      <c r="AB423"/>
      <c r="AC423"/>
      <c r="AD423"/>
      <c r="AE423"/>
      <c r="AF423"/>
      <c r="AG423"/>
      <c r="AH423"/>
      <c r="AI423"/>
      <c r="AJ423"/>
      <c r="AK423"/>
      <c r="AL423"/>
      <c r="AM423"/>
    </row>
    <row r="424" spans="1:39" s="52" customFormat="1" ht="30" customHeight="1">
      <c r="A424" s="71"/>
      <c r="B424" s="72"/>
      <c r="C424" s="108" t="s">
        <v>377</v>
      </c>
      <c r="D424" s="9">
        <v>19734</v>
      </c>
      <c r="E424" s="9">
        <v>20</v>
      </c>
      <c r="F424" s="108" t="s">
        <v>310</v>
      </c>
      <c r="G424" s="197" t="s">
        <v>255</v>
      </c>
      <c r="H424" s="11"/>
      <c r="I424" s="11">
        <f t="shared" si="6"/>
        <v>19734</v>
      </c>
      <c r="J424" s="110"/>
      <c r="K424" s="94"/>
      <c r="L424" s="94"/>
      <c r="M424"/>
      <c r="N424"/>
      <c r="O424"/>
      <c r="P424"/>
      <c r="Q424"/>
      <c r="R424"/>
      <c r="S424"/>
      <c r="T424"/>
      <c r="U424"/>
      <c r="V424"/>
      <c r="W424"/>
      <c r="X424"/>
      <c r="Y424"/>
      <c r="Z424"/>
      <c r="AA424"/>
      <c r="AB424"/>
      <c r="AC424"/>
      <c r="AD424"/>
      <c r="AE424"/>
      <c r="AF424"/>
      <c r="AG424"/>
      <c r="AH424"/>
      <c r="AI424"/>
      <c r="AJ424"/>
      <c r="AK424"/>
      <c r="AL424"/>
      <c r="AM424"/>
    </row>
    <row r="425" spans="1:39" s="52" customFormat="1" ht="30" customHeight="1">
      <c r="A425" s="71"/>
      <c r="B425" s="72"/>
      <c r="C425" s="108" t="s">
        <v>378</v>
      </c>
      <c r="D425" s="9">
        <v>1805</v>
      </c>
      <c r="E425" s="9">
        <v>30</v>
      </c>
      <c r="F425" s="108" t="s">
        <v>261</v>
      </c>
      <c r="G425" s="197" t="s">
        <v>255</v>
      </c>
      <c r="H425" s="11"/>
      <c r="I425" s="11">
        <f t="shared" si="6"/>
        <v>1805</v>
      </c>
      <c r="J425" s="110"/>
      <c r="K425" s="94"/>
      <c r="L425" s="94"/>
      <c r="M425"/>
      <c r="N425"/>
      <c r="O425"/>
      <c r="P425"/>
      <c r="Q425"/>
      <c r="R425"/>
      <c r="S425"/>
      <c r="T425"/>
      <c r="U425"/>
      <c r="V425"/>
      <c r="W425"/>
      <c r="X425"/>
      <c r="Y425"/>
      <c r="Z425"/>
      <c r="AA425"/>
      <c r="AB425"/>
      <c r="AC425"/>
      <c r="AD425"/>
      <c r="AE425"/>
      <c r="AF425"/>
      <c r="AG425"/>
      <c r="AH425"/>
      <c r="AI425"/>
      <c r="AJ425"/>
      <c r="AK425"/>
      <c r="AL425"/>
      <c r="AM425"/>
    </row>
    <row r="426" spans="1:39" s="52" customFormat="1" ht="30" customHeight="1">
      <c r="A426" s="71"/>
      <c r="B426" s="72"/>
      <c r="C426" s="108" t="s">
        <v>379</v>
      </c>
      <c r="D426" s="9">
        <v>1809.33</v>
      </c>
      <c r="E426" s="9" t="s">
        <v>252</v>
      </c>
      <c r="F426" s="108" t="s">
        <v>268</v>
      </c>
      <c r="G426" s="197" t="s">
        <v>269</v>
      </c>
      <c r="H426" s="11"/>
      <c r="I426" s="11"/>
      <c r="J426" s="110"/>
      <c r="K426" s="94"/>
      <c r="L426" s="94"/>
      <c r="M426"/>
      <c r="N426"/>
      <c r="O426"/>
      <c r="P426"/>
      <c r="Q426"/>
      <c r="R426"/>
      <c r="S426"/>
      <c r="T426"/>
      <c r="U426"/>
      <c r="V426"/>
      <c r="W426"/>
      <c r="X426"/>
      <c r="Y426"/>
      <c r="Z426"/>
      <c r="AA426"/>
      <c r="AB426"/>
      <c r="AC426"/>
      <c r="AD426"/>
      <c r="AE426"/>
      <c r="AF426"/>
      <c r="AG426"/>
      <c r="AH426"/>
      <c r="AI426"/>
      <c r="AJ426"/>
      <c r="AK426"/>
      <c r="AL426"/>
      <c r="AM426"/>
    </row>
    <row r="427" spans="1:39" s="52" customFormat="1" ht="30" customHeight="1">
      <c r="A427" s="71"/>
      <c r="B427" s="72"/>
      <c r="C427" s="108" t="s">
        <v>378</v>
      </c>
      <c r="D427" s="9">
        <v>3610</v>
      </c>
      <c r="E427" s="9">
        <v>30</v>
      </c>
      <c r="F427" s="108" t="s">
        <v>261</v>
      </c>
      <c r="G427" s="197" t="s">
        <v>255</v>
      </c>
      <c r="H427" s="11"/>
      <c r="I427" s="11">
        <f t="shared" si="6"/>
        <v>3610</v>
      </c>
      <c r="J427" s="110"/>
      <c r="K427" s="94"/>
      <c r="L427" s="94"/>
      <c r="M427"/>
      <c r="N427"/>
      <c r="O427"/>
      <c r="P427"/>
      <c r="Q427"/>
      <c r="R427"/>
      <c r="S427"/>
      <c r="T427"/>
      <c r="U427"/>
      <c r="V427"/>
      <c r="W427"/>
      <c r="X427"/>
      <c r="Y427"/>
      <c r="Z427"/>
      <c r="AA427"/>
      <c r="AB427"/>
      <c r="AC427"/>
      <c r="AD427"/>
      <c r="AE427"/>
      <c r="AF427"/>
      <c r="AG427"/>
      <c r="AH427"/>
      <c r="AI427"/>
      <c r="AJ427"/>
      <c r="AK427"/>
      <c r="AL427"/>
      <c r="AM427"/>
    </row>
    <row r="428" spans="1:39" s="52" customFormat="1" ht="30" hidden="1" customHeight="1">
      <c r="A428" s="71"/>
      <c r="B428" s="72"/>
      <c r="C428" s="108"/>
      <c r="D428" s="9"/>
      <c r="E428" s="9"/>
      <c r="F428" s="108"/>
      <c r="G428" s="197" t="s">
        <v>255</v>
      </c>
      <c r="H428" s="11"/>
      <c r="I428" s="11">
        <f t="shared" si="6"/>
        <v>0</v>
      </c>
      <c r="J428" s="110"/>
      <c r="K428" s="94"/>
      <c r="L428" s="94"/>
      <c r="M428"/>
      <c r="N428"/>
      <c r="O428"/>
      <c r="P428"/>
      <c r="Q428"/>
      <c r="R428"/>
      <c r="S428"/>
      <c r="T428"/>
      <c r="U428"/>
      <c r="V428"/>
      <c r="W428"/>
      <c r="X428"/>
      <c r="Y428"/>
      <c r="Z428"/>
      <c r="AA428"/>
      <c r="AB428"/>
      <c r="AC428"/>
      <c r="AD428"/>
      <c r="AE428"/>
      <c r="AF428"/>
      <c r="AG428"/>
      <c r="AH428"/>
      <c r="AI428"/>
      <c r="AJ428"/>
      <c r="AK428"/>
      <c r="AL428"/>
      <c r="AM428"/>
    </row>
    <row r="429" spans="1:39" s="52" customFormat="1" ht="30" hidden="1" customHeight="1">
      <c r="A429" s="71"/>
      <c r="B429" s="72"/>
      <c r="C429" s="108"/>
      <c r="D429" s="9"/>
      <c r="E429" s="9"/>
      <c r="F429" s="108"/>
      <c r="G429" s="197" t="s">
        <v>255</v>
      </c>
      <c r="H429" s="11"/>
      <c r="I429" s="11">
        <f t="shared" si="6"/>
        <v>0</v>
      </c>
      <c r="J429" s="110"/>
      <c r="K429" s="94"/>
      <c r="L429" s="94"/>
      <c r="M429"/>
      <c r="N429"/>
      <c r="O429"/>
      <c r="P429"/>
      <c r="Q429"/>
      <c r="R429"/>
      <c r="S429"/>
      <c r="T429"/>
      <c r="U429"/>
      <c r="V429"/>
      <c r="W429"/>
      <c r="X429"/>
      <c r="Y429"/>
      <c r="Z429"/>
      <c r="AA429"/>
      <c r="AB429"/>
      <c r="AC429"/>
      <c r="AD429"/>
      <c r="AE429"/>
      <c r="AF429"/>
      <c r="AG429"/>
      <c r="AH429"/>
      <c r="AI429"/>
      <c r="AJ429"/>
      <c r="AK429"/>
      <c r="AL429"/>
      <c r="AM429"/>
    </row>
    <row r="430" spans="1:39" s="52" customFormat="1" ht="30" hidden="1" customHeight="1">
      <c r="A430" s="71"/>
      <c r="B430" s="72"/>
      <c r="C430" s="108"/>
      <c r="D430" s="9"/>
      <c r="E430" s="9"/>
      <c r="F430" s="108"/>
      <c r="G430" s="197" t="s">
        <v>255</v>
      </c>
      <c r="H430" s="11"/>
      <c r="I430" s="11">
        <f t="shared" si="6"/>
        <v>0</v>
      </c>
      <c r="J430" s="110"/>
      <c r="K430" s="94"/>
      <c r="L430" s="94"/>
      <c r="M430"/>
      <c r="N430"/>
      <c r="O430"/>
      <c r="P430"/>
      <c r="Q430"/>
      <c r="R430"/>
      <c r="S430"/>
      <c r="T430"/>
      <c r="U430"/>
      <c r="V430"/>
      <c r="W430"/>
      <c r="X430"/>
      <c r="Y430"/>
      <c r="Z430"/>
      <c r="AA430"/>
      <c r="AB430"/>
      <c r="AC430"/>
      <c r="AD430"/>
      <c r="AE430"/>
      <c r="AF430"/>
      <c r="AG430"/>
      <c r="AH430"/>
      <c r="AI430"/>
      <c r="AJ430"/>
      <c r="AK430"/>
      <c r="AL430"/>
      <c r="AM430"/>
    </row>
    <row r="431" spans="1:39" s="52" customFormat="1" ht="30" hidden="1" customHeight="1">
      <c r="A431" s="71"/>
      <c r="B431" s="72"/>
      <c r="C431" s="108"/>
      <c r="D431" s="9"/>
      <c r="E431" s="9"/>
      <c r="F431" s="108"/>
      <c r="G431" s="197" t="s">
        <v>255</v>
      </c>
      <c r="H431" s="11"/>
      <c r="I431" s="11">
        <f t="shared" si="6"/>
        <v>0</v>
      </c>
      <c r="J431" s="110"/>
      <c r="K431" s="94"/>
      <c r="L431" s="94"/>
      <c r="M431"/>
      <c r="N431"/>
      <c r="O431"/>
      <c r="P431"/>
      <c r="Q431"/>
      <c r="R431"/>
      <c r="S431"/>
      <c r="T431"/>
      <c r="U431"/>
      <c r="V431"/>
      <c r="W431"/>
      <c r="X431"/>
      <c r="Y431"/>
      <c r="Z431"/>
      <c r="AA431"/>
      <c r="AB431"/>
      <c r="AC431"/>
      <c r="AD431"/>
      <c r="AE431"/>
      <c r="AF431"/>
      <c r="AG431"/>
      <c r="AH431"/>
      <c r="AI431"/>
      <c r="AJ431"/>
      <c r="AK431"/>
      <c r="AL431"/>
      <c r="AM431"/>
    </row>
    <row r="432" spans="1:39" s="52" customFormat="1" ht="30" hidden="1" customHeight="1">
      <c r="A432" s="71"/>
      <c r="B432" s="72"/>
      <c r="C432" s="108"/>
      <c r="D432" s="9"/>
      <c r="E432" s="9"/>
      <c r="F432" s="108"/>
      <c r="G432" s="197" t="s">
        <v>255</v>
      </c>
      <c r="H432" s="11"/>
      <c r="I432" s="11">
        <f t="shared" si="6"/>
        <v>0</v>
      </c>
      <c r="J432" s="110"/>
      <c r="K432" s="94"/>
      <c r="L432" s="94"/>
      <c r="M432"/>
      <c r="N432"/>
      <c r="O432"/>
      <c r="P432"/>
      <c r="Q432"/>
      <c r="R432"/>
      <c r="S432"/>
      <c r="T432"/>
      <c r="U432"/>
      <c r="V432"/>
      <c r="W432"/>
      <c r="X432"/>
      <c r="Y432"/>
      <c r="Z432"/>
      <c r="AA432"/>
      <c r="AB432"/>
      <c r="AC432"/>
      <c r="AD432"/>
      <c r="AE432"/>
      <c r="AF432"/>
      <c r="AG432"/>
      <c r="AH432"/>
      <c r="AI432"/>
      <c r="AJ432"/>
      <c r="AK432"/>
      <c r="AL432"/>
      <c r="AM432"/>
    </row>
    <row r="433" spans="1:39" s="52" customFormat="1" ht="30" customHeight="1">
      <c r="A433" s="71">
        <v>6</v>
      </c>
      <c r="B433" s="72" t="s">
        <v>173</v>
      </c>
      <c r="C433" s="108"/>
      <c r="D433" s="9"/>
      <c r="E433" s="9"/>
      <c r="F433" s="243"/>
      <c r="G433" s="244"/>
      <c r="H433" s="11"/>
      <c r="I433" s="11">
        <f t="shared" si="6"/>
        <v>0</v>
      </c>
      <c r="J433" s="239"/>
      <c r="K433" s="240"/>
      <c r="L433" s="240"/>
      <c r="M433"/>
      <c r="N433"/>
      <c r="O433"/>
      <c r="P433"/>
      <c r="Q433"/>
      <c r="R433"/>
      <c r="S433"/>
      <c r="T433"/>
      <c r="U433"/>
      <c r="V433"/>
      <c r="W433"/>
      <c r="X433"/>
      <c r="Y433"/>
      <c r="Z433"/>
      <c r="AA433"/>
      <c r="AB433"/>
      <c r="AC433"/>
      <c r="AD433"/>
      <c r="AE433"/>
      <c r="AF433"/>
      <c r="AG433"/>
      <c r="AH433"/>
      <c r="AI433"/>
      <c r="AJ433"/>
      <c r="AK433"/>
      <c r="AL433"/>
      <c r="AM433"/>
    </row>
    <row r="434" spans="1:39" s="52" customFormat="1" ht="30" customHeight="1">
      <c r="A434" s="71">
        <v>7</v>
      </c>
      <c r="B434" s="72" t="s">
        <v>174</v>
      </c>
      <c r="C434" s="108"/>
      <c r="D434" s="9"/>
      <c r="E434" s="9"/>
      <c r="F434" s="243"/>
      <c r="G434" s="244"/>
      <c r="H434" s="11"/>
      <c r="I434" s="11">
        <f t="shared" si="6"/>
        <v>0</v>
      </c>
      <c r="J434" s="239"/>
      <c r="K434" s="240"/>
      <c r="L434" s="240"/>
      <c r="M434"/>
      <c r="N434"/>
      <c r="O434"/>
      <c r="P434"/>
      <c r="Q434"/>
      <c r="R434"/>
      <c r="S434"/>
      <c r="T434"/>
      <c r="U434"/>
      <c r="V434"/>
      <c r="W434"/>
      <c r="X434"/>
      <c r="Y434"/>
      <c r="Z434"/>
      <c r="AA434"/>
      <c r="AB434"/>
      <c r="AC434"/>
      <c r="AD434"/>
      <c r="AE434"/>
      <c r="AF434"/>
      <c r="AG434"/>
      <c r="AH434"/>
      <c r="AI434"/>
      <c r="AJ434"/>
      <c r="AK434"/>
      <c r="AL434"/>
      <c r="AM434"/>
    </row>
    <row r="435" spans="1:39" s="52" customFormat="1" ht="30" customHeight="1">
      <c r="A435" s="71">
        <v>8</v>
      </c>
      <c r="B435" s="72" t="s">
        <v>175</v>
      </c>
      <c r="C435" s="108" t="s">
        <v>380</v>
      </c>
      <c r="D435" s="9">
        <v>10073.700000000001</v>
      </c>
      <c r="E435" s="9">
        <v>20</v>
      </c>
      <c r="F435" s="108" t="s">
        <v>381</v>
      </c>
      <c r="G435" s="197" t="s">
        <v>255</v>
      </c>
      <c r="H435" s="11"/>
      <c r="I435" s="11">
        <f t="shared" si="6"/>
        <v>10073.700000000001</v>
      </c>
      <c r="J435" s="239"/>
      <c r="K435" s="240"/>
      <c r="L435" s="240"/>
      <c r="M435"/>
      <c r="N435"/>
      <c r="O435"/>
      <c r="P435"/>
      <c r="Q435"/>
      <c r="R435"/>
      <c r="S435"/>
      <c r="T435"/>
      <c r="U435"/>
      <c r="V435"/>
      <c r="W435"/>
      <c r="X435"/>
      <c r="Y435"/>
      <c r="Z435"/>
      <c r="AA435"/>
      <c r="AB435"/>
      <c r="AC435"/>
      <c r="AD435"/>
      <c r="AE435"/>
      <c r="AF435"/>
      <c r="AG435"/>
      <c r="AH435"/>
      <c r="AI435"/>
      <c r="AJ435"/>
      <c r="AK435"/>
      <c r="AL435"/>
      <c r="AM435"/>
    </row>
    <row r="436" spans="1:39" s="52" customFormat="1" ht="30" customHeight="1">
      <c r="A436" s="71"/>
      <c r="B436" s="72"/>
      <c r="C436" s="108" t="s">
        <v>380</v>
      </c>
      <c r="D436" s="9">
        <v>10073.700000000001</v>
      </c>
      <c r="E436" s="9">
        <v>20</v>
      </c>
      <c r="F436" s="108" t="s">
        <v>381</v>
      </c>
      <c r="G436" s="197" t="s">
        <v>255</v>
      </c>
      <c r="H436" s="11"/>
      <c r="I436" s="11">
        <f t="shared" si="6"/>
        <v>10073.700000000001</v>
      </c>
      <c r="J436" s="110"/>
      <c r="K436" s="94"/>
      <c r="L436" s="94"/>
      <c r="M436"/>
      <c r="N436"/>
      <c r="O436"/>
      <c r="P436"/>
      <c r="Q436"/>
      <c r="R436"/>
      <c r="S436"/>
      <c r="T436"/>
      <c r="U436"/>
      <c r="V436"/>
      <c r="W436"/>
      <c r="X436"/>
      <c r="Y436"/>
      <c r="Z436"/>
      <c r="AA436"/>
      <c r="AB436"/>
      <c r="AC436"/>
      <c r="AD436"/>
      <c r="AE436"/>
      <c r="AF436"/>
      <c r="AG436"/>
      <c r="AH436"/>
      <c r="AI436"/>
      <c r="AJ436"/>
      <c r="AK436"/>
      <c r="AL436"/>
      <c r="AM436"/>
    </row>
    <row r="437" spans="1:39" s="52" customFormat="1" ht="30" customHeight="1">
      <c r="A437" s="71"/>
      <c r="B437" s="72"/>
      <c r="C437" s="108" t="s">
        <v>382</v>
      </c>
      <c r="D437" s="9">
        <v>53</v>
      </c>
      <c r="E437" s="9" t="s">
        <v>252</v>
      </c>
      <c r="F437" s="108" t="s">
        <v>263</v>
      </c>
      <c r="G437" s="197" t="s">
        <v>255</v>
      </c>
      <c r="H437" s="11"/>
      <c r="I437" s="11">
        <f t="shared" si="6"/>
        <v>53</v>
      </c>
      <c r="J437" s="110"/>
      <c r="K437" s="94"/>
      <c r="L437" s="94"/>
      <c r="M437"/>
      <c r="N437"/>
      <c r="O437"/>
      <c r="P437"/>
      <c r="Q437"/>
      <c r="R437"/>
      <c r="S437"/>
      <c r="T437"/>
      <c r="U437"/>
      <c r="V437"/>
      <c r="W437"/>
      <c r="X437"/>
      <c r="Y437"/>
      <c r="Z437"/>
      <c r="AA437"/>
      <c r="AB437"/>
      <c r="AC437"/>
      <c r="AD437"/>
      <c r="AE437"/>
      <c r="AF437"/>
      <c r="AG437"/>
      <c r="AH437"/>
      <c r="AI437"/>
      <c r="AJ437"/>
      <c r="AK437"/>
      <c r="AL437"/>
      <c r="AM437"/>
    </row>
    <row r="438" spans="1:39" s="52" customFormat="1" ht="30" customHeight="1">
      <c r="A438" s="71"/>
      <c r="B438" s="72"/>
      <c r="C438" s="108" t="s">
        <v>382</v>
      </c>
      <c r="D438" s="9">
        <v>65</v>
      </c>
      <c r="E438" s="9" t="s">
        <v>252</v>
      </c>
      <c r="F438" s="108" t="s">
        <v>263</v>
      </c>
      <c r="G438" s="197" t="s">
        <v>255</v>
      </c>
      <c r="H438" s="11"/>
      <c r="I438" s="11">
        <f t="shared" si="6"/>
        <v>65</v>
      </c>
      <c r="J438" s="110"/>
      <c r="K438" s="94"/>
      <c r="L438" s="94"/>
      <c r="M438"/>
      <c r="N438"/>
      <c r="O438"/>
      <c r="P438"/>
      <c r="Q438"/>
      <c r="R438"/>
      <c r="S438"/>
      <c r="T438"/>
      <c r="U438"/>
      <c r="V438"/>
      <c r="W438"/>
      <c r="X438"/>
      <c r="Y438"/>
      <c r="Z438"/>
      <c r="AA438"/>
      <c r="AB438"/>
      <c r="AC438"/>
      <c r="AD438"/>
      <c r="AE438"/>
      <c r="AF438"/>
      <c r="AG438"/>
      <c r="AH438"/>
      <c r="AI438"/>
      <c r="AJ438"/>
      <c r="AK438"/>
      <c r="AL438"/>
      <c r="AM438"/>
    </row>
    <row r="439" spans="1:39" s="52" customFormat="1" ht="30" customHeight="1">
      <c r="A439" s="71"/>
      <c r="B439" s="72"/>
      <c r="C439" s="108" t="s">
        <v>383</v>
      </c>
      <c r="D439" s="9">
        <v>103</v>
      </c>
      <c r="E439" s="9" t="s">
        <v>252</v>
      </c>
      <c r="F439" s="108" t="s">
        <v>263</v>
      </c>
      <c r="G439" s="197" t="s">
        <v>255</v>
      </c>
      <c r="H439" s="11"/>
      <c r="I439" s="11">
        <f t="shared" si="6"/>
        <v>103</v>
      </c>
      <c r="J439" s="110"/>
      <c r="K439" s="94"/>
      <c r="L439" s="94"/>
      <c r="M439"/>
      <c r="N439"/>
      <c r="O439"/>
      <c r="P439"/>
      <c r="Q439"/>
      <c r="R439"/>
      <c r="S439"/>
      <c r="T439"/>
      <c r="U439"/>
      <c r="V439"/>
      <c r="W439"/>
      <c r="X439"/>
      <c r="Y439"/>
      <c r="Z439"/>
      <c r="AA439"/>
      <c r="AB439"/>
      <c r="AC439"/>
      <c r="AD439"/>
      <c r="AE439"/>
      <c r="AF439"/>
      <c r="AG439"/>
      <c r="AH439"/>
      <c r="AI439"/>
      <c r="AJ439"/>
      <c r="AK439"/>
      <c r="AL439"/>
      <c r="AM439"/>
    </row>
    <row r="440" spans="1:39" s="52" customFormat="1" ht="30" customHeight="1">
      <c r="A440" s="71"/>
      <c r="B440" s="72"/>
      <c r="C440" s="108" t="s">
        <v>383</v>
      </c>
      <c r="D440" s="9">
        <v>125.5</v>
      </c>
      <c r="E440" s="9" t="s">
        <v>252</v>
      </c>
      <c r="F440" s="108" t="s">
        <v>263</v>
      </c>
      <c r="G440" s="197" t="s">
        <v>255</v>
      </c>
      <c r="H440" s="11"/>
      <c r="I440" s="11">
        <f t="shared" si="6"/>
        <v>125.5</v>
      </c>
      <c r="J440" s="110"/>
      <c r="K440" s="94"/>
      <c r="L440" s="94"/>
      <c r="M440"/>
      <c r="N440"/>
      <c r="O440"/>
      <c r="P440"/>
      <c r="Q440"/>
      <c r="R440"/>
      <c r="S440"/>
      <c r="T440"/>
      <c r="U440"/>
      <c r="V440"/>
      <c r="W440"/>
      <c r="X440"/>
      <c r="Y440"/>
      <c r="Z440"/>
      <c r="AA440"/>
      <c r="AB440"/>
      <c r="AC440"/>
      <c r="AD440"/>
      <c r="AE440"/>
      <c r="AF440"/>
      <c r="AG440"/>
      <c r="AH440"/>
      <c r="AI440"/>
      <c r="AJ440"/>
      <c r="AK440"/>
      <c r="AL440"/>
      <c r="AM440"/>
    </row>
    <row r="441" spans="1:39" s="52" customFormat="1" ht="30" customHeight="1">
      <c r="A441" s="71"/>
      <c r="B441" s="72"/>
      <c r="C441" s="108" t="s">
        <v>384</v>
      </c>
      <c r="D441" s="9">
        <v>2525.9</v>
      </c>
      <c r="E441" s="9" t="s">
        <v>252</v>
      </c>
      <c r="F441" s="108" t="s">
        <v>263</v>
      </c>
      <c r="G441" s="197" t="s">
        <v>255</v>
      </c>
      <c r="H441" s="11"/>
      <c r="I441" s="11">
        <f t="shared" ref="I441:I455" si="7">D441</f>
        <v>2525.9</v>
      </c>
      <c r="J441" s="110"/>
      <c r="K441" s="94"/>
      <c r="L441" s="94"/>
      <c r="M441"/>
      <c r="N441"/>
      <c r="O441"/>
      <c r="P441"/>
      <c r="Q441"/>
      <c r="R441"/>
      <c r="S441"/>
      <c r="T441"/>
      <c r="U441"/>
      <c r="V441"/>
      <c r="W441"/>
      <c r="X441"/>
      <c r="Y441"/>
      <c r="Z441"/>
      <c r="AA441"/>
      <c r="AB441"/>
      <c r="AC441"/>
      <c r="AD441"/>
      <c r="AE441"/>
      <c r="AF441"/>
      <c r="AG441"/>
      <c r="AH441"/>
      <c r="AI441"/>
      <c r="AJ441"/>
      <c r="AK441"/>
      <c r="AL441"/>
      <c r="AM441"/>
    </row>
    <row r="442" spans="1:39" s="52" customFormat="1" ht="30" customHeight="1">
      <c r="A442" s="71"/>
      <c r="B442" s="72"/>
      <c r="C442" s="108" t="s">
        <v>385</v>
      </c>
      <c r="D442" s="9">
        <v>17517.5</v>
      </c>
      <c r="E442" s="9" t="s">
        <v>252</v>
      </c>
      <c r="F442" s="108" t="s">
        <v>329</v>
      </c>
      <c r="G442" s="197" t="s">
        <v>255</v>
      </c>
      <c r="H442" s="11"/>
      <c r="I442" s="11">
        <f t="shared" si="7"/>
        <v>17517.5</v>
      </c>
      <c r="J442" s="110"/>
      <c r="K442" s="94"/>
      <c r="L442" s="94"/>
      <c r="M442"/>
      <c r="N442"/>
      <c r="O442"/>
      <c r="P442"/>
      <c r="Q442"/>
      <c r="R442"/>
      <c r="S442"/>
      <c r="T442"/>
      <c r="U442"/>
      <c r="V442"/>
      <c r="W442"/>
      <c r="X442"/>
      <c r="Y442"/>
      <c r="Z442"/>
      <c r="AA442"/>
      <c r="AB442"/>
      <c r="AC442"/>
      <c r="AD442"/>
      <c r="AE442"/>
      <c r="AF442"/>
      <c r="AG442"/>
      <c r="AH442"/>
      <c r="AI442"/>
      <c r="AJ442"/>
      <c r="AK442"/>
      <c r="AL442"/>
      <c r="AM442"/>
    </row>
    <row r="443" spans="1:39" s="52" customFormat="1" ht="30" customHeight="1">
      <c r="A443" s="71"/>
      <c r="B443" s="72"/>
      <c r="C443" s="108" t="s">
        <v>386</v>
      </c>
      <c r="D443" s="9">
        <v>9384</v>
      </c>
      <c r="E443" s="9" t="s">
        <v>252</v>
      </c>
      <c r="F443" s="108" t="s">
        <v>387</v>
      </c>
      <c r="G443" s="197" t="s">
        <v>255</v>
      </c>
      <c r="H443" s="11"/>
      <c r="I443" s="11">
        <f t="shared" si="7"/>
        <v>9384</v>
      </c>
      <c r="J443" s="110"/>
      <c r="K443" s="94"/>
      <c r="L443" s="94"/>
      <c r="M443"/>
      <c r="N443"/>
      <c r="O443"/>
      <c r="P443"/>
      <c r="Q443"/>
      <c r="R443"/>
      <c r="S443"/>
      <c r="T443"/>
      <c r="U443"/>
      <c r="V443"/>
      <c r="W443"/>
      <c r="X443"/>
      <c r="Y443"/>
      <c r="Z443"/>
      <c r="AA443"/>
      <c r="AB443"/>
      <c r="AC443"/>
      <c r="AD443"/>
      <c r="AE443"/>
      <c r="AF443"/>
      <c r="AG443"/>
      <c r="AH443"/>
      <c r="AI443"/>
      <c r="AJ443"/>
      <c r="AK443"/>
      <c r="AL443"/>
      <c r="AM443"/>
    </row>
    <row r="444" spans="1:39" s="52" customFormat="1" ht="30" customHeight="1">
      <c r="A444" s="71"/>
      <c r="B444" s="72"/>
      <c r="C444" s="108" t="s">
        <v>386</v>
      </c>
      <c r="D444" s="9">
        <v>9384</v>
      </c>
      <c r="E444" s="9" t="s">
        <v>252</v>
      </c>
      <c r="F444" s="108" t="s">
        <v>387</v>
      </c>
      <c r="G444" s="197" t="s">
        <v>255</v>
      </c>
      <c r="H444" s="11"/>
      <c r="I444" s="11">
        <f t="shared" si="7"/>
        <v>9384</v>
      </c>
      <c r="J444" s="110"/>
      <c r="K444" s="94"/>
      <c r="L444" s="94"/>
      <c r="M444"/>
      <c r="N444"/>
      <c r="O444"/>
      <c r="P444"/>
      <c r="Q444"/>
      <c r="R444"/>
      <c r="S444"/>
      <c r="T444"/>
      <c r="U444"/>
      <c r="V444"/>
      <c r="W444"/>
      <c r="X444"/>
      <c r="Y444"/>
      <c r="Z444"/>
      <c r="AA444"/>
      <c r="AB444"/>
      <c r="AC444"/>
      <c r="AD444"/>
      <c r="AE444"/>
      <c r="AF444"/>
      <c r="AG444"/>
      <c r="AH444"/>
      <c r="AI444"/>
      <c r="AJ444"/>
      <c r="AK444"/>
      <c r="AL444"/>
      <c r="AM444"/>
    </row>
    <row r="445" spans="1:39" s="52" customFormat="1" ht="30" customHeight="1">
      <c r="A445" s="71"/>
      <c r="B445" s="72"/>
      <c r="C445" s="108" t="s">
        <v>388</v>
      </c>
      <c r="D445" s="9">
        <v>44160</v>
      </c>
      <c r="E445" s="9">
        <v>30</v>
      </c>
      <c r="F445" s="108" t="s">
        <v>381</v>
      </c>
      <c r="G445" s="197" t="s">
        <v>255</v>
      </c>
      <c r="H445" s="11"/>
      <c r="I445" s="11">
        <f t="shared" si="7"/>
        <v>44160</v>
      </c>
      <c r="J445" s="110"/>
      <c r="K445" s="94"/>
      <c r="L445" s="94"/>
      <c r="M445"/>
      <c r="N445"/>
      <c r="O445"/>
      <c r="P445"/>
      <c r="Q445"/>
      <c r="R445"/>
      <c r="S445"/>
      <c r="T445"/>
      <c r="U445"/>
      <c r="V445"/>
      <c r="W445"/>
      <c r="X445"/>
      <c r="Y445"/>
      <c r="Z445"/>
      <c r="AA445"/>
      <c r="AB445"/>
      <c r="AC445"/>
      <c r="AD445"/>
      <c r="AE445"/>
      <c r="AF445"/>
      <c r="AG445"/>
      <c r="AH445"/>
      <c r="AI445"/>
      <c r="AJ445"/>
      <c r="AK445"/>
      <c r="AL445"/>
      <c r="AM445"/>
    </row>
    <row r="446" spans="1:39" s="52" customFormat="1" ht="30" customHeight="1">
      <c r="A446" s="71"/>
      <c r="B446" s="72"/>
      <c r="C446" s="108" t="s">
        <v>388</v>
      </c>
      <c r="D446" s="9">
        <v>44160</v>
      </c>
      <c r="E446" s="9">
        <v>30</v>
      </c>
      <c r="F446" s="108" t="s">
        <v>381</v>
      </c>
      <c r="G446" s="197" t="s">
        <v>255</v>
      </c>
      <c r="H446" s="11"/>
      <c r="I446" s="11">
        <f t="shared" si="7"/>
        <v>44160</v>
      </c>
      <c r="J446" s="110"/>
      <c r="K446" s="94"/>
      <c r="L446" s="94"/>
      <c r="M446"/>
      <c r="N446"/>
      <c r="O446"/>
      <c r="P446"/>
      <c r="Q446"/>
      <c r="R446"/>
      <c r="S446"/>
      <c r="T446"/>
      <c r="U446"/>
      <c r="V446"/>
      <c r="W446"/>
      <c r="X446"/>
      <c r="Y446"/>
      <c r="Z446"/>
      <c r="AA446"/>
      <c r="AB446"/>
      <c r="AC446"/>
      <c r="AD446"/>
      <c r="AE446"/>
      <c r="AF446"/>
      <c r="AG446"/>
      <c r="AH446"/>
      <c r="AI446"/>
      <c r="AJ446"/>
      <c r="AK446"/>
      <c r="AL446"/>
      <c r="AM446"/>
    </row>
    <row r="447" spans="1:39" s="52" customFormat="1" ht="30" customHeight="1">
      <c r="A447" s="71"/>
      <c r="B447" s="72"/>
      <c r="C447" s="108" t="s">
        <v>389</v>
      </c>
      <c r="D447" s="9">
        <v>1260000</v>
      </c>
      <c r="E447" s="9" t="s">
        <v>252</v>
      </c>
      <c r="F447" s="108" t="s">
        <v>387</v>
      </c>
      <c r="G447" s="197" t="s">
        <v>255</v>
      </c>
      <c r="H447" s="11"/>
      <c r="I447" s="11">
        <f t="shared" si="7"/>
        <v>1260000</v>
      </c>
      <c r="J447" s="110"/>
      <c r="K447" s="94"/>
      <c r="L447" s="94"/>
      <c r="M447"/>
      <c r="N447"/>
      <c r="O447"/>
      <c r="P447"/>
      <c r="Q447"/>
      <c r="R447"/>
      <c r="S447"/>
      <c r="T447"/>
      <c r="U447"/>
      <c r="V447"/>
      <c r="W447"/>
      <c r="X447"/>
      <c r="Y447"/>
      <c r="Z447"/>
      <c r="AA447"/>
      <c r="AB447"/>
      <c r="AC447"/>
      <c r="AD447"/>
      <c r="AE447"/>
      <c r="AF447"/>
      <c r="AG447"/>
      <c r="AH447"/>
      <c r="AI447"/>
      <c r="AJ447"/>
      <c r="AK447"/>
      <c r="AL447"/>
      <c r="AM447"/>
    </row>
    <row r="448" spans="1:39" s="52" customFormat="1" ht="30" customHeight="1">
      <c r="A448" s="71"/>
      <c r="B448" s="72"/>
      <c r="C448" s="108" t="s">
        <v>390</v>
      </c>
      <c r="D448" s="9">
        <v>53360</v>
      </c>
      <c r="E448" s="9">
        <v>20</v>
      </c>
      <c r="F448" s="108" t="s">
        <v>381</v>
      </c>
      <c r="G448" s="197" t="s">
        <v>255</v>
      </c>
      <c r="H448" s="11"/>
      <c r="I448" s="11">
        <f t="shared" si="7"/>
        <v>53360</v>
      </c>
      <c r="J448" s="110"/>
      <c r="K448" s="94"/>
      <c r="L448" s="94"/>
      <c r="M448"/>
      <c r="N448"/>
      <c r="O448"/>
      <c r="P448"/>
      <c r="Q448"/>
      <c r="R448"/>
      <c r="S448"/>
      <c r="T448"/>
      <c r="U448"/>
      <c r="V448"/>
      <c r="W448"/>
      <c r="X448"/>
      <c r="Y448"/>
      <c r="Z448"/>
      <c r="AA448"/>
      <c r="AB448"/>
      <c r="AC448"/>
      <c r="AD448"/>
      <c r="AE448"/>
      <c r="AF448"/>
      <c r="AG448"/>
      <c r="AH448"/>
      <c r="AI448"/>
      <c r="AJ448"/>
      <c r="AK448"/>
      <c r="AL448"/>
      <c r="AM448"/>
    </row>
    <row r="449" spans="1:47" s="52" customFormat="1" ht="30" customHeight="1">
      <c r="A449" s="71"/>
      <c r="B449" s="72"/>
      <c r="C449" s="108" t="s">
        <v>390</v>
      </c>
      <c r="D449" s="9">
        <v>53360</v>
      </c>
      <c r="E449" s="9">
        <v>20</v>
      </c>
      <c r="F449" s="108" t="s">
        <v>381</v>
      </c>
      <c r="G449" s="197" t="s">
        <v>255</v>
      </c>
      <c r="H449" s="11"/>
      <c r="I449" s="11">
        <f t="shared" si="7"/>
        <v>53360</v>
      </c>
      <c r="J449" s="110"/>
      <c r="K449" s="94"/>
      <c r="L449" s="94"/>
      <c r="M449"/>
      <c r="N449"/>
      <c r="O449"/>
      <c r="P449"/>
      <c r="Q449"/>
      <c r="R449"/>
      <c r="S449"/>
      <c r="T449"/>
      <c r="U449"/>
      <c r="V449"/>
      <c r="W449"/>
      <c r="X449"/>
      <c r="Y449"/>
      <c r="Z449"/>
      <c r="AA449"/>
      <c r="AB449"/>
      <c r="AC449"/>
      <c r="AD449"/>
      <c r="AE449"/>
      <c r="AF449"/>
      <c r="AG449"/>
      <c r="AH449"/>
      <c r="AI449"/>
      <c r="AJ449"/>
      <c r="AK449"/>
      <c r="AL449"/>
      <c r="AM449"/>
    </row>
    <row r="450" spans="1:47" s="52" customFormat="1" ht="30" customHeight="1">
      <c r="A450" s="71"/>
      <c r="B450" s="72"/>
      <c r="C450" s="108" t="s">
        <v>391</v>
      </c>
      <c r="D450" s="9">
        <v>90000</v>
      </c>
      <c r="E450" s="9">
        <v>20</v>
      </c>
      <c r="F450" s="108" t="s">
        <v>381</v>
      </c>
      <c r="G450" s="197" t="s">
        <v>255</v>
      </c>
      <c r="H450" s="11"/>
      <c r="I450" s="11">
        <f t="shared" si="7"/>
        <v>90000</v>
      </c>
      <c r="J450" s="110"/>
      <c r="K450" s="94"/>
      <c r="L450" s="94"/>
      <c r="M450"/>
      <c r="N450"/>
      <c r="O450"/>
      <c r="P450"/>
      <c r="Q450"/>
      <c r="R450"/>
      <c r="S450"/>
      <c r="T450"/>
      <c r="U450"/>
      <c r="V450"/>
      <c r="W450"/>
      <c r="X450"/>
      <c r="Y450"/>
      <c r="Z450"/>
      <c r="AA450"/>
      <c r="AB450"/>
      <c r="AC450"/>
      <c r="AD450"/>
      <c r="AE450"/>
      <c r="AF450"/>
      <c r="AG450"/>
      <c r="AH450"/>
      <c r="AI450"/>
      <c r="AJ450"/>
      <c r="AK450"/>
      <c r="AL450"/>
      <c r="AM450"/>
    </row>
    <row r="451" spans="1:47" s="52" customFormat="1" ht="30" customHeight="1">
      <c r="A451" s="71"/>
      <c r="B451" s="72"/>
      <c r="C451" s="108" t="s">
        <v>391</v>
      </c>
      <c r="D451" s="9">
        <v>95000</v>
      </c>
      <c r="E451" s="9">
        <v>20</v>
      </c>
      <c r="F451" s="108" t="s">
        <v>381</v>
      </c>
      <c r="G451" s="197" t="s">
        <v>255</v>
      </c>
      <c r="H451" s="11"/>
      <c r="I451" s="11">
        <f t="shared" si="7"/>
        <v>95000</v>
      </c>
      <c r="J451" s="110"/>
      <c r="K451" s="94"/>
      <c r="L451" s="94"/>
      <c r="M451"/>
      <c r="N451"/>
      <c r="O451"/>
      <c r="P451"/>
      <c r="Q451"/>
      <c r="R451"/>
      <c r="S451"/>
      <c r="T451"/>
      <c r="U451"/>
      <c r="V451"/>
      <c r="W451"/>
      <c r="X451"/>
      <c r="Y451"/>
      <c r="Z451"/>
      <c r="AA451"/>
      <c r="AB451"/>
      <c r="AC451"/>
      <c r="AD451"/>
      <c r="AE451"/>
      <c r="AF451"/>
      <c r="AG451"/>
      <c r="AH451"/>
      <c r="AI451"/>
      <c r="AJ451"/>
      <c r="AK451"/>
      <c r="AL451"/>
      <c r="AM451"/>
    </row>
    <row r="452" spans="1:47" s="52" customFormat="1" ht="30" customHeight="1">
      <c r="A452" s="71"/>
      <c r="B452" s="72"/>
      <c r="C452" s="108" t="s">
        <v>390</v>
      </c>
      <c r="D452" s="9">
        <v>104400</v>
      </c>
      <c r="E452" s="9">
        <v>20</v>
      </c>
      <c r="F452" s="108" t="s">
        <v>381</v>
      </c>
      <c r="G452" s="197" t="s">
        <v>255</v>
      </c>
      <c r="H452" s="11"/>
      <c r="I452" s="11">
        <f t="shared" si="7"/>
        <v>104400</v>
      </c>
      <c r="J452" s="110"/>
      <c r="K452" s="94"/>
      <c r="L452" s="94"/>
      <c r="M452"/>
      <c r="N452"/>
      <c r="O452"/>
      <c r="P452"/>
      <c r="Q452"/>
      <c r="R452"/>
      <c r="S452"/>
      <c r="T452"/>
      <c r="U452"/>
      <c r="V452"/>
      <c r="W452"/>
      <c r="X452"/>
      <c r="Y452"/>
      <c r="Z452"/>
      <c r="AA452"/>
      <c r="AB452"/>
      <c r="AC452"/>
      <c r="AD452"/>
      <c r="AE452"/>
      <c r="AF452"/>
      <c r="AG452"/>
      <c r="AH452"/>
      <c r="AI452"/>
      <c r="AJ452"/>
      <c r="AK452"/>
      <c r="AL452"/>
      <c r="AM452"/>
    </row>
    <row r="453" spans="1:47" s="52" customFormat="1" ht="30" customHeight="1">
      <c r="A453" s="71"/>
      <c r="B453" s="72"/>
      <c r="C453" s="108" t="s">
        <v>390</v>
      </c>
      <c r="D453" s="9">
        <v>110200</v>
      </c>
      <c r="E453" s="9">
        <v>20</v>
      </c>
      <c r="F453" s="108" t="s">
        <v>381</v>
      </c>
      <c r="G453" s="197" t="s">
        <v>255</v>
      </c>
      <c r="H453" s="11"/>
      <c r="I453" s="11">
        <f t="shared" si="7"/>
        <v>110200</v>
      </c>
      <c r="J453" s="110"/>
      <c r="K453" s="94"/>
      <c r="L453" s="94"/>
      <c r="M453"/>
      <c r="N453"/>
      <c r="O453"/>
      <c r="P453"/>
      <c r="Q453"/>
      <c r="R453"/>
      <c r="S453"/>
      <c r="T453"/>
      <c r="U453"/>
      <c r="V453"/>
      <c r="W453"/>
      <c r="X453"/>
      <c r="Y453"/>
      <c r="Z453"/>
      <c r="AA453"/>
      <c r="AB453"/>
      <c r="AC453"/>
      <c r="AD453"/>
      <c r="AE453"/>
      <c r="AF453"/>
      <c r="AG453"/>
      <c r="AH453"/>
      <c r="AI453"/>
      <c r="AJ453"/>
      <c r="AK453"/>
      <c r="AL453"/>
      <c r="AM453"/>
    </row>
    <row r="454" spans="1:47" s="52" customFormat="1" ht="30" customHeight="1">
      <c r="A454" s="71"/>
      <c r="B454" s="72"/>
      <c r="C454" s="108" t="s">
        <v>391</v>
      </c>
      <c r="D454" s="9">
        <v>192000</v>
      </c>
      <c r="E454" s="9">
        <v>20</v>
      </c>
      <c r="F454" s="108" t="s">
        <v>381</v>
      </c>
      <c r="G454" s="197" t="s">
        <v>255</v>
      </c>
      <c r="H454" s="11"/>
      <c r="I454" s="11">
        <f t="shared" si="7"/>
        <v>192000</v>
      </c>
      <c r="J454" s="110"/>
      <c r="K454" s="94"/>
      <c r="L454" s="94"/>
      <c r="M454"/>
      <c r="N454"/>
      <c r="O454"/>
      <c r="P454"/>
      <c r="Q454"/>
      <c r="R454"/>
      <c r="S454"/>
      <c r="T454"/>
      <c r="U454"/>
      <c r="V454"/>
      <c r="W454"/>
      <c r="X454"/>
      <c r="Y454"/>
      <c r="Z454"/>
      <c r="AA454"/>
      <c r="AB454"/>
      <c r="AC454"/>
      <c r="AD454"/>
      <c r="AE454"/>
      <c r="AF454"/>
      <c r="AG454"/>
      <c r="AH454"/>
      <c r="AI454"/>
      <c r="AJ454"/>
      <c r="AK454"/>
      <c r="AL454"/>
      <c r="AM454"/>
    </row>
    <row r="455" spans="1:47" s="52" customFormat="1" ht="30" customHeight="1">
      <c r="A455" s="71"/>
      <c r="B455" s="72"/>
      <c r="C455" s="108" t="s">
        <v>390</v>
      </c>
      <c r="D455" s="9">
        <v>222720</v>
      </c>
      <c r="E455" s="9">
        <v>20</v>
      </c>
      <c r="F455" s="108" t="s">
        <v>381</v>
      </c>
      <c r="G455" s="197" t="s">
        <v>255</v>
      </c>
      <c r="H455" s="11"/>
      <c r="I455" s="11">
        <f t="shared" si="7"/>
        <v>222720</v>
      </c>
      <c r="J455" s="110"/>
      <c r="K455" s="94"/>
      <c r="L455" s="94"/>
      <c r="M455"/>
      <c r="N455"/>
      <c r="O455"/>
      <c r="P455"/>
      <c r="Q455"/>
      <c r="R455"/>
      <c r="S455"/>
      <c r="T455"/>
      <c r="U455"/>
      <c r="V455"/>
      <c r="W455"/>
      <c r="X455"/>
      <c r="Y455"/>
      <c r="Z455"/>
      <c r="AA455"/>
      <c r="AB455"/>
      <c r="AC455"/>
      <c r="AD455"/>
      <c r="AE455"/>
      <c r="AF455"/>
      <c r="AG455"/>
      <c r="AH455"/>
      <c r="AI455"/>
      <c r="AJ455"/>
      <c r="AK455"/>
      <c r="AL455"/>
      <c r="AM455"/>
    </row>
    <row r="456" spans="1:47" s="52" customFormat="1" ht="30" customHeight="1">
      <c r="A456" s="71"/>
      <c r="B456" s="72"/>
      <c r="C456" s="108"/>
      <c r="D456" s="9"/>
      <c r="E456" s="9"/>
      <c r="F456" s="243"/>
      <c r="G456" s="244"/>
      <c r="H456" s="11"/>
      <c r="I456" s="11"/>
      <c r="J456" s="239"/>
      <c r="K456" s="240"/>
      <c r="L456" s="240"/>
      <c r="M456"/>
      <c r="N456"/>
      <c r="O456"/>
      <c r="P456"/>
      <c r="Q456"/>
      <c r="R456"/>
      <c r="S456"/>
      <c r="T456"/>
      <c r="U456"/>
      <c r="V456"/>
      <c r="W456"/>
      <c r="X456"/>
      <c r="Y456"/>
      <c r="Z456"/>
      <c r="AA456"/>
      <c r="AB456"/>
      <c r="AC456"/>
      <c r="AD456"/>
      <c r="AE456"/>
      <c r="AF456"/>
      <c r="AG456"/>
      <c r="AH456"/>
      <c r="AI456"/>
      <c r="AJ456"/>
      <c r="AK456"/>
      <c r="AL456"/>
      <c r="AM456"/>
    </row>
    <row r="457" spans="1:47" s="52" customFormat="1" ht="30" customHeight="1">
      <c r="A457" s="334" t="s">
        <v>176</v>
      </c>
      <c r="B457" s="335"/>
      <c r="C457" s="64" t="s">
        <v>177</v>
      </c>
      <c r="D457" s="64" t="s">
        <v>392</v>
      </c>
      <c r="E457" s="128" t="s">
        <v>393</v>
      </c>
      <c r="F457" s="177" t="s">
        <v>180</v>
      </c>
      <c r="G457" s="177" t="s">
        <v>181</v>
      </c>
      <c r="H457" s="394"/>
      <c r="I457" s="357"/>
      <c r="J457" s="239"/>
      <c r="K457" s="240"/>
      <c r="L457" s="240"/>
      <c r="M457"/>
      <c r="N457"/>
      <c r="O457"/>
      <c r="P457"/>
      <c r="Q457"/>
      <c r="R457"/>
      <c r="S457"/>
      <c r="T457"/>
      <c r="U457"/>
      <c r="V457"/>
      <c r="W457"/>
      <c r="X457"/>
      <c r="Y457"/>
      <c r="Z457"/>
      <c r="AA457"/>
      <c r="AB457"/>
      <c r="AC457"/>
      <c r="AD457"/>
      <c r="AE457"/>
      <c r="AF457"/>
      <c r="AG457"/>
      <c r="AH457"/>
      <c r="AI457"/>
      <c r="AJ457"/>
      <c r="AK457"/>
      <c r="AL457"/>
      <c r="AM457"/>
    </row>
    <row r="458" spans="1:47" s="52" customFormat="1" ht="30" customHeight="1">
      <c r="A458" s="71" t="s">
        <v>182</v>
      </c>
      <c r="B458" s="72" t="s">
        <v>183</v>
      </c>
      <c r="C458" s="108" t="s">
        <v>394</v>
      </c>
      <c r="D458" s="9">
        <v>0.85</v>
      </c>
      <c r="E458" s="9">
        <v>5</v>
      </c>
      <c r="F458" s="157">
        <v>675</v>
      </c>
      <c r="G458" s="157">
        <v>10</v>
      </c>
      <c r="H458" s="356"/>
      <c r="I458" s="357"/>
      <c r="J458" s="241" t="s">
        <v>184</v>
      </c>
      <c r="K458" s="242"/>
      <c r="L458" s="242"/>
      <c r="M458"/>
      <c r="N458"/>
      <c r="O458"/>
      <c r="P458"/>
      <c r="Q458"/>
      <c r="R458"/>
      <c r="S458"/>
      <c r="T458"/>
      <c r="U458"/>
      <c r="V458"/>
      <c r="W458"/>
      <c r="X458"/>
      <c r="Y458"/>
      <c r="Z458"/>
      <c r="AA458"/>
      <c r="AB458"/>
      <c r="AC458"/>
      <c r="AD458"/>
      <c r="AE458"/>
      <c r="AF458"/>
      <c r="AG458"/>
      <c r="AH458"/>
      <c r="AI458"/>
      <c r="AJ458"/>
      <c r="AK458"/>
      <c r="AL458"/>
      <c r="AM458"/>
    </row>
    <row r="459" spans="1:47" s="52" customFormat="1" ht="30" customHeight="1">
      <c r="A459" s="71" t="s">
        <v>185</v>
      </c>
      <c r="B459" s="72" t="s">
        <v>186</v>
      </c>
      <c r="C459" s="108"/>
      <c r="D459" s="9"/>
      <c r="E459" s="9"/>
      <c r="F459" s="157"/>
      <c r="G459" s="157"/>
      <c r="H459" s="158"/>
      <c r="I459" s="133"/>
      <c r="J459" s="239"/>
      <c r="K459" s="240"/>
      <c r="L459" s="240"/>
      <c r="M459"/>
      <c r="N459"/>
      <c r="O459"/>
      <c r="P459"/>
      <c r="Q459"/>
      <c r="R459"/>
      <c r="S459"/>
      <c r="T459"/>
      <c r="U459"/>
      <c r="V459"/>
      <c r="W459"/>
      <c r="X459"/>
      <c r="Y459"/>
      <c r="Z459"/>
      <c r="AA459"/>
      <c r="AB459"/>
      <c r="AC459"/>
      <c r="AD459"/>
      <c r="AE459"/>
      <c r="AF459"/>
      <c r="AG459"/>
      <c r="AH459"/>
      <c r="AI459"/>
      <c r="AJ459"/>
      <c r="AK459"/>
      <c r="AL459"/>
      <c r="AM459"/>
    </row>
    <row r="460" spans="1:47" s="52" customFormat="1" ht="30" customHeight="1">
      <c r="A460" s="71" t="s">
        <v>187</v>
      </c>
      <c r="B460" s="72" t="s">
        <v>188</v>
      </c>
      <c r="C460" s="108"/>
      <c r="D460" s="9"/>
      <c r="E460" s="9"/>
      <c r="F460" s="157"/>
      <c r="G460" s="157"/>
      <c r="H460" s="356"/>
      <c r="I460" s="357"/>
      <c r="J460" s="239"/>
      <c r="K460" s="240"/>
      <c r="L460" s="240"/>
      <c r="M460"/>
      <c r="N460"/>
      <c r="O460"/>
      <c r="P460"/>
      <c r="Q460"/>
      <c r="R460"/>
      <c r="S460"/>
      <c r="T460"/>
      <c r="U460"/>
      <c r="V460"/>
      <c r="W460"/>
      <c r="X460"/>
      <c r="Y460"/>
      <c r="Z460"/>
      <c r="AA460"/>
      <c r="AB460"/>
      <c r="AC460"/>
      <c r="AD460"/>
      <c r="AE460"/>
      <c r="AF460"/>
      <c r="AG460"/>
      <c r="AH460"/>
      <c r="AI460"/>
      <c r="AJ460"/>
      <c r="AK460"/>
      <c r="AL460"/>
      <c r="AM460"/>
    </row>
    <row r="461" spans="1:47" s="75" customFormat="1" ht="33" customHeight="1">
      <c r="A461" s="52"/>
      <c r="B461" s="52"/>
      <c r="C461" s="74" t="s">
        <v>189</v>
      </c>
      <c r="D461" s="118">
        <f>SUM(D52:D456)+SUM(D458:D460)</f>
        <v>10165288.870000001</v>
      </c>
      <c r="E461" s="440"/>
      <c r="F461" s="441"/>
      <c r="G461" s="441"/>
      <c r="H461" s="120">
        <f>SUM(H52:H456)</f>
        <v>0</v>
      </c>
      <c r="I461" s="120">
        <f>SUM(I52:I456)</f>
        <v>6660712.5800000019</v>
      </c>
      <c r="J461"/>
      <c r="K461"/>
      <c r="L461"/>
      <c r="M461"/>
      <c r="N461"/>
      <c r="O461"/>
      <c r="P461"/>
      <c r="Q461"/>
      <c r="R461"/>
      <c r="S461"/>
      <c r="T461"/>
      <c r="U461"/>
      <c r="V461"/>
      <c r="W461"/>
      <c r="X461"/>
      <c r="Y461"/>
      <c r="Z461"/>
      <c r="AA461"/>
      <c r="AB461"/>
      <c r="AC461"/>
      <c r="AD461"/>
      <c r="AE461"/>
      <c r="AF461"/>
      <c r="AG461"/>
      <c r="AH461"/>
      <c r="AI461"/>
      <c r="AJ461"/>
      <c r="AK461"/>
    </row>
    <row r="462" spans="1:47" s="75" customFormat="1" ht="33" customHeight="1" thickBot="1">
      <c r="A462" s="55"/>
      <c r="B462" s="55"/>
      <c r="C462" s="74" t="s">
        <v>190</v>
      </c>
      <c r="D462" s="119">
        <f>D461/$C$6</f>
        <v>2378.9583126608941</v>
      </c>
      <c r="E462" s="442"/>
      <c r="F462" s="442"/>
      <c r="G462" s="442"/>
      <c r="H462" s="121">
        <f t="shared" ref="H462:I462" si="8">H461/$C$6</f>
        <v>0</v>
      </c>
      <c r="I462" s="121">
        <f t="shared" si="8"/>
        <v>1558.7906810203608</v>
      </c>
      <c r="J462"/>
      <c r="K462"/>
      <c r="L462"/>
      <c r="M462"/>
      <c r="N462"/>
      <c r="O462"/>
      <c r="P462"/>
      <c r="Q462"/>
      <c r="R462"/>
      <c r="S462"/>
      <c r="T462"/>
      <c r="U462"/>
      <c r="V462"/>
      <c r="W462"/>
      <c r="X462"/>
      <c r="Y462"/>
      <c r="Z462"/>
      <c r="AA462"/>
      <c r="AB462"/>
      <c r="AC462"/>
      <c r="AD462"/>
      <c r="AE462"/>
      <c r="AF462"/>
      <c r="AG462"/>
      <c r="AH462"/>
      <c r="AI462"/>
      <c r="AJ462"/>
      <c r="AK462"/>
    </row>
    <row r="463" spans="1:47" s="75" customFormat="1" ht="27" customHeight="1">
      <c r="A463" s="55"/>
      <c r="B463" s="55"/>
      <c r="C463" s="94"/>
      <c r="D463" s="54"/>
      <c r="E463" s="54"/>
      <c r="F463" s="54"/>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row>
    <row r="464" spans="1:47" s="75" customFormat="1" ht="36" customHeight="1">
      <c r="A464" s="412"/>
      <c r="B464" s="412"/>
      <c r="C464" s="412"/>
      <c r="D464" s="412"/>
      <c r="E464" s="412"/>
      <c r="F464" s="412"/>
      <c r="G464" s="412"/>
      <c r="H464" s="412"/>
      <c r="I464" s="412"/>
      <c r="J464" s="412"/>
      <c r="K464" s="412"/>
      <c r="L464" s="412"/>
      <c r="M464" s="412"/>
      <c r="N464" s="412"/>
      <c r="O464" s="412"/>
      <c r="P464" s="412"/>
      <c r="Q464" s="412"/>
      <c r="R464" s="412"/>
      <c r="S464" s="412"/>
      <c r="T464" s="412"/>
      <c r="U464"/>
      <c r="V464"/>
      <c r="W464"/>
      <c r="X464"/>
      <c r="Y464"/>
      <c r="Z464"/>
      <c r="AA464"/>
      <c r="AB464"/>
      <c r="AC464"/>
      <c r="AD464"/>
      <c r="AE464"/>
      <c r="AF464"/>
      <c r="AG464"/>
      <c r="AH464"/>
      <c r="AI464"/>
      <c r="AJ464"/>
      <c r="AK464"/>
      <c r="AL464"/>
      <c r="AM464"/>
      <c r="AN464"/>
      <c r="AO464"/>
      <c r="AP464"/>
      <c r="AQ464"/>
      <c r="AR464"/>
      <c r="AS464"/>
      <c r="AT464"/>
      <c r="AU464"/>
    </row>
    <row r="465" spans="1:20" ht="23.25" customHeight="1">
      <c r="A465" s="300" t="s">
        <v>395</v>
      </c>
      <c r="B465" s="301"/>
      <c r="C465" s="306" t="s">
        <v>396</v>
      </c>
      <c r="D465" s="306" t="s">
        <v>193</v>
      </c>
      <c r="E465" s="308" t="s">
        <v>194</v>
      </c>
      <c r="F465" s="309"/>
      <c r="G465" s="312" t="s">
        <v>195</v>
      </c>
      <c r="H465" s="312"/>
      <c r="I465" s="312"/>
      <c r="J465" s="312"/>
      <c r="K465" s="312"/>
      <c r="L465" s="312"/>
      <c r="M465" s="312"/>
      <c r="N465" s="312"/>
      <c r="O465" s="308" t="s">
        <v>196</v>
      </c>
      <c r="P465" s="312"/>
      <c r="Q465" s="312"/>
      <c r="R465" s="309"/>
      <c r="S465" s="358" t="s">
        <v>197</v>
      </c>
      <c r="T465" s="309" t="s">
        <v>198</v>
      </c>
    </row>
    <row r="466" spans="1:20" ht="39.4" customHeight="1">
      <c r="A466" s="413"/>
      <c r="B466" s="414"/>
      <c r="C466" s="332"/>
      <c r="D466" s="307"/>
      <c r="E466" s="310"/>
      <c r="F466" s="311"/>
      <c r="G466" s="313"/>
      <c r="H466" s="313"/>
      <c r="I466" s="313"/>
      <c r="J466" s="313"/>
      <c r="K466" s="313"/>
      <c r="L466" s="313"/>
      <c r="M466" s="313"/>
      <c r="N466" s="313"/>
      <c r="O466" s="310"/>
      <c r="P466" s="313"/>
      <c r="Q466" s="313"/>
      <c r="R466" s="311"/>
      <c r="S466" s="359"/>
      <c r="T466" s="311"/>
    </row>
    <row r="467" spans="1:20" ht="24.75" customHeight="1">
      <c r="A467" s="415"/>
      <c r="B467" s="416"/>
      <c r="C467" s="333"/>
      <c r="D467" s="353" t="s">
        <v>199</v>
      </c>
      <c r="E467" s="354"/>
      <c r="F467" s="355"/>
      <c r="G467" s="353" t="s">
        <v>200</v>
      </c>
      <c r="H467" s="354"/>
      <c r="I467" s="354"/>
      <c r="J467" s="354"/>
      <c r="K467" s="354"/>
      <c r="L467" s="354"/>
      <c r="M467" s="354"/>
      <c r="N467" s="355"/>
      <c r="O467" s="353" t="s">
        <v>201</v>
      </c>
      <c r="P467" s="354"/>
      <c r="Q467" s="354"/>
      <c r="R467" s="355"/>
      <c r="S467" s="359"/>
      <c r="T467" s="309" t="s">
        <v>113</v>
      </c>
    </row>
    <row r="468" spans="1:20" ht="30" customHeight="1">
      <c r="A468" s="76" t="s">
        <v>138</v>
      </c>
      <c r="B468" s="77"/>
      <c r="C468" s="78"/>
      <c r="D468" s="78" t="s">
        <v>202</v>
      </c>
      <c r="E468" s="78" t="s">
        <v>203</v>
      </c>
      <c r="F468" s="78" t="s">
        <v>204</v>
      </c>
      <c r="G468" s="78" t="s">
        <v>205</v>
      </c>
      <c r="H468" s="78" t="s">
        <v>206</v>
      </c>
      <c r="I468" s="78" t="s">
        <v>207</v>
      </c>
      <c r="J468" s="78" t="s">
        <v>208</v>
      </c>
      <c r="K468" s="78" t="s">
        <v>209</v>
      </c>
      <c r="L468" s="353" t="s">
        <v>210</v>
      </c>
      <c r="M468" s="355"/>
      <c r="N468" s="78" t="s">
        <v>211</v>
      </c>
      <c r="O468" s="78" t="s">
        <v>212</v>
      </c>
      <c r="P468" s="78" t="s">
        <v>213</v>
      </c>
      <c r="Q468" s="78" t="s">
        <v>214</v>
      </c>
      <c r="R468" s="78" t="s">
        <v>215</v>
      </c>
      <c r="S468" s="360"/>
      <c r="T468" s="311"/>
    </row>
    <row r="469" spans="1:20" ht="30" customHeight="1">
      <c r="A469" s="79">
        <v>0.1</v>
      </c>
      <c r="B469" s="72" t="s">
        <v>156</v>
      </c>
      <c r="C469" s="316"/>
      <c r="D469" s="317"/>
      <c r="E469" s="317"/>
      <c r="F469" s="317"/>
      <c r="G469" s="317"/>
      <c r="H469" s="317"/>
      <c r="I469" s="317"/>
      <c r="J469" s="317"/>
      <c r="K469" s="317"/>
      <c r="L469" s="317"/>
      <c r="M469" s="317"/>
      <c r="N469" s="318"/>
      <c r="O469" s="28">
        <v>14528.2</v>
      </c>
      <c r="P469" s="28" t="s">
        <v>259</v>
      </c>
      <c r="Q469" s="28" t="s">
        <v>259</v>
      </c>
      <c r="R469" s="28" t="s">
        <v>259</v>
      </c>
      <c r="S469" s="117">
        <f>SUM(C469:R469)</f>
        <v>14528.2</v>
      </c>
      <c r="T469" s="25" t="s">
        <v>259</v>
      </c>
    </row>
    <row r="470" spans="1:20" ht="30" customHeight="1">
      <c r="A470" s="71">
        <v>0.2</v>
      </c>
      <c r="B470" s="72" t="s">
        <v>158</v>
      </c>
      <c r="C470" s="319"/>
      <c r="D470" s="320"/>
      <c r="E470" s="320"/>
      <c r="F470" s="320"/>
      <c r="G470" s="320"/>
      <c r="H470" s="320"/>
      <c r="I470" s="320"/>
      <c r="J470" s="320"/>
      <c r="K470" s="320"/>
      <c r="L470" s="320"/>
      <c r="M470" s="320"/>
      <c r="N470" s="321"/>
      <c r="O470" s="28" t="s">
        <v>259</v>
      </c>
      <c r="P470" s="28" t="s">
        <v>259</v>
      </c>
      <c r="Q470" s="28" t="s">
        <v>259</v>
      </c>
      <c r="R470" s="28" t="s">
        <v>259</v>
      </c>
      <c r="S470" s="117">
        <f t="shared" ref="S470:S484" si="9">SUM(C470:R470)</f>
        <v>0</v>
      </c>
      <c r="T470" s="24" t="s">
        <v>259</v>
      </c>
    </row>
    <row r="471" spans="1:20" ht="30" customHeight="1">
      <c r="A471" s="71">
        <v>0.3</v>
      </c>
      <c r="B471" s="72" t="s">
        <v>159</v>
      </c>
      <c r="C471" s="24" t="s">
        <v>259</v>
      </c>
      <c r="D471" s="24" t="s">
        <v>259</v>
      </c>
      <c r="E471" s="26" t="s">
        <v>259</v>
      </c>
      <c r="F471" s="27" t="s">
        <v>259</v>
      </c>
      <c r="G471" s="27" t="s">
        <v>259</v>
      </c>
      <c r="H471" s="28" t="s">
        <v>259</v>
      </c>
      <c r="I471" s="28" t="s">
        <v>259</v>
      </c>
      <c r="J471" s="28" t="s">
        <v>259</v>
      </c>
      <c r="K471" s="28" t="s">
        <v>259</v>
      </c>
      <c r="L471" s="428"/>
      <c r="M471" s="429"/>
      <c r="N471" s="430"/>
      <c r="O471" s="28" t="s">
        <v>259</v>
      </c>
      <c r="P471" s="28" t="s">
        <v>259</v>
      </c>
      <c r="Q471" s="28" t="s">
        <v>259</v>
      </c>
      <c r="R471" s="28" t="s">
        <v>259</v>
      </c>
      <c r="S471" s="117">
        <f t="shared" si="9"/>
        <v>0</v>
      </c>
      <c r="T471" s="24" t="s">
        <v>259</v>
      </c>
    </row>
    <row r="472" spans="1:20" ht="30" customHeight="1">
      <c r="A472" s="71">
        <v>0.4</v>
      </c>
      <c r="B472" s="72" t="s">
        <v>160</v>
      </c>
      <c r="C472" s="24" t="s">
        <v>259</v>
      </c>
      <c r="D472" s="24" t="s">
        <v>259</v>
      </c>
      <c r="E472" s="26" t="s">
        <v>259</v>
      </c>
      <c r="F472" s="27" t="s">
        <v>259</v>
      </c>
      <c r="G472" s="29" t="s">
        <v>259</v>
      </c>
      <c r="H472" s="28" t="s">
        <v>259</v>
      </c>
      <c r="I472" s="28" t="s">
        <v>259</v>
      </c>
      <c r="J472" s="28" t="s">
        <v>259</v>
      </c>
      <c r="K472" s="28" t="s">
        <v>259</v>
      </c>
      <c r="L472" s="316"/>
      <c r="M472" s="317"/>
      <c r="N472" s="318"/>
      <c r="O472" s="28" t="s">
        <v>259</v>
      </c>
      <c r="P472" s="28" t="s">
        <v>259</v>
      </c>
      <c r="Q472" s="28" t="s">
        <v>259</v>
      </c>
      <c r="R472" s="28" t="s">
        <v>259</v>
      </c>
      <c r="S472" s="117">
        <f t="shared" si="9"/>
        <v>0</v>
      </c>
      <c r="T472" s="28" t="s">
        <v>259</v>
      </c>
    </row>
    <row r="473" spans="1:20" ht="30" customHeight="1">
      <c r="A473" s="71">
        <v>0.5</v>
      </c>
      <c r="B473" s="72" t="s">
        <v>217</v>
      </c>
      <c r="C473" s="24" t="s">
        <v>259</v>
      </c>
      <c r="D473" s="24" t="s">
        <v>259</v>
      </c>
      <c r="E473" s="26" t="s">
        <v>259</v>
      </c>
      <c r="F473" s="27" t="s">
        <v>259</v>
      </c>
      <c r="G473" s="29" t="s">
        <v>259</v>
      </c>
      <c r="H473" s="28" t="s">
        <v>259</v>
      </c>
      <c r="I473" s="28" t="s">
        <v>259</v>
      </c>
      <c r="J473" s="28" t="s">
        <v>259</v>
      </c>
      <c r="K473" s="28" t="s">
        <v>259</v>
      </c>
      <c r="L473" s="316"/>
      <c r="M473" s="317"/>
      <c r="N473" s="318"/>
      <c r="O473" s="28" t="s">
        <v>259</v>
      </c>
      <c r="P473" s="28">
        <v>11695.09</v>
      </c>
      <c r="Q473" s="28">
        <v>1725.39</v>
      </c>
      <c r="R473" s="28">
        <v>38.9</v>
      </c>
      <c r="S473" s="117">
        <f t="shared" si="9"/>
        <v>13459.38</v>
      </c>
      <c r="T473" s="28">
        <v>3</v>
      </c>
    </row>
    <row r="474" spans="1:20" ht="30" customHeight="1">
      <c r="A474" s="71">
        <v>1</v>
      </c>
      <c r="B474" s="77" t="s">
        <v>161</v>
      </c>
      <c r="C474" s="24">
        <v>0</v>
      </c>
      <c r="D474" s="24">
        <v>386135.15</v>
      </c>
      <c r="E474" s="30">
        <v>22344.25</v>
      </c>
      <c r="F474" s="24">
        <v>19466.22</v>
      </c>
      <c r="G474" s="28" t="s">
        <v>259</v>
      </c>
      <c r="H474" s="28" t="s">
        <v>259</v>
      </c>
      <c r="I474" s="28">
        <v>0</v>
      </c>
      <c r="J474" s="28" t="s">
        <v>259</v>
      </c>
      <c r="K474" s="28" t="s">
        <v>259</v>
      </c>
      <c r="L474" s="316"/>
      <c r="M474" s="317"/>
      <c r="N474" s="318"/>
      <c r="O474" s="28" t="s">
        <v>259</v>
      </c>
      <c r="P474" s="28">
        <v>3369.75</v>
      </c>
      <c r="Q474" s="28">
        <v>191.45</v>
      </c>
      <c r="R474" s="28" t="s">
        <v>259</v>
      </c>
      <c r="S474" s="117">
        <f t="shared" si="9"/>
        <v>431506.82</v>
      </c>
      <c r="T474" s="28">
        <v>-286391.76</v>
      </c>
    </row>
    <row r="475" spans="1:20" ht="30" customHeight="1">
      <c r="A475" s="71">
        <v>2.1</v>
      </c>
      <c r="B475" s="72" t="s">
        <v>162</v>
      </c>
      <c r="C475" s="24">
        <v>0</v>
      </c>
      <c r="D475" s="24">
        <v>64267.79</v>
      </c>
      <c r="E475" s="30">
        <v>370.67</v>
      </c>
      <c r="F475" s="24">
        <v>2250.59</v>
      </c>
      <c r="G475" s="28" t="s">
        <v>259</v>
      </c>
      <c r="H475" s="28" t="s">
        <v>259</v>
      </c>
      <c r="I475" s="28">
        <v>0</v>
      </c>
      <c r="J475" s="28" t="s">
        <v>259</v>
      </c>
      <c r="K475" s="28" t="s">
        <v>259</v>
      </c>
      <c r="L475" s="316"/>
      <c r="M475" s="317"/>
      <c r="N475" s="318"/>
      <c r="O475" s="28" t="s">
        <v>259</v>
      </c>
      <c r="P475" s="28">
        <v>3369.75</v>
      </c>
      <c r="Q475" s="28">
        <v>191.45</v>
      </c>
      <c r="R475" s="28" t="s">
        <v>259</v>
      </c>
      <c r="S475" s="117">
        <f>SUM(C475:R475)</f>
        <v>70450.25</v>
      </c>
      <c r="T475" s="24">
        <v>-20041.099999999999</v>
      </c>
    </row>
    <row r="476" spans="1:20" ht="30" customHeight="1">
      <c r="A476" s="71">
        <v>2.2000000000000002</v>
      </c>
      <c r="B476" s="72" t="s">
        <v>163</v>
      </c>
      <c r="C476" s="24">
        <v>0</v>
      </c>
      <c r="D476" s="24">
        <v>105381.15</v>
      </c>
      <c r="E476" s="30">
        <v>3247.18</v>
      </c>
      <c r="F476" s="24">
        <v>7318.14</v>
      </c>
      <c r="G476" s="28" t="s">
        <v>259</v>
      </c>
      <c r="H476" s="28" t="s">
        <v>259</v>
      </c>
      <c r="I476" s="28">
        <v>0</v>
      </c>
      <c r="J476" s="28">
        <v>59394.18</v>
      </c>
      <c r="K476" s="28">
        <v>0</v>
      </c>
      <c r="L476" s="316"/>
      <c r="M476" s="317"/>
      <c r="N476" s="318"/>
      <c r="O476" s="28" t="s">
        <v>259</v>
      </c>
      <c r="P476" s="28">
        <v>2604.34</v>
      </c>
      <c r="Q476" s="28">
        <v>236.45</v>
      </c>
      <c r="R476" s="28" t="s">
        <v>259</v>
      </c>
      <c r="S476" s="117">
        <f>SUM(C476:R476)</f>
        <v>178181.44</v>
      </c>
      <c r="T476" s="24">
        <v>-66909.91</v>
      </c>
    </row>
    <row r="477" spans="1:20" ht="30" customHeight="1">
      <c r="A477" s="71">
        <v>2.2999999999999998</v>
      </c>
      <c r="B477" s="72" t="s">
        <v>164</v>
      </c>
      <c r="C477" s="24">
        <v>-140664.56</v>
      </c>
      <c r="D477" s="24">
        <v>177822.22</v>
      </c>
      <c r="E477" s="30">
        <v>971.76</v>
      </c>
      <c r="F477" s="24">
        <v>15082.77</v>
      </c>
      <c r="G477" s="28" t="s">
        <v>259</v>
      </c>
      <c r="H477" s="28" t="s">
        <v>259</v>
      </c>
      <c r="I477" s="28">
        <v>0</v>
      </c>
      <c r="J477" s="28">
        <v>18370.07</v>
      </c>
      <c r="K477" s="28">
        <v>0</v>
      </c>
      <c r="L477" s="316"/>
      <c r="M477" s="317"/>
      <c r="N477" s="318"/>
      <c r="O477" s="28" t="s">
        <v>259</v>
      </c>
      <c r="P477" s="28">
        <v>60.37</v>
      </c>
      <c r="Q477" s="28">
        <v>5.75</v>
      </c>
      <c r="R477" s="28" t="s">
        <v>259</v>
      </c>
      <c r="S477" s="117">
        <f t="shared" si="9"/>
        <v>71648.38</v>
      </c>
      <c r="T477" s="24">
        <v>-101139.78</v>
      </c>
    </row>
    <row r="478" spans="1:20" ht="30" customHeight="1">
      <c r="A478" s="71">
        <v>2.4</v>
      </c>
      <c r="B478" s="72" t="s">
        <v>165</v>
      </c>
      <c r="C478" s="24">
        <v>0</v>
      </c>
      <c r="D478" s="24">
        <v>2093.46</v>
      </c>
      <c r="E478" s="30">
        <v>103.56</v>
      </c>
      <c r="F478" s="24">
        <v>86.25</v>
      </c>
      <c r="G478" s="28" t="s">
        <v>259</v>
      </c>
      <c r="H478" s="28" t="s">
        <v>259</v>
      </c>
      <c r="I478" s="28">
        <v>0</v>
      </c>
      <c r="J478" s="28" t="s">
        <v>259</v>
      </c>
      <c r="K478" s="28" t="s">
        <v>259</v>
      </c>
      <c r="L478" s="316"/>
      <c r="M478" s="317"/>
      <c r="N478" s="318"/>
      <c r="O478" s="28" t="s">
        <v>259</v>
      </c>
      <c r="P478" s="28">
        <v>1898.83</v>
      </c>
      <c r="Q478" s="28">
        <v>170.26</v>
      </c>
      <c r="R478" s="28">
        <v>73.849999999999994</v>
      </c>
      <c r="S478" s="117">
        <f t="shared" si="9"/>
        <v>4426.2100000000009</v>
      </c>
      <c r="T478" s="24">
        <v>-1903.98</v>
      </c>
    </row>
    <row r="479" spans="1:20" ht="30" customHeight="1">
      <c r="A479" s="71">
        <v>2.5</v>
      </c>
      <c r="B479" s="72" t="s">
        <v>166</v>
      </c>
      <c r="C479" s="24">
        <v>0</v>
      </c>
      <c r="D479" s="24">
        <v>124001.11</v>
      </c>
      <c r="E479" s="30">
        <v>1105.01</v>
      </c>
      <c r="F479" s="24">
        <v>9952.9599999999991</v>
      </c>
      <c r="G479" s="28" t="s">
        <v>259</v>
      </c>
      <c r="H479" s="28" t="s">
        <v>259</v>
      </c>
      <c r="I479" s="28">
        <v>0</v>
      </c>
      <c r="J479" s="28">
        <v>1760.98</v>
      </c>
      <c r="K479" s="28">
        <v>0</v>
      </c>
      <c r="L479" s="316"/>
      <c r="M479" s="317"/>
      <c r="N479" s="318"/>
      <c r="O479" s="28" t="s">
        <v>259</v>
      </c>
      <c r="P479" s="28">
        <v>406.77</v>
      </c>
      <c r="Q479" s="28">
        <v>7.56</v>
      </c>
      <c r="R479" s="28">
        <v>0.82</v>
      </c>
      <c r="S479" s="117">
        <f t="shared" si="9"/>
        <v>137235.21</v>
      </c>
      <c r="T479" s="24">
        <v>-21427.73</v>
      </c>
    </row>
    <row r="480" spans="1:20" ht="30" customHeight="1">
      <c r="A480" s="71">
        <v>2.6</v>
      </c>
      <c r="B480" s="72" t="s">
        <v>167</v>
      </c>
      <c r="C480" s="24">
        <v>0</v>
      </c>
      <c r="D480" s="24">
        <v>28396.81</v>
      </c>
      <c r="E480" s="30">
        <v>31.19</v>
      </c>
      <c r="F480" s="24">
        <v>332.6</v>
      </c>
      <c r="G480" s="28" t="s">
        <v>259</v>
      </c>
      <c r="H480" s="28" t="s">
        <v>259</v>
      </c>
      <c r="I480" s="28">
        <v>0</v>
      </c>
      <c r="J480" s="28">
        <v>4285.0200000000004</v>
      </c>
      <c r="K480" s="28">
        <v>0</v>
      </c>
      <c r="L480" s="316"/>
      <c r="M480" s="317"/>
      <c r="N480" s="318"/>
      <c r="O480" s="28" t="s">
        <v>259</v>
      </c>
      <c r="P480" s="28">
        <v>1172.82</v>
      </c>
      <c r="Q480" s="28">
        <v>41.54</v>
      </c>
      <c r="R480" s="28">
        <v>17.04</v>
      </c>
      <c r="S480" s="117">
        <f t="shared" si="9"/>
        <v>34277.019999999997</v>
      </c>
      <c r="T480" s="24">
        <v>-8022.38</v>
      </c>
    </row>
    <row r="481" spans="1:47" ht="30" customHeight="1">
      <c r="A481" s="71">
        <v>2.7</v>
      </c>
      <c r="B481" s="72" t="s">
        <v>168</v>
      </c>
      <c r="C481" s="24">
        <v>0</v>
      </c>
      <c r="D481" s="24">
        <v>24642.13</v>
      </c>
      <c r="E481" s="30">
        <v>152.59</v>
      </c>
      <c r="F481" s="24">
        <v>2398.15</v>
      </c>
      <c r="G481" s="28" t="s">
        <v>259</v>
      </c>
      <c r="H481" s="28" t="s">
        <v>259</v>
      </c>
      <c r="I481" s="28">
        <v>0</v>
      </c>
      <c r="J481" s="28">
        <v>12190.19</v>
      </c>
      <c r="K481" s="28">
        <v>0</v>
      </c>
      <c r="L481" s="316"/>
      <c r="M481" s="317"/>
      <c r="N481" s="318"/>
      <c r="O481" s="28" t="s">
        <v>259</v>
      </c>
      <c r="P481" s="28">
        <v>22.19</v>
      </c>
      <c r="Q481" s="28">
        <v>10043.61</v>
      </c>
      <c r="R481" s="28">
        <v>3.01</v>
      </c>
      <c r="S481" s="117">
        <f t="shared" si="9"/>
        <v>49451.87000000001</v>
      </c>
      <c r="T481" s="24">
        <v>-1260.6199999999999</v>
      </c>
    </row>
    <row r="482" spans="1:47" ht="30" customHeight="1">
      <c r="A482" s="71">
        <v>2.8</v>
      </c>
      <c r="B482" s="72" t="s">
        <v>169</v>
      </c>
      <c r="C482" s="24">
        <v>-9984</v>
      </c>
      <c r="D482" s="24">
        <v>5474.89</v>
      </c>
      <c r="E482" s="30">
        <v>28.85</v>
      </c>
      <c r="F482" s="24">
        <v>0</v>
      </c>
      <c r="G482" s="28" t="s">
        <v>259</v>
      </c>
      <c r="H482" s="28" t="s">
        <v>259</v>
      </c>
      <c r="I482" s="28">
        <v>0</v>
      </c>
      <c r="J482" s="28">
        <v>5588.56</v>
      </c>
      <c r="K482" s="28">
        <v>0</v>
      </c>
      <c r="L482" s="316"/>
      <c r="M482" s="317"/>
      <c r="N482" s="318"/>
      <c r="O482" s="28" t="s">
        <v>259</v>
      </c>
      <c r="P482" s="28">
        <v>74.77</v>
      </c>
      <c r="Q482" s="28">
        <v>558.61</v>
      </c>
      <c r="R482" s="28">
        <v>1.1399999999999999</v>
      </c>
      <c r="S482" s="117">
        <f t="shared" si="9"/>
        <v>1742.8200000000013</v>
      </c>
      <c r="T482" s="24">
        <v>0</v>
      </c>
    </row>
    <row r="483" spans="1:47" ht="30" customHeight="1">
      <c r="A483" s="71">
        <v>3</v>
      </c>
      <c r="B483" s="77" t="s">
        <v>170</v>
      </c>
      <c r="C483" s="24">
        <v>-513.98</v>
      </c>
      <c r="D483" s="24">
        <v>15934.03</v>
      </c>
      <c r="E483" s="24">
        <v>45.14</v>
      </c>
      <c r="F483" s="24">
        <v>1701.52</v>
      </c>
      <c r="G483" s="28" t="s">
        <v>259</v>
      </c>
      <c r="H483" s="28" t="s">
        <v>259</v>
      </c>
      <c r="I483" s="28">
        <v>0</v>
      </c>
      <c r="J483" s="28">
        <v>30183.81</v>
      </c>
      <c r="K483" s="28">
        <v>0</v>
      </c>
      <c r="L483" s="316"/>
      <c r="M483" s="317"/>
      <c r="N483" s="318"/>
      <c r="O483" s="28" t="s">
        <v>259</v>
      </c>
      <c r="P483" s="28">
        <v>13.56</v>
      </c>
      <c r="Q483" s="28">
        <v>526.37</v>
      </c>
      <c r="R483" s="28">
        <v>10.88</v>
      </c>
      <c r="S483" s="117">
        <f t="shared" ref="S483" si="10">SUM(C483:R483)</f>
        <v>47901.33</v>
      </c>
      <c r="T483" s="24">
        <v>-23598</v>
      </c>
    </row>
    <row r="484" spans="1:47" ht="30" customHeight="1">
      <c r="A484" s="71">
        <v>4</v>
      </c>
      <c r="B484" s="77" t="s">
        <v>218</v>
      </c>
      <c r="C484" s="24">
        <v>-522.20000000000005</v>
      </c>
      <c r="D484" s="24">
        <v>10964.67</v>
      </c>
      <c r="E484" s="30">
        <v>41.82</v>
      </c>
      <c r="F484" s="24">
        <v>32.54</v>
      </c>
      <c r="G484" s="28" t="s">
        <v>259</v>
      </c>
      <c r="H484" s="28" t="s">
        <v>259</v>
      </c>
      <c r="I484" s="28">
        <v>0</v>
      </c>
      <c r="J484" s="28">
        <v>3253.88</v>
      </c>
      <c r="K484" s="28">
        <v>0</v>
      </c>
      <c r="L484" s="319"/>
      <c r="M484" s="320"/>
      <c r="N484" s="321"/>
      <c r="O484" s="28" t="s">
        <v>259</v>
      </c>
      <c r="P484" s="28">
        <v>1272.92</v>
      </c>
      <c r="Q484" s="28">
        <v>11473.43</v>
      </c>
      <c r="R484" s="28">
        <v>21.25</v>
      </c>
      <c r="S484" s="117">
        <f t="shared" si="9"/>
        <v>26538.309999999998</v>
      </c>
      <c r="T484" s="27">
        <v>0</v>
      </c>
    </row>
    <row r="485" spans="1:47" ht="30" customHeight="1">
      <c r="A485" s="71">
        <v>5</v>
      </c>
      <c r="B485" s="77" t="s">
        <v>172</v>
      </c>
      <c r="C485" s="24">
        <v>0</v>
      </c>
      <c r="D485" s="24">
        <v>356660.93</v>
      </c>
      <c r="E485" s="30">
        <v>359.51</v>
      </c>
      <c r="F485" s="24">
        <v>2882.15</v>
      </c>
      <c r="G485" s="28">
        <v>1963.53</v>
      </c>
      <c r="H485" s="28" t="s">
        <v>259</v>
      </c>
      <c r="I485" s="28">
        <v>0</v>
      </c>
      <c r="J485" s="28">
        <v>713861.79</v>
      </c>
      <c r="K485" s="28">
        <v>0</v>
      </c>
      <c r="L485" s="21">
        <v>3199434.84</v>
      </c>
      <c r="M485" s="21">
        <v>927796.68</v>
      </c>
      <c r="N485" s="21">
        <v>6951.21</v>
      </c>
      <c r="O485" s="28" t="s">
        <v>259</v>
      </c>
      <c r="P485" s="28" t="s">
        <v>259</v>
      </c>
      <c r="Q485" s="28" t="s">
        <v>259</v>
      </c>
      <c r="R485" s="28" t="s">
        <v>259</v>
      </c>
      <c r="S485" s="117">
        <f t="shared" ref="S485:S488" si="11">SUM(C485:R485)</f>
        <v>5209910.6399999997</v>
      </c>
      <c r="T485" s="27">
        <v>-205850.49</v>
      </c>
    </row>
    <row r="486" spans="1:47" ht="30" customHeight="1">
      <c r="A486" s="71">
        <v>6</v>
      </c>
      <c r="B486" s="77" t="s">
        <v>173</v>
      </c>
      <c r="C486" s="24" t="s">
        <v>259</v>
      </c>
      <c r="D486" s="24" t="s">
        <v>259</v>
      </c>
      <c r="E486" s="30" t="s">
        <v>259</v>
      </c>
      <c r="F486" s="24" t="s">
        <v>259</v>
      </c>
      <c r="G486" s="28" t="s">
        <v>259</v>
      </c>
      <c r="H486" s="28" t="s">
        <v>259</v>
      </c>
      <c r="I486" s="28" t="s">
        <v>259</v>
      </c>
      <c r="J486" s="28" t="s">
        <v>259</v>
      </c>
      <c r="K486" s="28" t="s">
        <v>259</v>
      </c>
      <c r="L486" s="431"/>
      <c r="M486" s="432"/>
      <c r="N486" s="433"/>
      <c r="O486" s="28" t="s">
        <v>259</v>
      </c>
      <c r="P486" s="28" t="s">
        <v>259</v>
      </c>
      <c r="Q486" s="28" t="s">
        <v>259</v>
      </c>
      <c r="R486" s="28" t="s">
        <v>259</v>
      </c>
      <c r="S486" s="117">
        <f t="shared" si="11"/>
        <v>0</v>
      </c>
      <c r="T486" s="24" t="s">
        <v>259</v>
      </c>
    </row>
    <row r="487" spans="1:47" ht="30" customHeight="1">
      <c r="A487" s="71">
        <v>7</v>
      </c>
      <c r="B487" s="77" t="s">
        <v>174</v>
      </c>
      <c r="C487" s="24" t="s">
        <v>259</v>
      </c>
      <c r="D487" s="24" t="s">
        <v>259</v>
      </c>
      <c r="E487" s="30" t="s">
        <v>259</v>
      </c>
      <c r="F487" s="24" t="s">
        <v>259</v>
      </c>
      <c r="G487" s="28" t="s">
        <v>259</v>
      </c>
      <c r="H487" s="28">
        <v>42730</v>
      </c>
      <c r="I487" s="28">
        <f>H487*0.25</f>
        <v>10682.5</v>
      </c>
      <c r="J487" s="28" t="s">
        <v>259</v>
      </c>
      <c r="K487" s="28" t="s">
        <v>259</v>
      </c>
      <c r="L487" s="434"/>
      <c r="M487" s="435"/>
      <c r="N487" s="436"/>
      <c r="O487" s="28" t="s">
        <v>259</v>
      </c>
      <c r="P487" s="28">
        <v>6931.48</v>
      </c>
      <c r="Q487" s="28">
        <v>18946.18</v>
      </c>
      <c r="R487" s="28">
        <v>9.11</v>
      </c>
      <c r="S487" s="117">
        <f t="shared" si="11"/>
        <v>79299.27</v>
      </c>
      <c r="T487" s="24" t="s">
        <v>259</v>
      </c>
    </row>
    <row r="488" spans="1:47" ht="30" customHeight="1">
      <c r="A488" s="71">
        <v>8</v>
      </c>
      <c r="B488" s="77" t="s">
        <v>175</v>
      </c>
      <c r="C488" s="24">
        <v>-15127</v>
      </c>
      <c r="D488" s="24">
        <v>97523</v>
      </c>
      <c r="E488" s="30">
        <v>10230.92</v>
      </c>
      <c r="F488" s="24">
        <v>1602.97</v>
      </c>
      <c r="G488" s="28" t="s">
        <v>259</v>
      </c>
      <c r="H488" s="28" t="s">
        <v>259</v>
      </c>
      <c r="I488" s="28">
        <v>0</v>
      </c>
      <c r="J488" s="28">
        <v>120847.02</v>
      </c>
      <c r="K488" s="28">
        <v>0</v>
      </c>
      <c r="L488" s="437"/>
      <c r="M488" s="438"/>
      <c r="N488" s="439"/>
      <c r="O488" s="28" t="s">
        <v>259</v>
      </c>
      <c r="P488" s="28">
        <v>6931.48</v>
      </c>
      <c r="Q488" s="28">
        <v>18946.18</v>
      </c>
      <c r="R488" s="28">
        <v>9.11</v>
      </c>
      <c r="S488" s="117">
        <f t="shared" si="11"/>
        <v>240963.68</v>
      </c>
      <c r="T488" s="24">
        <v>-17673.71</v>
      </c>
    </row>
    <row r="489" spans="1:47" ht="30" customHeight="1">
      <c r="A489" s="298" t="s">
        <v>222</v>
      </c>
      <c r="B489" s="299"/>
      <c r="C489" s="295"/>
      <c r="D489" s="296"/>
      <c r="E489" s="297"/>
      <c r="F489" s="24">
        <v>333294</v>
      </c>
      <c r="G489" s="344"/>
      <c r="H489" s="345"/>
      <c r="I489" s="345"/>
      <c r="J489" s="345"/>
      <c r="K489" s="345"/>
      <c r="L489" s="345"/>
      <c r="M489" s="345"/>
      <c r="N489" s="345"/>
      <c r="O489" s="345"/>
      <c r="P489" s="345"/>
      <c r="Q489" s="345"/>
      <c r="R489" s="346"/>
      <c r="S489" s="117">
        <f>F489</f>
        <v>333294</v>
      </c>
      <c r="T489" s="135"/>
    </row>
    <row r="490" spans="1:47" ht="27" customHeight="1">
      <c r="A490" s="265" t="s">
        <v>114</v>
      </c>
      <c r="B490" s="266"/>
      <c r="C490" s="113">
        <f>SUM(C471:C488)</f>
        <v>-166811.74000000002</v>
      </c>
      <c r="D490" s="113">
        <f t="shared" ref="D490:K490" si="12">SUM(D471:D488)</f>
        <v>1399297.34</v>
      </c>
      <c r="E490" s="114">
        <f t="shared" si="12"/>
        <v>39032.44999999999</v>
      </c>
      <c r="F490" s="113">
        <f>SUM(F471:F489)</f>
        <v>396400.86</v>
      </c>
      <c r="G490" s="113">
        <f>SUM(G471:G488)</f>
        <v>1963.53</v>
      </c>
      <c r="H490" s="113">
        <f t="shared" si="12"/>
        <v>42730</v>
      </c>
      <c r="I490" s="113">
        <f t="shared" si="12"/>
        <v>10682.5</v>
      </c>
      <c r="J490" s="113">
        <f t="shared" si="12"/>
        <v>969735.5</v>
      </c>
      <c r="K490" s="113">
        <f t="shared" si="12"/>
        <v>0</v>
      </c>
      <c r="L490" s="422">
        <f>L485+M485</f>
        <v>4127231.52</v>
      </c>
      <c r="M490" s="423"/>
      <c r="N490" s="113">
        <f>N485</f>
        <v>6951.21</v>
      </c>
      <c r="O490" s="113">
        <f>SUM(O469:O488)</f>
        <v>14528.2</v>
      </c>
      <c r="P490" s="113">
        <f t="shared" ref="P490:R490" si="13">SUM(P469:P488)</f>
        <v>39824.119999999995</v>
      </c>
      <c r="Q490" s="113">
        <f t="shared" si="13"/>
        <v>63064.23</v>
      </c>
      <c r="R490" s="113">
        <f t="shared" si="13"/>
        <v>185.10999999999996</v>
      </c>
      <c r="S490" s="113">
        <f>SUM(S469:S489)</f>
        <v>6944814.8299999991</v>
      </c>
      <c r="T490" s="113">
        <f>SUM(T469:T488)</f>
        <v>-754216.46</v>
      </c>
    </row>
    <row r="491" spans="1:47" ht="27" customHeight="1">
      <c r="A491" s="265" t="s">
        <v>397</v>
      </c>
      <c r="B491" s="266"/>
      <c r="C491" s="115">
        <f t="shared" ref="C491:K491" si="14">C490/$C$6</f>
        <v>-39.038553709337705</v>
      </c>
      <c r="D491" s="115">
        <f t="shared" si="14"/>
        <v>327.47421951790312</v>
      </c>
      <c r="E491" s="115">
        <f t="shared" si="14"/>
        <v>9.1346711912005585</v>
      </c>
      <c r="F491" s="115">
        <f t="shared" si="14"/>
        <v>92.768747952258366</v>
      </c>
      <c r="G491" s="115">
        <f t="shared" si="14"/>
        <v>0.45952024338871988</v>
      </c>
      <c r="H491" s="115">
        <f t="shared" si="14"/>
        <v>10</v>
      </c>
      <c r="I491" s="115">
        <f t="shared" si="14"/>
        <v>2.5</v>
      </c>
      <c r="J491" s="115">
        <f t="shared" si="14"/>
        <v>226.94488649660659</v>
      </c>
      <c r="K491" s="115">
        <f t="shared" si="14"/>
        <v>0</v>
      </c>
      <c r="L491" s="424">
        <f>L490/$C$6</f>
        <v>965.88615024572903</v>
      </c>
      <c r="M491" s="425"/>
      <c r="N491" s="115">
        <f t="shared" ref="N491" si="15">N490/$C$6</f>
        <v>1.6267750994617365</v>
      </c>
      <c r="O491" s="115">
        <f t="shared" ref="O491" si="16">O490/$C$6</f>
        <v>3.4000000000000004</v>
      </c>
      <c r="P491" s="115">
        <f t="shared" ref="P491" si="17">P490/$C$6</f>
        <v>9.3199438333723368</v>
      </c>
      <c r="Q491" s="115">
        <f t="shared" ref="Q491" si="18">Q490/$C$6</f>
        <v>14.758771355019894</v>
      </c>
      <c r="R491" s="115">
        <f t="shared" ref="R491" si="19">R490/$C$6</f>
        <v>4.3320851860519531E-2</v>
      </c>
      <c r="S491" s="115">
        <f t="shared" ref="S491" si="20">S490/$C$6</f>
        <v>1625.2784530774629</v>
      </c>
      <c r="T491" s="115">
        <f t="shared" ref="T491" si="21">T490/$C$6</f>
        <v>-176.50747952258365</v>
      </c>
    </row>
    <row r="492" spans="1:47" ht="15.75" customHeight="1">
      <c r="A492" s="426" t="s">
        <v>223</v>
      </c>
      <c r="B492" s="427"/>
      <c r="C492" s="427"/>
      <c r="D492" s="427"/>
      <c r="E492" s="427"/>
      <c r="F492" s="427"/>
      <c r="G492" s="427"/>
      <c r="H492" s="427"/>
      <c r="I492" s="427"/>
      <c r="J492" s="427"/>
      <c r="K492" s="427"/>
      <c r="L492" s="427"/>
      <c r="M492" s="427"/>
      <c r="N492" s="427"/>
      <c r="O492" s="427"/>
      <c r="P492" s="427"/>
      <c r="Q492" s="427"/>
      <c r="R492" s="427"/>
      <c r="S492" s="427"/>
      <c r="T492" s="427"/>
    </row>
    <row r="493" spans="1:47" ht="15" customHeight="1">
      <c r="A493" s="80" t="s">
        <v>224</v>
      </c>
      <c r="B493" s="80"/>
      <c r="C493" s="194"/>
      <c r="D493" s="80"/>
      <c r="E493" s="80"/>
      <c r="F493" s="80"/>
      <c r="G493" s="80"/>
      <c r="H493" s="80"/>
      <c r="I493" s="80"/>
      <c r="J493" s="80"/>
      <c r="K493" s="80"/>
      <c r="L493" s="80"/>
      <c r="M493" s="80"/>
      <c r="N493" s="80"/>
      <c r="O493" s="80"/>
      <c r="P493" s="134"/>
      <c r="Q493" s="134"/>
      <c r="R493" s="134"/>
      <c r="S493" s="134"/>
      <c r="T493" s="134"/>
    </row>
    <row r="494" spans="1:47" s="84" customFormat="1" ht="37.5" customHeight="1">
      <c r="A494" s="134"/>
      <c r="B494" s="134"/>
      <c r="C494" s="195"/>
      <c r="D494" s="134"/>
      <c r="E494" s="134"/>
      <c r="F494" s="134"/>
      <c r="G494" s="134"/>
      <c r="H494" s="134"/>
      <c r="I494" s="134"/>
      <c r="J494" s="134"/>
      <c r="K494" s="134"/>
      <c r="L494" s="134"/>
      <c r="M494" s="134"/>
      <c r="N494" s="134"/>
      <c r="O494" s="134"/>
      <c r="P494" s="134"/>
      <c r="Q494" s="134"/>
      <c r="R494" s="134"/>
      <c r="S494" s="134"/>
      <c r="T494" s="134"/>
      <c r="U494" s="83"/>
      <c r="V494" s="83"/>
      <c r="W494" s="83"/>
      <c r="X494" s="83"/>
      <c r="Y494" s="83"/>
      <c r="Z494" s="83"/>
      <c r="AA494" s="83"/>
      <c r="AB494" s="83"/>
      <c r="AC494" s="83"/>
      <c r="AD494" s="83"/>
      <c r="AE494" s="83"/>
      <c r="AF494" s="83"/>
      <c r="AG494" s="83"/>
      <c r="AH494" s="83"/>
      <c r="AI494" s="83"/>
      <c r="AJ494" s="83"/>
      <c r="AK494" s="83"/>
      <c r="AL494" s="83"/>
      <c r="AM494" s="83"/>
      <c r="AN494" s="83"/>
      <c r="AO494" s="83"/>
      <c r="AP494" s="83"/>
      <c r="AQ494" s="83"/>
      <c r="AR494" s="83"/>
      <c r="AS494" s="83"/>
      <c r="AT494" s="83"/>
      <c r="AU494" s="83"/>
    </row>
    <row r="495" spans="1:47" ht="12.75" customHeight="1">
      <c r="A495" s="134"/>
      <c r="B495" s="134"/>
      <c r="C495" s="195"/>
      <c r="D495" s="134"/>
      <c r="E495" s="134"/>
      <c r="F495" s="134"/>
      <c r="G495" s="134"/>
      <c r="H495" s="134"/>
      <c r="I495" s="134"/>
      <c r="J495" s="134"/>
      <c r="K495" s="134"/>
      <c r="L495" s="134"/>
      <c r="M495" s="134"/>
      <c r="N495" s="134"/>
      <c r="O495" s="134"/>
      <c r="P495" s="134"/>
      <c r="Q495" s="134"/>
      <c r="R495" s="134"/>
      <c r="S495" s="134"/>
      <c r="T495" s="134"/>
    </row>
    <row r="496" spans="1:47" ht="65.25" customHeight="1">
      <c r="A496" s="134"/>
      <c r="B496" s="134"/>
      <c r="C496" s="195"/>
      <c r="D496" s="134"/>
      <c r="E496" s="134"/>
      <c r="F496" s="134"/>
      <c r="G496" s="134"/>
      <c r="H496" s="134"/>
      <c r="I496" s="134"/>
      <c r="J496" s="134"/>
      <c r="K496" s="134"/>
      <c r="L496" s="134"/>
      <c r="M496" s="134"/>
      <c r="N496" s="134"/>
      <c r="O496" s="134"/>
      <c r="P496" s="134"/>
      <c r="Q496" s="134"/>
      <c r="R496" s="134"/>
      <c r="S496" s="134"/>
      <c r="T496" s="134"/>
      <c r="U496" s="83"/>
    </row>
    <row r="497" spans="1:21" ht="12.75" customHeight="1">
      <c r="A497" s="134"/>
      <c r="B497" s="134"/>
      <c r="C497" s="195"/>
      <c r="D497" s="134"/>
      <c r="E497" s="134"/>
      <c r="F497" s="134"/>
      <c r="G497" s="134"/>
      <c r="H497" s="134"/>
      <c r="I497" s="134"/>
      <c r="J497" s="134"/>
      <c r="K497" s="134"/>
      <c r="L497" s="134"/>
      <c r="M497" s="134"/>
      <c r="N497" s="134"/>
      <c r="O497" s="134"/>
      <c r="P497" s="134"/>
      <c r="Q497" s="134"/>
      <c r="R497" s="134"/>
      <c r="S497" s="134"/>
      <c r="T497" s="134"/>
    </row>
    <row r="498" spans="1:21" ht="26.65" customHeight="1">
      <c r="A498" s="134"/>
      <c r="B498" s="134"/>
      <c r="C498" s="195"/>
      <c r="D498" s="134"/>
      <c r="E498" s="134"/>
      <c r="F498" s="134"/>
      <c r="G498" s="134"/>
      <c r="H498" s="134"/>
      <c r="I498" s="134"/>
      <c r="J498" s="134"/>
      <c r="K498" s="134"/>
      <c r="L498" s="134"/>
      <c r="M498" s="134"/>
      <c r="N498" s="134"/>
      <c r="O498" s="134"/>
      <c r="P498" s="134"/>
      <c r="Q498" s="134"/>
      <c r="R498" s="134"/>
      <c r="S498" s="134"/>
      <c r="T498" s="134"/>
      <c r="U498" s="83"/>
    </row>
    <row r="499" spans="1:21" ht="25.5" customHeight="1">
      <c r="A499" s="134"/>
      <c r="B499" s="134"/>
      <c r="C499" s="195"/>
      <c r="D499" s="134"/>
      <c r="E499" s="134"/>
      <c r="F499" s="134"/>
      <c r="G499" s="134"/>
      <c r="H499" s="134"/>
      <c r="I499" s="134"/>
      <c r="J499" s="134"/>
      <c r="K499" s="134"/>
      <c r="L499" s="134"/>
      <c r="M499" s="134"/>
      <c r="N499" s="134"/>
      <c r="O499" s="134"/>
      <c r="P499" s="134"/>
      <c r="Q499" s="134"/>
      <c r="R499" s="134"/>
      <c r="S499" s="134"/>
      <c r="T499" s="134"/>
    </row>
    <row r="500" spans="1:21" ht="29.65" customHeight="1">
      <c r="A500" s="134"/>
      <c r="B500" s="134"/>
      <c r="C500" s="195"/>
      <c r="D500" s="134"/>
      <c r="E500" s="134"/>
      <c r="F500" s="134"/>
      <c r="G500" s="134"/>
      <c r="H500" s="134"/>
      <c r="I500" s="134"/>
      <c r="J500" s="134"/>
      <c r="K500" s="134"/>
      <c r="L500" s="134"/>
      <c r="M500" s="134"/>
      <c r="N500" s="134"/>
      <c r="O500" s="134"/>
      <c r="P500" s="134"/>
      <c r="Q500" s="134"/>
      <c r="R500" s="134"/>
      <c r="S500" s="134"/>
      <c r="T500" s="134"/>
      <c r="U500" s="83"/>
    </row>
    <row r="501" spans="1:21" ht="29.25" customHeight="1">
      <c r="A501" s="134"/>
      <c r="B501" s="134"/>
      <c r="C501" s="195"/>
      <c r="D501" s="134"/>
      <c r="E501" s="134"/>
      <c r="F501" s="134"/>
      <c r="G501" s="134"/>
      <c r="H501" s="134"/>
      <c r="I501" s="134"/>
      <c r="J501" s="134"/>
      <c r="K501" s="134"/>
      <c r="L501" s="134"/>
      <c r="M501" s="134"/>
      <c r="N501" s="134"/>
      <c r="O501" s="134"/>
      <c r="P501" s="134"/>
      <c r="Q501" s="134"/>
      <c r="R501" s="134"/>
      <c r="S501" s="134"/>
      <c r="T501" s="134"/>
    </row>
    <row r="502" spans="1:21" ht="33" customHeight="1">
      <c r="A502" s="134"/>
      <c r="B502" s="134"/>
      <c r="C502" s="195"/>
      <c r="D502" s="134"/>
      <c r="E502" s="134"/>
      <c r="F502" s="134"/>
      <c r="G502" s="134"/>
      <c r="H502" s="134"/>
      <c r="I502" s="134"/>
      <c r="J502" s="134"/>
      <c r="K502" s="134"/>
      <c r="L502" s="134"/>
      <c r="M502" s="134"/>
      <c r="N502" s="134"/>
      <c r="O502" s="134"/>
      <c r="P502" s="134"/>
      <c r="Q502" s="134"/>
      <c r="R502" s="134"/>
      <c r="S502" s="134"/>
      <c r="T502" s="134"/>
      <c r="U502" s="83"/>
    </row>
    <row r="503" spans="1:21" ht="33" customHeight="1">
      <c r="A503" s="134"/>
      <c r="B503" s="134"/>
      <c r="C503" s="195"/>
      <c r="D503" s="134"/>
      <c r="E503" s="134"/>
      <c r="F503" s="134"/>
      <c r="G503" s="134"/>
      <c r="H503" s="134"/>
      <c r="I503" s="134"/>
      <c r="J503" s="134"/>
      <c r="K503" s="134"/>
      <c r="L503" s="134"/>
      <c r="M503" s="134"/>
      <c r="N503" s="134"/>
      <c r="O503" s="134"/>
      <c r="P503" s="134"/>
      <c r="Q503" s="134"/>
      <c r="R503" s="134"/>
      <c r="S503" s="134"/>
      <c r="T503" s="134"/>
    </row>
    <row r="504" spans="1:21" ht="33.4" customHeight="1">
      <c r="A504" s="134"/>
      <c r="B504" s="134"/>
      <c r="C504" s="195"/>
      <c r="D504" s="134"/>
      <c r="E504" s="134"/>
      <c r="F504" s="134"/>
      <c r="G504" s="134"/>
      <c r="H504" s="134"/>
      <c r="I504" s="134"/>
      <c r="J504" s="134"/>
      <c r="K504" s="134"/>
      <c r="L504" s="134"/>
      <c r="M504" s="134"/>
      <c r="N504" s="134"/>
      <c r="O504" s="134"/>
      <c r="P504" s="134"/>
      <c r="Q504" s="134"/>
      <c r="R504" s="134"/>
      <c r="S504" s="134"/>
      <c r="T504" s="134"/>
      <c r="U504" s="83"/>
    </row>
    <row r="505" spans="1:21" ht="29.65" customHeight="1">
      <c r="A505" s="134"/>
      <c r="B505" s="134"/>
      <c r="C505" s="195"/>
      <c r="D505" s="134"/>
      <c r="E505" s="134"/>
      <c r="F505" s="134"/>
      <c r="G505" s="134"/>
      <c r="H505" s="134"/>
      <c r="I505" s="134"/>
      <c r="J505" s="134"/>
      <c r="K505" s="134"/>
      <c r="L505" s="134"/>
      <c r="M505" s="134"/>
      <c r="N505" s="134"/>
      <c r="O505" s="134"/>
      <c r="P505" s="134"/>
      <c r="Q505" s="134"/>
      <c r="R505" s="134"/>
      <c r="S505" s="134"/>
      <c r="T505" s="134"/>
    </row>
    <row r="506" spans="1:21" ht="34.9" customHeight="1">
      <c r="A506" s="134"/>
      <c r="B506" s="134"/>
      <c r="C506" s="195"/>
      <c r="D506" s="134"/>
      <c r="E506" s="134"/>
      <c r="F506" s="134"/>
      <c r="G506" s="134"/>
      <c r="H506" s="134"/>
      <c r="I506" s="134"/>
      <c r="J506" s="134"/>
      <c r="K506" s="134"/>
      <c r="L506" s="134"/>
      <c r="M506" s="134"/>
      <c r="N506" s="134"/>
      <c r="O506" s="134"/>
      <c r="P506" s="134"/>
      <c r="Q506" s="134"/>
      <c r="R506" s="134"/>
      <c r="S506" s="134"/>
      <c r="T506" s="134"/>
      <c r="U506" s="83"/>
    </row>
    <row r="507" spans="1:21" ht="28.9" customHeight="1">
      <c r="A507" s="134"/>
      <c r="B507" s="134"/>
      <c r="C507" s="195"/>
      <c r="D507" s="134"/>
      <c r="E507" s="134"/>
      <c r="F507" s="134"/>
      <c r="G507" s="134"/>
      <c r="H507" s="134"/>
      <c r="I507" s="134"/>
      <c r="J507" s="134"/>
      <c r="K507" s="134"/>
      <c r="L507" s="134"/>
      <c r="M507" s="134"/>
      <c r="N507" s="134"/>
      <c r="O507" s="134"/>
      <c r="P507" s="134"/>
      <c r="Q507" s="134"/>
      <c r="R507" s="134"/>
      <c r="S507" s="134"/>
      <c r="T507" s="134"/>
    </row>
    <row r="508" spans="1:21" ht="31.9" customHeight="1">
      <c r="A508" s="134"/>
      <c r="B508" s="134"/>
      <c r="C508" s="195"/>
      <c r="D508" s="134"/>
      <c r="E508" s="134"/>
      <c r="F508" s="134"/>
      <c r="G508" s="134"/>
      <c r="H508" s="134"/>
      <c r="I508" s="134"/>
      <c r="J508" s="134"/>
      <c r="K508" s="134"/>
      <c r="L508" s="134"/>
      <c r="M508" s="134"/>
      <c r="N508" s="134"/>
      <c r="O508" s="134"/>
      <c r="P508" s="134"/>
      <c r="Q508" s="134"/>
      <c r="R508" s="134"/>
      <c r="S508" s="134"/>
      <c r="T508" s="134"/>
      <c r="U508" s="83"/>
    </row>
    <row r="509" spans="1:21" ht="33" customHeight="1">
      <c r="A509" s="134"/>
      <c r="B509" s="134"/>
      <c r="C509" s="195"/>
      <c r="D509" s="134"/>
      <c r="E509" s="134"/>
      <c r="F509" s="134"/>
      <c r="G509" s="134"/>
      <c r="H509" s="134"/>
      <c r="I509" s="134"/>
      <c r="J509" s="134"/>
      <c r="K509" s="134"/>
      <c r="L509" s="134"/>
      <c r="M509" s="134"/>
      <c r="N509" s="134"/>
      <c r="O509" s="134"/>
      <c r="P509" s="134"/>
      <c r="Q509" s="134"/>
      <c r="R509" s="134"/>
      <c r="S509" s="134"/>
      <c r="T509" s="134"/>
    </row>
    <row r="510" spans="1:21" ht="34.15" customHeight="1">
      <c r="A510" s="134"/>
      <c r="B510" s="134"/>
      <c r="C510" s="195"/>
      <c r="D510" s="134"/>
      <c r="E510" s="134"/>
      <c r="F510" s="134"/>
      <c r="G510" s="134"/>
      <c r="H510" s="134"/>
      <c r="I510" s="134"/>
      <c r="J510" s="134"/>
      <c r="K510" s="134"/>
      <c r="L510" s="134"/>
      <c r="M510" s="134"/>
      <c r="N510" s="134"/>
      <c r="O510" s="134"/>
      <c r="P510" s="134"/>
      <c r="Q510" s="134"/>
      <c r="R510" s="134"/>
      <c r="S510" s="134"/>
      <c r="T510" s="134"/>
      <c r="U510" s="83"/>
    </row>
    <row r="511" spans="1:21" ht="30.4" customHeight="1">
      <c r="A511" s="134"/>
      <c r="B511" s="134"/>
      <c r="C511" s="195"/>
      <c r="D511" s="134"/>
      <c r="E511" s="134"/>
      <c r="F511" s="134"/>
      <c r="G511" s="134"/>
      <c r="H511" s="134"/>
      <c r="I511" s="134"/>
      <c r="J511" s="134"/>
      <c r="K511" s="134"/>
      <c r="L511" s="134"/>
      <c r="M511" s="134"/>
      <c r="N511" s="134"/>
      <c r="O511" s="134"/>
      <c r="P511" s="134"/>
      <c r="Q511" s="134"/>
      <c r="R511" s="134"/>
      <c r="S511" s="134"/>
      <c r="T511" s="134"/>
    </row>
    <row r="512" spans="1:21" ht="32.65" customHeight="1">
      <c r="A512" s="134"/>
      <c r="B512" s="134"/>
      <c r="C512" s="195"/>
      <c r="D512" s="134"/>
      <c r="E512" s="134"/>
      <c r="F512" s="134"/>
      <c r="G512" s="134"/>
      <c r="H512" s="134"/>
      <c r="I512" s="134"/>
      <c r="J512" s="134"/>
      <c r="K512" s="134"/>
      <c r="L512" s="134"/>
      <c r="M512" s="134"/>
      <c r="N512" s="134"/>
      <c r="O512" s="134"/>
      <c r="P512" s="134"/>
      <c r="Q512" s="134"/>
      <c r="R512" s="134"/>
      <c r="S512" s="134"/>
      <c r="T512" s="134"/>
      <c r="U512" s="83"/>
    </row>
    <row r="513" spans="1:21" ht="31.5" customHeight="1">
      <c r="A513" s="134"/>
      <c r="B513" s="134"/>
      <c r="C513" s="195"/>
      <c r="D513" s="134"/>
      <c r="E513" s="134"/>
      <c r="F513" s="134"/>
      <c r="G513" s="134"/>
      <c r="H513" s="134"/>
      <c r="I513" s="134"/>
      <c r="J513" s="134"/>
      <c r="K513" s="134"/>
      <c r="L513" s="134"/>
      <c r="M513" s="134"/>
      <c r="N513" s="134"/>
      <c r="O513" s="134"/>
      <c r="P513" s="134"/>
      <c r="Q513" s="134"/>
      <c r="R513" s="134"/>
      <c r="S513" s="134"/>
      <c r="T513" s="134"/>
    </row>
    <row r="514" spans="1:21" ht="38.25" customHeight="1">
      <c r="A514" s="134"/>
      <c r="B514" s="134"/>
      <c r="C514" s="195"/>
      <c r="D514" s="134"/>
      <c r="E514" s="134"/>
      <c r="F514" s="134"/>
      <c r="G514" s="134"/>
      <c r="H514" s="134"/>
      <c r="I514" s="134"/>
      <c r="J514" s="134"/>
      <c r="K514" s="134"/>
      <c r="L514" s="134"/>
      <c r="M514" s="134"/>
      <c r="N514" s="134"/>
      <c r="O514" s="134"/>
      <c r="P514" s="134"/>
      <c r="Q514" s="134"/>
      <c r="R514" s="134"/>
      <c r="S514" s="134"/>
      <c r="T514" s="134"/>
      <c r="U514" s="83"/>
    </row>
    <row r="515" spans="1:21" ht="24.75" customHeight="1">
      <c r="A515" s="134"/>
      <c r="B515" s="134"/>
      <c r="C515" s="195"/>
      <c r="D515" s="134"/>
      <c r="E515" s="134"/>
      <c r="F515" s="134"/>
      <c r="G515" s="134"/>
      <c r="H515" s="134"/>
      <c r="I515" s="134"/>
      <c r="J515" s="134"/>
      <c r="K515" s="134"/>
      <c r="L515" s="134"/>
      <c r="M515" s="134"/>
      <c r="N515" s="134"/>
      <c r="O515" s="134"/>
      <c r="P515" s="134"/>
      <c r="Q515" s="134"/>
      <c r="R515" s="134"/>
      <c r="S515" s="134"/>
      <c r="T515" s="134"/>
    </row>
    <row r="516" spans="1:21" ht="25.5" customHeight="1">
      <c r="A516" s="134"/>
      <c r="B516" s="134"/>
      <c r="C516" s="195"/>
      <c r="D516" s="134"/>
      <c r="E516" s="134"/>
      <c r="F516" s="134"/>
      <c r="G516" s="134"/>
      <c r="H516" s="134"/>
      <c r="I516" s="134"/>
      <c r="J516" s="134"/>
      <c r="K516" s="134"/>
      <c r="L516" s="134"/>
      <c r="M516" s="134"/>
      <c r="N516" s="134"/>
      <c r="O516" s="134"/>
      <c r="P516" s="134"/>
      <c r="Q516" s="134"/>
      <c r="R516" s="134"/>
      <c r="S516" s="134"/>
      <c r="T516" s="134"/>
      <c r="U516" s="83"/>
    </row>
    <row r="517" spans="1:21" ht="31.5" customHeight="1">
      <c r="A517" s="134"/>
      <c r="B517" s="134"/>
      <c r="C517" s="195"/>
      <c r="D517" s="134"/>
      <c r="E517" s="134"/>
      <c r="F517" s="134"/>
      <c r="G517" s="134"/>
      <c r="H517" s="134"/>
      <c r="I517" s="134"/>
      <c r="J517" s="134"/>
      <c r="K517" s="134"/>
      <c r="L517" s="134"/>
      <c r="M517" s="134"/>
      <c r="N517" s="134"/>
      <c r="O517" s="134"/>
      <c r="P517" s="134"/>
      <c r="Q517" s="134"/>
      <c r="R517" s="134"/>
      <c r="S517" s="134"/>
      <c r="T517" s="134"/>
    </row>
    <row r="518" spans="1:21" ht="25.9" customHeight="1">
      <c r="A518" s="134"/>
      <c r="B518" s="134"/>
      <c r="C518" s="195"/>
      <c r="D518" s="134"/>
      <c r="E518" s="134"/>
      <c r="F518" s="134"/>
      <c r="G518" s="134"/>
      <c r="H518" s="134"/>
      <c r="I518" s="134"/>
      <c r="J518" s="134"/>
      <c r="K518" s="134"/>
      <c r="L518" s="134"/>
      <c r="M518" s="134"/>
      <c r="N518" s="134"/>
      <c r="O518" s="134"/>
      <c r="P518" s="134"/>
      <c r="Q518" s="134"/>
      <c r="R518" s="134"/>
      <c r="S518" s="134"/>
      <c r="T518" s="134"/>
      <c r="U518" s="83"/>
    </row>
    <row r="519" spans="1:21" ht="33" customHeight="1">
      <c r="A519" s="134"/>
      <c r="B519" s="134"/>
      <c r="C519" s="195"/>
      <c r="D519" s="134"/>
      <c r="E519" s="134"/>
      <c r="F519" s="134"/>
      <c r="G519" s="134"/>
      <c r="H519" s="134"/>
      <c r="I519" s="134"/>
      <c r="J519" s="134"/>
      <c r="K519" s="134"/>
      <c r="L519" s="134"/>
      <c r="M519" s="134"/>
      <c r="N519" s="134"/>
      <c r="O519" s="134"/>
      <c r="P519" s="134"/>
      <c r="Q519" s="134"/>
      <c r="R519" s="134"/>
      <c r="S519" s="134"/>
      <c r="T519" s="134"/>
    </row>
    <row r="520" spans="1:21" ht="37.9" customHeight="1">
      <c r="A520" s="134"/>
      <c r="B520" s="134"/>
      <c r="C520" s="195"/>
      <c r="D520" s="134"/>
      <c r="E520" s="134"/>
      <c r="F520" s="134"/>
      <c r="G520" s="134"/>
      <c r="H520" s="134"/>
      <c r="I520" s="134"/>
      <c r="J520" s="134"/>
      <c r="K520" s="134"/>
      <c r="L520" s="134"/>
      <c r="M520" s="134"/>
      <c r="N520" s="134"/>
      <c r="O520" s="134"/>
      <c r="P520" s="134"/>
      <c r="Q520" s="134"/>
      <c r="R520" s="134"/>
      <c r="S520" s="134"/>
      <c r="T520" s="134"/>
      <c r="U520" s="83"/>
    </row>
    <row r="521" spans="1:21" ht="37.9" customHeight="1">
      <c r="A521" s="134"/>
      <c r="B521" s="134"/>
      <c r="C521" s="195"/>
      <c r="D521" s="134"/>
      <c r="E521" s="134"/>
      <c r="F521" s="134"/>
      <c r="G521" s="134"/>
      <c r="H521" s="134"/>
      <c r="I521" s="134"/>
      <c r="J521" s="134"/>
      <c r="K521" s="134"/>
      <c r="L521" s="134"/>
      <c r="M521" s="134"/>
      <c r="N521" s="134"/>
      <c r="O521" s="134"/>
      <c r="P521" s="134"/>
      <c r="Q521" s="134"/>
      <c r="R521" s="134"/>
      <c r="S521" s="134"/>
      <c r="T521" s="134"/>
    </row>
    <row r="522" spans="1:21" ht="22.9">
      <c r="A522" s="134"/>
      <c r="B522" s="134"/>
      <c r="C522" s="195"/>
      <c r="D522" s="134"/>
      <c r="E522" s="134"/>
      <c r="F522" s="134"/>
      <c r="G522" s="134"/>
      <c r="H522" s="134"/>
      <c r="I522" s="134"/>
      <c r="J522" s="134"/>
      <c r="K522" s="134"/>
      <c r="L522" s="134"/>
      <c r="M522" s="134"/>
      <c r="N522" s="134"/>
      <c r="O522" s="134"/>
      <c r="P522" s="134"/>
      <c r="Q522" s="134"/>
      <c r="R522" s="134"/>
      <c r="S522" s="134"/>
      <c r="T522" s="134"/>
      <c r="U522" s="83"/>
    </row>
    <row r="523" spans="1:21" ht="12.75" customHeight="1">
      <c r="A523" s="134"/>
      <c r="B523" s="134"/>
      <c r="C523" s="195"/>
      <c r="D523" s="134"/>
      <c r="E523" s="134"/>
      <c r="F523" s="134"/>
      <c r="G523" s="134"/>
      <c r="H523" s="134"/>
      <c r="I523" s="134"/>
      <c r="J523" s="134"/>
      <c r="K523" s="134"/>
      <c r="L523" s="134"/>
      <c r="M523" s="134"/>
      <c r="N523" s="134"/>
      <c r="O523" s="134"/>
      <c r="P523" s="134"/>
      <c r="Q523" s="134"/>
      <c r="R523" s="134"/>
      <c r="S523" s="134"/>
      <c r="T523" s="134"/>
    </row>
    <row r="524" spans="1:21" ht="22.9">
      <c r="A524" s="134"/>
      <c r="B524" s="134"/>
      <c r="C524" s="195"/>
      <c r="D524" s="134"/>
      <c r="E524" s="134"/>
      <c r="F524" s="134"/>
      <c r="G524" s="134"/>
      <c r="H524" s="134"/>
      <c r="I524" s="134"/>
      <c r="J524" s="134"/>
      <c r="K524" s="134"/>
      <c r="L524" s="134"/>
      <c r="M524" s="134"/>
      <c r="N524" s="134"/>
      <c r="O524" s="134"/>
      <c r="P524" s="134"/>
      <c r="Q524" s="134"/>
      <c r="R524" s="134"/>
      <c r="S524" s="134"/>
      <c r="T524" s="134"/>
      <c r="U524" s="83"/>
    </row>
    <row r="525" spans="1:21" ht="22.9">
      <c r="A525" s="134"/>
      <c r="B525" s="134"/>
      <c r="C525" s="195"/>
      <c r="D525" s="134"/>
      <c r="E525" s="134"/>
      <c r="F525" s="134"/>
      <c r="G525" s="134"/>
      <c r="H525" s="134"/>
      <c r="I525" s="134"/>
      <c r="J525" s="134"/>
      <c r="K525" s="134"/>
      <c r="L525" s="134"/>
      <c r="M525" s="134"/>
      <c r="N525" s="134"/>
      <c r="O525" s="134"/>
      <c r="P525" s="134"/>
      <c r="Q525" s="134"/>
      <c r="R525" s="134"/>
      <c r="S525" s="134"/>
      <c r="T525" s="134"/>
    </row>
    <row r="526" spans="1:21" ht="22.9">
      <c r="A526" s="134"/>
      <c r="B526" s="134"/>
      <c r="C526" s="195"/>
      <c r="D526" s="134"/>
      <c r="E526" s="134"/>
      <c r="F526" s="134"/>
      <c r="G526" s="134"/>
      <c r="H526" s="134"/>
      <c r="I526" s="134"/>
      <c r="J526" s="134"/>
      <c r="K526" s="134"/>
      <c r="L526" s="134"/>
      <c r="M526" s="134"/>
      <c r="N526" s="134"/>
      <c r="O526" s="134"/>
      <c r="P526" s="134"/>
      <c r="Q526" s="134"/>
      <c r="R526" s="134"/>
      <c r="S526" s="134"/>
      <c r="T526" s="134"/>
      <c r="U526" s="83"/>
    </row>
    <row r="527" spans="1:21" ht="22.9">
      <c r="A527" s="134"/>
      <c r="B527" s="134"/>
      <c r="C527" s="195"/>
      <c r="D527" s="134"/>
      <c r="E527" s="134"/>
      <c r="F527" s="134"/>
      <c r="G527" s="134"/>
      <c r="H527" s="134"/>
      <c r="I527" s="134"/>
      <c r="J527" s="134"/>
      <c r="K527" s="134"/>
      <c r="L527" s="134"/>
      <c r="M527" s="134"/>
      <c r="N527" s="134"/>
      <c r="O527" s="134"/>
      <c r="P527" s="134"/>
      <c r="Q527" s="134"/>
      <c r="R527" s="134"/>
      <c r="S527" s="134"/>
      <c r="T527" s="134"/>
    </row>
    <row r="528" spans="1:21" ht="22.9">
      <c r="A528" s="134"/>
      <c r="B528" s="134"/>
      <c r="C528" s="195"/>
      <c r="D528" s="134"/>
      <c r="E528" s="134"/>
      <c r="F528" s="134"/>
      <c r="G528" s="134"/>
      <c r="H528" s="134"/>
      <c r="I528" s="134"/>
      <c r="J528" s="134"/>
      <c r="K528" s="134"/>
      <c r="L528" s="134"/>
      <c r="M528" s="134"/>
      <c r="N528" s="134"/>
      <c r="O528" s="134"/>
      <c r="P528" s="134"/>
      <c r="Q528" s="134"/>
      <c r="R528" s="134"/>
      <c r="S528" s="134"/>
      <c r="T528" s="134"/>
      <c r="U528" s="83"/>
    </row>
    <row r="529" spans="1:20" ht="22.9">
      <c r="A529" s="134"/>
      <c r="B529" s="134"/>
      <c r="C529" s="195"/>
      <c r="D529" s="134"/>
      <c r="E529" s="134"/>
      <c r="F529" s="134"/>
      <c r="G529" s="134"/>
      <c r="H529" s="134"/>
      <c r="I529" s="134"/>
      <c r="J529" s="134"/>
      <c r="K529" s="134"/>
      <c r="L529" s="134"/>
      <c r="M529" s="134"/>
      <c r="N529" s="134"/>
      <c r="O529" s="134"/>
      <c r="P529" s="134"/>
      <c r="Q529" s="134"/>
      <c r="R529" s="134"/>
      <c r="S529" s="134"/>
      <c r="T529" s="134"/>
    </row>
  </sheetData>
  <sheetProtection algorithmName="SHA-512" hashValue="XcG0NQgXNrLZj2C1yL2o2r5JWrAp2npk65nChnV3vLhBg2yCZ2nN8wmhXiq2q2WvBJ3zdDFPWWcUidvthOtUTw==" saltValue="AOwuSOZ74ZAA7UcNZ+arJA==" spinCount="100000" sheet="1" objects="1" scenarios="1" formatCells="0" formatColumns="0" formatRows="0" insertRows="0"/>
  <mergeCells count="149">
    <mergeCell ref="A3:B3"/>
    <mergeCell ref="A25:B25"/>
    <mergeCell ref="A26:B26"/>
    <mergeCell ref="C18:F18"/>
    <mergeCell ref="A27:B27"/>
    <mergeCell ref="C5:F5"/>
    <mergeCell ref="A6:B6"/>
    <mergeCell ref="C6:F6"/>
    <mergeCell ref="A9:B9"/>
    <mergeCell ref="C9:F9"/>
    <mergeCell ref="A14:B14"/>
    <mergeCell ref="C14:F14"/>
    <mergeCell ref="A21:B21"/>
    <mergeCell ref="A22:B22"/>
    <mergeCell ref="A23:B23"/>
    <mergeCell ref="A15:B15"/>
    <mergeCell ref="A8:F8"/>
    <mergeCell ref="A492:T492"/>
    <mergeCell ref="H47:I47"/>
    <mergeCell ref="A48:B48"/>
    <mergeCell ref="A49:B51"/>
    <mergeCell ref="E49:E51"/>
    <mergeCell ref="F49:G51"/>
    <mergeCell ref="E52:E55"/>
    <mergeCell ref="F52:G52"/>
    <mergeCell ref="F53:G53"/>
    <mergeCell ref="F54:G54"/>
    <mergeCell ref="F55:G55"/>
    <mergeCell ref="A47:B47"/>
    <mergeCell ref="C47:D47"/>
    <mergeCell ref="E47:E48"/>
    <mergeCell ref="F47:G48"/>
    <mergeCell ref="G489:R489"/>
    <mergeCell ref="C469:N470"/>
    <mergeCell ref="L471:N484"/>
    <mergeCell ref="L486:N488"/>
    <mergeCell ref="F56:G56"/>
    <mergeCell ref="F102:G102"/>
    <mergeCell ref="E461:G461"/>
    <mergeCell ref="E462:G462"/>
    <mergeCell ref="F183:G183"/>
    <mergeCell ref="A490:B490"/>
    <mergeCell ref="L490:M490"/>
    <mergeCell ref="A491:B491"/>
    <mergeCell ref="L491:M491"/>
    <mergeCell ref="C489:E489"/>
    <mergeCell ref="T465:T466"/>
    <mergeCell ref="D467:F467"/>
    <mergeCell ref="G467:N467"/>
    <mergeCell ref="O467:R467"/>
    <mergeCell ref="T467:T468"/>
    <mergeCell ref="L468:M468"/>
    <mergeCell ref="A489:B489"/>
    <mergeCell ref="A464:T464"/>
    <mergeCell ref="A465:B467"/>
    <mergeCell ref="C465:C467"/>
    <mergeCell ref="D465:D466"/>
    <mergeCell ref="E465:F466"/>
    <mergeCell ref="G465:N466"/>
    <mergeCell ref="O465:R466"/>
    <mergeCell ref="S465:S468"/>
    <mergeCell ref="A1:B1"/>
    <mergeCell ref="C1:F1"/>
    <mergeCell ref="A2:B2"/>
    <mergeCell ref="C2:F2"/>
    <mergeCell ref="C3:F3"/>
    <mergeCell ref="A4:B4"/>
    <mergeCell ref="C4:F4"/>
    <mergeCell ref="A13:B13"/>
    <mergeCell ref="C13:F13"/>
    <mergeCell ref="A10:B10"/>
    <mergeCell ref="C10:F10"/>
    <mergeCell ref="A12:B12"/>
    <mergeCell ref="C12:F12"/>
    <mergeCell ref="A5:B5"/>
    <mergeCell ref="F186:G186"/>
    <mergeCell ref="F247:G247"/>
    <mergeCell ref="F274:G274"/>
    <mergeCell ref="F307:G307"/>
    <mergeCell ref="F308:G308"/>
    <mergeCell ref="F333:G333"/>
    <mergeCell ref="C41:E41"/>
    <mergeCell ref="C42:E42"/>
    <mergeCell ref="C43:E43"/>
    <mergeCell ref="C38:E38"/>
    <mergeCell ref="C34:E34"/>
    <mergeCell ref="C35:E35"/>
    <mergeCell ref="B45:F46"/>
    <mergeCell ref="F105:G105"/>
    <mergeCell ref="F120:G120"/>
    <mergeCell ref="A30:B30"/>
    <mergeCell ref="C30:F30"/>
    <mergeCell ref="A31:B31"/>
    <mergeCell ref="C31:F31"/>
    <mergeCell ref="C44:E44"/>
    <mergeCell ref="A34:B38"/>
    <mergeCell ref="A40:B44"/>
    <mergeCell ref="C40:E40"/>
    <mergeCell ref="C15:F15"/>
    <mergeCell ref="A16:B16"/>
    <mergeCell ref="C16:F16"/>
    <mergeCell ref="C36:E36"/>
    <mergeCell ref="C37:E37"/>
    <mergeCell ref="A32:B32"/>
    <mergeCell ref="C32:F32"/>
    <mergeCell ref="A20:I20"/>
    <mergeCell ref="C27:I27"/>
    <mergeCell ref="A24:B24"/>
    <mergeCell ref="C24:E24"/>
    <mergeCell ref="F24:I26"/>
    <mergeCell ref="J459:L459"/>
    <mergeCell ref="J435:L435"/>
    <mergeCell ref="J456:L456"/>
    <mergeCell ref="J52:L52"/>
    <mergeCell ref="J53:L53"/>
    <mergeCell ref="J54:L54"/>
    <mergeCell ref="J55:L55"/>
    <mergeCell ref="J56:L56"/>
    <mergeCell ref="J102:L102"/>
    <mergeCell ref="J105:L105"/>
    <mergeCell ref="J120:L120"/>
    <mergeCell ref="J183:L183"/>
    <mergeCell ref="J433:L433"/>
    <mergeCell ref="J434:L434"/>
    <mergeCell ref="J380:L380"/>
    <mergeCell ref="I5:J5"/>
    <mergeCell ref="A29:F29"/>
    <mergeCell ref="A17:B18"/>
    <mergeCell ref="C17:F17"/>
    <mergeCell ref="I4:J4"/>
    <mergeCell ref="I3:J3"/>
    <mergeCell ref="H2:J2"/>
    <mergeCell ref="J460:L460"/>
    <mergeCell ref="A457:B457"/>
    <mergeCell ref="H457:I457"/>
    <mergeCell ref="H458:I458"/>
    <mergeCell ref="H460:I460"/>
    <mergeCell ref="F456:G456"/>
    <mergeCell ref="F434:G434"/>
    <mergeCell ref="F433:G433"/>
    <mergeCell ref="F380:G380"/>
    <mergeCell ref="J186:L186"/>
    <mergeCell ref="J247:L247"/>
    <mergeCell ref="J274:L274"/>
    <mergeCell ref="J307:L307"/>
    <mergeCell ref="J308:L308"/>
    <mergeCell ref="J333:L333"/>
    <mergeCell ref="J457:L457"/>
    <mergeCell ref="J458:L458"/>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2781300</xdr:colOff>
                    <xdr:row>15</xdr:row>
                    <xdr:rowOff>419100</xdr:rowOff>
                  </from>
                  <to>
                    <xdr:col>3</xdr:col>
                    <xdr:colOff>708660</xdr:colOff>
                    <xdr:row>17</xdr:row>
                    <xdr:rowOff>68580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1775460</xdr:colOff>
                    <xdr:row>16</xdr:row>
                    <xdr:rowOff>419100</xdr:rowOff>
                  </from>
                  <to>
                    <xdr:col>4</xdr:col>
                    <xdr:colOff>205740</xdr:colOff>
                    <xdr:row>18</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5B7E747-8AB4-46CE-8C19-EF2C5FCCBDF2}">
          <x14:formula1>
            <xm:f>'WLC benchmarks'!$B$3:$B$6</xm:f>
          </x14:formula1>
          <xm:sqref>C24:E24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0066"/>
  </sheetPr>
  <dimension ref="A1:AW158"/>
  <sheetViews>
    <sheetView showGridLines="0" zoomScale="70" zoomScaleNormal="70" workbookViewId="0">
      <selection activeCell="A14" sqref="A14:B14"/>
    </sheetView>
  </sheetViews>
  <sheetFormatPr defaultColWidth="9.140625" defaultRowHeight="13.15"/>
  <cols>
    <col min="1" max="1" width="14.28515625" style="45" customWidth="1"/>
    <col min="2" max="2" width="69.140625" customWidth="1"/>
    <col min="3" max="3" width="35" style="48" customWidth="1"/>
    <col min="4" max="4" width="37.42578125" style="48" customWidth="1"/>
    <col min="5" max="5" width="36.28515625" style="48" customWidth="1"/>
    <col min="6" max="6" width="27" style="48" customWidth="1"/>
    <col min="7" max="7" width="35.42578125" customWidth="1"/>
    <col min="8" max="8" width="24.140625" customWidth="1"/>
    <col min="9" max="9" width="19.85546875" customWidth="1"/>
    <col min="10" max="10" width="43.42578125" customWidth="1"/>
    <col min="11" max="11" width="21.28515625" customWidth="1"/>
    <col min="12" max="12" width="22.42578125" customWidth="1"/>
    <col min="13" max="13" width="22.28515625" customWidth="1"/>
    <col min="14" max="14" width="17.140625" customWidth="1"/>
    <col min="15" max="15" width="29.42578125" customWidth="1"/>
    <col min="16" max="18" width="10.5703125" bestFit="1" customWidth="1"/>
    <col min="19" max="19" width="18.7109375" customWidth="1"/>
    <col min="20" max="20" width="27.85546875" customWidth="1"/>
    <col min="26" max="26" width="46" bestFit="1" customWidth="1"/>
    <col min="27" max="27" width="126.42578125" customWidth="1"/>
  </cols>
  <sheetData>
    <row r="1" spans="1:11" ht="18" customHeight="1">
      <c r="A1" s="465" t="s">
        <v>36</v>
      </c>
      <c r="B1" s="465"/>
      <c r="C1" s="465"/>
      <c r="D1" s="465"/>
      <c r="E1" s="465"/>
      <c r="F1" s="465"/>
    </row>
    <row r="2" spans="1:11">
      <c r="A2" s="219" t="s">
        <v>37</v>
      </c>
      <c r="B2" s="219"/>
      <c r="C2" s="453"/>
      <c r="D2" s="453"/>
      <c r="E2" s="453"/>
      <c r="F2" s="453"/>
      <c r="H2" s="507" t="s">
        <v>86</v>
      </c>
      <c r="I2" s="508"/>
      <c r="J2" s="509"/>
    </row>
    <row r="3" spans="1:11">
      <c r="A3" s="220" t="s">
        <v>38</v>
      </c>
      <c r="B3" s="269"/>
      <c r="C3" s="453"/>
      <c r="D3" s="453"/>
      <c r="E3" s="453"/>
      <c r="F3" s="453"/>
      <c r="H3" s="125"/>
      <c r="I3" s="466" t="s">
        <v>87</v>
      </c>
      <c r="J3" s="467"/>
      <c r="K3" s="142"/>
    </row>
    <row r="4" spans="1:11">
      <c r="A4" s="219" t="s">
        <v>88</v>
      </c>
      <c r="B4" s="219"/>
      <c r="C4" s="453"/>
      <c r="D4" s="453"/>
      <c r="E4" s="453"/>
      <c r="F4" s="453"/>
      <c r="H4" s="143"/>
      <c r="I4" s="466" t="s">
        <v>89</v>
      </c>
      <c r="J4" s="467"/>
      <c r="K4" s="142"/>
    </row>
    <row r="5" spans="1:11" ht="22.5" customHeight="1">
      <c r="A5" s="219" t="s">
        <v>40</v>
      </c>
      <c r="B5" s="219"/>
      <c r="C5" s="453"/>
      <c r="D5" s="453"/>
      <c r="E5" s="453"/>
      <c r="F5" s="453"/>
      <c r="H5" s="144"/>
      <c r="I5" s="448" t="s">
        <v>90</v>
      </c>
      <c r="J5" s="287"/>
    </row>
    <row r="6" spans="1:11" ht="15.6">
      <c r="A6" s="219" t="s">
        <v>41</v>
      </c>
      <c r="B6" s="219"/>
      <c r="C6" s="453"/>
      <c r="D6" s="453"/>
      <c r="E6" s="453"/>
      <c r="F6" s="453"/>
    </row>
    <row r="7" spans="1:11">
      <c r="A7"/>
      <c r="C7"/>
      <c r="D7"/>
      <c r="E7"/>
      <c r="F7"/>
    </row>
    <row r="8" spans="1:11" ht="21" customHeight="1">
      <c r="A8" s="465" t="s">
        <v>91</v>
      </c>
      <c r="B8" s="465"/>
      <c r="C8" s="465"/>
      <c r="D8" s="465"/>
      <c r="E8" s="465"/>
      <c r="F8" s="465"/>
    </row>
    <row r="9" spans="1:11" s="43" customFormat="1">
      <c r="A9" s="219" t="s">
        <v>42</v>
      </c>
      <c r="B9" s="219"/>
      <c r="C9" s="453"/>
      <c r="D9" s="453"/>
      <c r="E9" s="453"/>
      <c r="F9" s="453"/>
      <c r="G9" s="174"/>
      <c r="H9" s="174"/>
      <c r="I9" s="174"/>
      <c r="J9" s="174"/>
    </row>
    <row r="10" spans="1:11" s="43" customFormat="1">
      <c r="A10" s="219" t="s">
        <v>92</v>
      </c>
      <c r="B10" s="219"/>
      <c r="C10" s="482"/>
      <c r="D10" s="482"/>
      <c r="E10" s="482"/>
      <c r="F10" s="482"/>
      <c r="G10" s="175"/>
      <c r="H10" s="174"/>
      <c r="I10" s="174"/>
      <c r="J10" s="174"/>
    </row>
    <row r="11" spans="1:11">
      <c r="A11" s="103"/>
      <c r="B11" s="104" t="s">
        <v>93</v>
      </c>
      <c r="C11" s="478" t="s">
        <v>94</v>
      </c>
      <c r="D11" s="479"/>
      <c r="E11" s="479"/>
      <c r="F11" s="480"/>
      <c r="G11" s="168"/>
      <c r="H11" s="167"/>
      <c r="I11" s="167"/>
      <c r="J11" s="167"/>
    </row>
    <row r="12" spans="1:11" ht="64.5" customHeight="1">
      <c r="A12" s="220" t="s">
        <v>95</v>
      </c>
      <c r="B12" s="269"/>
      <c r="C12" s="454" t="s">
        <v>96</v>
      </c>
      <c r="D12" s="455"/>
      <c r="E12" s="455"/>
      <c r="F12" s="456"/>
      <c r="G12" s="168"/>
      <c r="H12" s="167"/>
      <c r="I12" s="167"/>
      <c r="J12" s="167"/>
    </row>
    <row r="13" spans="1:11" ht="32.25" customHeight="1">
      <c r="A13" s="219" t="s">
        <v>97</v>
      </c>
      <c r="B13" s="219"/>
      <c r="C13" s="452" t="s">
        <v>398</v>
      </c>
      <c r="D13" s="452"/>
      <c r="E13" s="452"/>
      <c r="F13" s="452"/>
      <c r="G13" s="169"/>
      <c r="H13" s="167"/>
      <c r="I13" s="167"/>
      <c r="J13" s="167"/>
    </row>
    <row r="14" spans="1:11" ht="32.25" customHeight="1">
      <c r="A14" s="220" t="s">
        <v>98</v>
      </c>
      <c r="B14" s="269"/>
      <c r="C14" s="453" t="s">
        <v>99</v>
      </c>
      <c r="D14" s="453"/>
      <c r="E14" s="453"/>
      <c r="F14" s="453"/>
      <c r="G14" s="168"/>
      <c r="H14" s="168"/>
      <c r="I14" s="167"/>
      <c r="J14" s="167"/>
    </row>
    <row r="15" spans="1:11" ht="32.25" customHeight="1">
      <c r="A15" s="260" t="s">
        <v>100</v>
      </c>
      <c r="B15" s="260"/>
      <c r="C15" s="452" t="s">
        <v>399</v>
      </c>
      <c r="D15" s="452"/>
      <c r="E15" s="452"/>
      <c r="F15" s="452"/>
      <c r="G15" s="169"/>
      <c r="H15" s="167"/>
      <c r="I15" s="167"/>
      <c r="J15" s="167"/>
    </row>
    <row r="16" spans="1:11" ht="37.15" customHeight="1">
      <c r="A16" s="260" t="s">
        <v>234</v>
      </c>
      <c r="B16" s="260"/>
      <c r="C16" s="452"/>
      <c r="D16" s="452"/>
      <c r="E16" s="452"/>
      <c r="F16" s="452"/>
      <c r="G16" s="51"/>
    </row>
    <row r="17" spans="1:47" ht="37.15" customHeight="1">
      <c r="A17" s="253" t="s">
        <v>103</v>
      </c>
      <c r="B17" s="254"/>
      <c r="C17" s="454" t="s">
        <v>104</v>
      </c>
      <c r="D17" s="455"/>
      <c r="E17" s="455"/>
      <c r="F17" s="456"/>
      <c r="G17" s="51"/>
    </row>
    <row r="18" spans="1:47" ht="37.15" customHeight="1">
      <c r="A18" s="255"/>
      <c r="B18" s="256"/>
      <c r="C18" s="454" t="s">
        <v>105</v>
      </c>
      <c r="D18" s="455"/>
      <c r="E18" s="455"/>
      <c r="F18" s="456"/>
      <c r="G18" s="51"/>
    </row>
    <row r="19" spans="1:47" ht="37.15" customHeight="1">
      <c r="A19" s="51"/>
      <c r="B19" s="51"/>
      <c r="C19" s="51"/>
      <c r="D19" s="51"/>
      <c r="E19" s="51"/>
      <c r="F19" s="51"/>
      <c r="G19" s="51"/>
    </row>
    <row r="20" spans="1:47" ht="29.25" customHeight="1">
      <c r="A20" s="457" t="s">
        <v>400</v>
      </c>
      <c r="B20" s="458"/>
      <c r="C20" s="263" t="s">
        <v>401</v>
      </c>
      <c r="D20" s="263"/>
      <c r="E20" s="263"/>
      <c r="F20" s="58" t="s">
        <v>402</v>
      </c>
      <c r="G20" s="51"/>
    </row>
    <row r="21" spans="1:47" ht="37.15" customHeight="1">
      <c r="A21" s="457"/>
      <c r="B21" s="458"/>
      <c r="C21" s="453" t="s">
        <v>403</v>
      </c>
      <c r="D21" s="453"/>
      <c r="E21" s="453"/>
      <c r="F21" s="41"/>
      <c r="G21" s="51"/>
    </row>
    <row r="22" spans="1:47" ht="37.15" customHeight="1">
      <c r="A22" s="457"/>
      <c r="B22" s="458"/>
      <c r="C22" s="461"/>
      <c r="D22" s="461"/>
      <c r="E22" s="461"/>
      <c r="F22" s="41"/>
      <c r="G22" s="51"/>
    </row>
    <row r="23" spans="1:47" ht="37.15" customHeight="1">
      <c r="A23" s="459"/>
      <c r="B23" s="460"/>
      <c r="C23" s="453"/>
      <c r="D23" s="453"/>
      <c r="E23" s="453"/>
      <c r="F23" s="41"/>
      <c r="G23" s="51"/>
    </row>
    <row r="24" spans="1:47" ht="32.25" customHeight="1">
      <c r="A24" s="51"/>
      <c r="B24" s="51"/>
      <c r="C24" s="51"/>
      <c r="D24" s="51"/>
      <c r="E24" s="51"/>
      <c r="F24" s="51"/>
      <c r="G24" s="51"/>
    </row>
    <row r="25" spans="1:47" ht="32.25" customHeight="1">
      <c r="A25" s="464" t="s">
        <v>404</v>
      </c>
      <c r="B25" s="464"/>
      <c r="C25" s="465"/>
      <c r="D25" s="465"/>
      <c r="E25" s="465"/>
      <c r="F25" s="465"/>
      <c r="G25" s="51"/>
    </row>
    <row r="26" spans="1:47" ht="32.25" customHeight="1">
      <c r="A26" s="260" t="s">
        <v>405</v>
      </c>
      <c r="B26" s="260"/>
      <c r="C26" s="452" t="s">
        <v>399</v>
      </c>
      <c r="D26" s="452"/>
      <c r="E26" s="452"/>
      <c r="F26" s="452"/>
      <c r="G26" s="51"/>
    </row>
    <row r="27" spans="1:47" ht="32.25" customHeight="1">
      <c r="A27" s="260" t="s">
        <v>406</v>
      </c>
      <c r="B27" s="260"/>
      <c r="C27" s="452" t="s">
        <v>399</v>
      </c>
      <c r="D27" s="452"/>
      <c r="E27" s="452"/>
      <c r="F27" s="452"/>
      <c r="G27" s="51"/>
    </row>
    <row r="28" spans="1:47" ht="32.25" customHeight="1">
      <c r="A28" s="260" t="s">
        <v>407</v>
      </c>
      <c r="B28" s="260"/>
      <c r="C28" s="452" t="s">
        <v>399</v>
      </c>
      <c r="D28" s="452"/>
      <c r="E28" s="452"/>
      <c r="F28" s="452"/>
      <c r="G28" s="51"/>
    </row>
    <row r="29" spans="1:47" ht="32.25" customHeight="1">
      <c r="A29" s="260" t="s">
        <v>408</v>
      </c>
      <c r="B29" s="260"/>
      <c r="C29" s="452" t="s">
        <v>399</v>
      </c>
      <c r="D29" s="452"/>
      <c r="E29" s="452"/>
      <c r="F29" s="452"/>
      <c r="G29" s="51"/>
    </row>
    <row r="30" spans="1:47" s="52" customFormat="1">
      <c r="A30" s="89"/>
      <c r="B30" s="89"/>
      <c r="C30" s="90"/>
      <c r="D30" s="90"/>
      <c r="E30" s="90"/>
      <c r="F30" s="90"/>
      <c r="G30" s="51"/>
      <c r="H30"/>
      <c r="I30"/>
      <c r="J30"/>
      <c r="K30"/>
      <c r="L30"/>
      <c r="M30"/>
      <c r="N30"/>
      <c r="O30"/>
      <c r="P30"/>
      <c r="Q30"/>
      <c r="R30"/>
      <c r="S30"/>
      <c r="T30"/>
      <c r="U30"/>
      <c r="V30"/>
      <c r="W30"/>
      <c r="X30"/>
      <c r="Y30"/>
      <c r="AB30"/>
      <c r="AC30"/>
      <c r="AD30"/>
      <c r="AE30"/>
      <c r="AF30"/>
      <c r="AG30"/>
      <c r="AH30"/>
      <c r="AI30"/>
      <c r="AJ30"/>
      <c r="AK30"/>
      <c r="AL30"/>
      <c r="AM30"/>
      <c r="AN30"/>
      <c r="AO30"/>
      <c r="AP30"/>
      <c r="AQ30"/>
      <c r="AR30"/>
      <c r="AS30"/>
      <c r="AT30"/>
      <c r="AU30"/>
    </row>
    <row r="31" spans="1:47" ht="12.75" customHeight="1">
      <c r="A31" s="471"/>
      <c r="B31" s="471"/>
      <c r="C31" s="481"/>
      <c r="D31" s="481"/>
      <c r="E31" s="481"/>
      <c r="F31" s="481"/>
      <c r="G31" s="51"/>
    </row>
    <row r="32" spans="1:47" ht="40.15" customHeight="1">
      <c r="A32" s="462" t="s">
        <v>409</v>
      </c>
      <c r="B32" s="457"/>
      <c r="C32" s="457"/>
      <c r="D32" s="457"/>
      <c r="E32" s="457"/>
      <c r="F32" s="457"/>
      <c r="G32" s="457"/>
      <c r="H32" s="457"/>
      <c r="I32" s="457"/>
    </row>
    <row r="33" spans="1:47" s="46" customFormat="1" ht="33.75" customHeight="1">
      <c r="A33" s="270"/>
      <c r="B33" s="271"/>
      <c r="C33" s="136" t="s">
        <v>107</v>
      </c>
      <c r="D33" s="136" t="s">
        <v>108</v>
      </c>
      <c r="E33" s="136" t="s">
        <v>410</v>
      </c>
      <c r="F33" s="85" t="s">
        <v>110</v>
      </c>
      <c r="G33" s="85" t="s">
        <v>111</v>
      </c>
      <c r="H33" s="85" t="s">
        <v>112</v>
      </c>
      <c r="I33" s="85" t="s">
        <v>113</v>
      </c>
      <c r="J33"/>
      <c r="K33"/>
      <c r="L33"/>
      <c r="M33"/>
      <c r="N33"/>
      <c r="O33"/>
      <c r="P33"/>
    </row>
    <row r="34" spans="1:47" s="46" customFormat="1" ht="33.75" customHeight="1">
      <c r="A34" s="265" t="s">
        <v>114</v>
      </c>
      <c r="B34" s="266"/>
      <c r="C34" s="111">
        <f>'Detailed planning stage'!C22</f>
        <v>1834730.65</v>
      </c>
      <c r="D34" s="111">
        <f>'Detailed planning stage'!D22</f>
        <v>1142713.1900000002</v>
      </c>
      <c r="E34" s="111">
        <f>'Detailed planning stage'!E22</f>
        <v>2810632.1000000006</v>
      </c>
      <c r="F34" s="111">
        <f>'Detailed planning stage'!F22</f>
        <v>1025111.53</v>
      </c>
      <c r="G34" s="111">
        <f>'Detailed planning stage'!G22</f>
        <v>4134182.73</v>
      </c>
      <c r="H34" s="111">
        <f>'Detailed planning stage'!H22</f>
        <v>117601.65999999999</v>
      </c>
      <c r="I34" s="111">
        <f>'Detailed planning stage'!I22</f>
        <v>-754216.46</v>
      </c>
      <c r="J34"/>
      <c r="K34"/>
      <c r="L34"/>
      <c r="M34"/>
      <c r="N34"/>
      <c r="O34"/>
      <c r="P34"/>
    </row>
    <row r="35" spans="1:47" ht="33.75" customHeight="1">
      <c r="A35" s="265" t="s">
        <v>115</v>
      </c>
      <c r="B35" s="266"/>
      <c r="C35" s="112">
        <f>'Detailed planning stage'!C23</f>
        <v>429.37763866136203</v>
      </c>
      <c r="D35" s="112">
        <f>'Detailed planning stage'!D23</f>
        <v>267.42644278024812</v>
      </c>
      <c r="E35" s="112">
        <f>'Detailed planning stage'!E23</f>
        <v>657.76552773227252</v>
      </c>
      <c r="F35" s="112">
        <f>'Detailed planning stage'!F23</f>
        <v>239.90440673999532</v>
      </c>
      <c r="G35" s="112">
        <f>'Detailed planning stage'!G23</f>
        <v>967.51292534519075</v>
      </c>
      <c r="H35" s="112">
        <f>'Detailed planning stage'!H23</f>
        <v>27.522036040252747</v>
      </c>
      <c r="I35" s="112">
        <f>'Detailed planning stage'!I23</f>
        <v>-176.50747952258365</v>
      </c>
      <c r="Q35" s="57"/>
    </row>
    <row r="36" spans="1:47" s="52" customFormat="1">
      <c r="A36" s="471"/>
      <c r="B36" s="471"/>
      <c r="C36" s="481"/>
      <c r="D36" s="481"/>
      <c r="E36" s="481"/>
      <c r="F36" s="481"/>
      <c r="G36" s="51"/>
      <c r="H36"/>
      <c r="I36"/>
      <c r="J36"/>
      <c r="K36"/>
      <c r="L36"/>
      <c r="M36"/>
      <c r="N36"/>
      <c r="O36"/>
      <c r="P36"/>
      <c r="Q36"/>
      <c r="R36"/>
      <c r="S36"/>
      <c r="T36"/>
      <c r="U36"/>
      <c r="V36"/>
      <c r="W36"/>
      <c r="X36"/>
      <c r="Y36"/>
      <c r="AB36"/>
      <c r="AC36"/>
      <c r="AD36"/>
      <c r="AE36"/>
      <c r="AF36"/>
      <c r="AG36"/>
      <c r="AH36"/>
      <c r="AI36"/>
      <c r="AJ36"/>
      <c r="AK36"/>
      <c r="AL36"/>
      <c r="AM36"/>
      <c r="AN36"/>
      <c r="AO36"/>
      <c r="AP36"/>
      <c r="AQ36"/>
      <c r="AR36"/>
      <c r="AS36"/>
      <c r="AT36"/>
      <c r="AU36"/>
    </row>
    <row r="37" spans="1:47" s="52" customFormat="1">
      <c r="A37" s="89"/>
      <c r="B37" s="89"/>
      <c r="C37" s="90"/>
      <c r="D37" s="90"/>
      <c r="E37" s="90"/>
      <c r="F37" s="90"/>
      <c r="G37" s="51"/>
      <c r="H37"/>
      <c r="I37"/>
      <c r="J37"/>
      <c r="K37"/>
      <c r="L37"/>
      <c r="M37"/>
      <c r="N37"/>
      <c r="O37"/>
      <c r="P37"/>
      <c r="Q37"/>
      <c r="R37"/>
      <c r="S37"/>
      <c r="T37"/>
      <c r="U37"/>
      <c r="V37"/>
      <c r="W37"/>
      <c r="X37"/>
      <c r="Y37"/>
      <c r="AB37"/>
      <c r="AC37"/>
      <c r="AD37"/>
      <c r="AE37"/>
      <c r="AF37"/>
      <c r="AG37"/>
      <c r="AH37"/>
      <c r="AI37"/>
      <c r="AJ37"/>
      <c r="AK37"/>
      <c r="AL37"/>
      <c r="AM37"/>
      <c r="AN37"/>
      <c r="AO37"/>
      <c r="AP37"/>
      <c r="AQ37"/>
      <c r="AR37"/>
      <c r="AS37"/>
      <c r="AT37"/>
      <c r="AU37"/>
    </row>
    <row r="38" spans="1:47" ht="43.5" customHeight="1">
      <c r="A38" s="463" t="s">
        <v>411</v>
      </c>
      <c r="B38" s="459"/>
      <c r="C38" s="459"/>
      <c r="D38" s="459"/>
      <c r="E38" s="459"/>
      <c r="F38" s="459"/>
      <c r="G38" s="459"/>
      <c r="H38" s="459"/>
      <c r="I38" s="459"/>
      <c r="Q38" s="57"/>
    </row>
    <row r="39" spans="1:47" ht="33.75" customHeight="1">
      <c r="A39" s="472"/>
      <c r="B39" s="473"/>
      <c r="C39" s="53" t="s">
        <v>412</v>
      </c>
      <c r="D39" s="136" t="s">
        <v>108</v>
      </c>
      <c r="E39" s="136" t="s">
        <v>410</v>
      </c>
      <c r="F39" s="53" t="s">
        <v>110</v>
      </c>
      <c r="G39" s="53" t="s">
        <v>111</v>
      </c>
      <c r="H39" s="53" t="s">
        <v>112</v>
      </c>
      <c r="I39" s="53" t="s">
        <v>113</v>
      </c>
      <c r="Q39" s="57"/>
    </row>
    <row r="40" spans="1:47" ht="35.65" customHeight="1">
      <c r="A40" s="265" t="s">
        <v>114</v>
      </c>
      <c r="B40" s="266"/>
      <c r="C40" s="111">
        <f>D121+E121+F121</f>
        <v>0</v>
      </c>
      <c r="D40" s="111">
        <f>G121+H121+I121+J121+K121+O121+P121+Q121+R121</f>
        <v>0</v>
      </c>
      <c r="E40" s="111">
        <f>C121+D121+E121+F121+G121+H121+I121+J121+K121+O121+P121+Q121+R121</f>
        <v>0</v>
      </c>
      <c r="F40" s="111">
        <f>G121+H121+I121+J121+K121</f>
        <v>0</v>
      </c>
      <c r="G40" s="111" t="e">
        <f>L121+N121</f>
        <v>#VALUE!</v>
      </c>
      <c r="H40" s="111">
        <f>O121+P121+Q121+R121</f>
        <v>0</v>
      </c>
      <c r="I40" s="111">
        <f>T121</f>
        <v>0</v>
      </c>
      <c r="Q40" s="57"/>
    </row>
    <row r="41" spans="1:47" ht="37.9" customHeight="1">
      <c r="A41" s="265" t="s">
        <v>115</v>
      </c>
      <c r="B41" s="266"/>
      <c r="C41" s="112" t="e">
        <f t="shared" ref="C41:I41" si="0">C40/$C$6</f>
        <v>#DIV/0!</v>
      </c>
      <c r="D41" s="112" t="e">
        <f t="shared" si="0"/>
        <v>#DIV/0!</v>
      </c>
      <c r="E41" s="112" t="e">
        <f t="shared" si="0"/>
        <v>#DIV/0!</v>
      </c>
      <c r="F41" s="112" t="e">
        <f t="shared" si="0"/>
        <v>#DIV/0!</v>
      </c>
      <c r="G41" s="112" t="e">
        <f t="shared" si="0"/>
        <v>#VALUE!</v>
      </c>
      <c r="H41" s="112" t="e">
        <f t="shared" si="0"/>
        <v>#DIV/0!</v>
      </c>
      <c r="I41" s="112" t="e">
        <f t="shared" si="0"/>
        <v>#DIV/0!</v>
      </c>
      <c r="Q41" s="57"/>
    </row>
    <row r="42" spans="1:47" ht="37.9" customHeight="1">
      <c r="A42" s="265" t="s">
        <v>116</v>
      </c>
      <c r="B42" s="266"/>
      <c r="C42" s="502"/>
      <c r="D42" s="503"/>
      <c r="E42" s="504"/>
      <c r="F42" s="401"/>
      <c r="G42" s="402"/>
      <c r="H42" s="402"/>
      <c r="I42" s="403"/>
      <c r="Q42" s="57"/>
    </row>
    <row r="43" spans="1:47" ht="37.9" customHeight="1">
      <c r="A43" s="265" t="s">
        <v>239</v>
      </c>
      <c r="B43" s="266"/>
      <c r="C43" s="137" t="e">
        <f>VLOOKUP($C$42,'WLC benchmarks'!$B$10:$E$13,2, TRUE)</f>
        <v>#N/A</v>
      </c>
      <c r="D43" s="137" t="e">
        <f>VLOOKUP($C$42,'WLC benchmarks'!$B$10:$E$13,3, TRUE)</f>
        <v>#N/A</v>
      </c>
      <c r="E43" s="137" t="e">
        <f>VLOOKUP($C$42,'WLC benchmarks'!$B$10:$E$13,4, TRUE)</f>
        <v>#N/A</v>
      </c>
      <c r="F43" s="404"/>
      <c r="G43" s="405"/>
      <c r="H43" s="405"/>
      <c r="I43" s="406"/>
      <c r="Q43" s="57"/>
    </row>
    <row r="44" spans="1:47" ht="37.9" customHeight="1">
      <c r="A44" s="265" t="s">
        <v>413</v>
      </c>
      <c r="B44" s="266"/>
      <c r="C44" s="138" t="e">
        <f>VLOOKUP($C$42,'WLC benchmarks'!$B$16:$E$19,2, TRUE)</f>
        <v>#N/A</v>
      </c>
      <c r="D44" s="138" t="e">
        <f>VLOOKUP($C$42,'WLC benchmarks'!$B$16:$E$19,3, TRUE)</f>
        <v>#N/A</v>
      </c>
      <c r="E44" s="138" t="e">
        <f>VLOOKUP($C$42,'WLC benchmarks'!$B$16:$E$19,4, TRUE)</f>
        <v>#N/A</v>
      </c>
      <c r="F44" s="407"/>
      <c r="G44" s="408"/>
      <c r="H44" s="408"/>
      <c r="I44" s="409"/>
      <c r="Q44" s="57"/>
    </row>
    <row r="45" spans="1:47" ht="47.25" customHeight="1">
      <c r="A45" s="265" t="s">
        <v>414</v>
      </c>
      <c r="B45" s="266"/>
      <c r="C45" s="452" t="s">
        <v>415</v>
      </c>
      <c r="D45" s="452"/>
      <c r="E45" s="452"/>
      <c r="F45" s="452"/>
      <c r="G45" s="452"/>
      <c r="H45" s="452"/>
      <c r="I45" s="452"/>
      <c r="Q45" s="57"/>
    </row>
    <row r="46" spans="1:47" ht="84" customHeight="1">
      <c r="A46" s="265" t="s">
        <v>416</v>
      </c>
      <c r="B46" s="266"/>
      <c r="C46" s="453" t="s">
        <v>121</v>
      </c>
      <c r="D46" s="453"/>
      <c r="E46" s="453"/>
      <c r="F46" s="453"/>
      <c r="G46" s="453"/>
      <c r="H46" s="453"/>
      <c r="I46" s="453"/>
      <c r="Q46" s="57"/>
    </row>
    <row r="47" spans="1:47" s="52" customFormat="1">
      <c r="A47" s="89"/>
      <c r="B47" s="89"/>
      <c r="C47" s="90"/>
      <c r="D47" s="90"/>
      <c r="E47" s="90"/>
      <c r="F47" s="90"/>
      <c r="G47" s="51"/>
      <c r="H47"/>
      <c r="I47"/>
      <c r="J47"/>
      <c r="K47"/>
      <c r="L47"/>
      <c r="M47"/>
      <c r="N47"/>
      <c r="O47"/>
      <c r="P47"/>
      <c r="Q47"/>
      <c r="R47"/>
      <c r="S47"/>
      <c r="T47"/>
      <c r="U47"/>
      <c r="V47"/>
      <c r="W47"/>
      <c r="X47"/>
      <c r="Y47"/>
      <c r="AB47"/>
      <c r="AC47"/>
      <c r="AD47"/>
      <c r="AE47"/>
      <c r="AF47"/>
      <c r="AG47"/>
      <c r="AH47"/>
      <c r="AI47"/>
      <c r="AJ47"/>
      <c r="AK47"/>
      <c r="AL47"/>
      <c r="AM47"/>
      <c r="AN47"/>
      <c r="AO47"/>
      <c r="AP47"/>
      <c r="AQ47"/>
      <c r="AR47"/>
      <c r="AS47"/>
      <c r="AT47"/>
      <c r="AU47"/>
    </row>
    <row r="48" spans="1:47" s="52" customFormat="1" ht="24" customHeight="1">
      <c r="A48" s="449" t="s">
        <v>122</v>
      </c>
      <c r="B48" s="450"/>
      <c r="C48" s="450"/>
      <c r="D48" s="450"/>
      <c r="E48" s="450"/>
      <c r="F48" s="451"/>
      <c r="G48" s="51"/>
      <c r="H48"/>
      <c r="I48"/>
      <c r="J48"/>
      <c r="K48"/>
      <c r="L48"/>
      <c r="M48"/>
      <c r="N48"/>
      <c r="O48"/>
      <c r="P48"/>
      <c r="Q48"/>
      <c r="R48"/>
      <c r="S48"/>
      <c r="T48"/>
      <c r="U48"/>
      <c r="V48"/>
      <c r="W48"/>
      <c r="X48"/>
      <c r="Y48"/>
      <c r="AB48"/>
      <c r="AC48"/>
      <c r="AD48"/>
      <c r="AE48"/>
      <c r="AF48"/>
      <c r="AG48"/>
      <c r="AH48"/>
      <c r="AI48"/>
      <c r="AJ48"/>
      <c r="AK48"/>
      <c r="AL48"/>
      <c r="AM48"/>
      <c r="AN48"/>
      <c r="AO48"/>
      <c r="AP48"/>
      <c r="AQ48"/>
      <c r="AR48"/>
      <c r="AS48"/>
      <c r="AT48"/>
      <c r="AU48"/>
    </row>
    <row r="49" spans="1:49" s="52" customFormat="1" ht="27.75" customHeight="1">
      <c r="A49" s="260" t="s">
        <v>417</v>
      </c>
      <c r="B49" s="260"/>
      <c r="C49" s="452"/>
      <c r="D49" s="452"/>
      <c r="E49" s="452"/>
      <c r="F49" s="452"/>
      <c r="G49" s="51"/>
      <c r="H49"/>
      <c r="I49"/>
      <c r="J49"/>
      <c r="K49"/>
      <c r="L49"/>
      <c r="M49"/>
      <c r="N49"/>
      <c r="O49"/>
      <c r="P49"/>
      <c r="Q49"/>
      <c r="R49"/>
      <c r="S49"/>
      <c r="T49"/>
      <c r="U49"/>
      <c r="V49"/>
      <c r="W49"/>
      <c r="X49"/>
      <c r="Y49"/>
      <c r="AB49"/>
      <c r="AC49"/>
      <c r="AD49"/>
      <c r="AE49"/>
      <c r="AF49"/>
      <c r="AG49"/>
      <c r="AH49"/>
      <c r="AI49"/>
      <c r="AJ49"/>
      <c r="AK49"/>
      <c r="AL49"/>
      <c r="AM49"/>
      <c r="AN49"/>
      <c r="AO49"/>
      <c r="AP49"/>
      <c r="AQ49"/>
      <c r="AR49"/>
      <c r="AS49"/>
      <c r="AT49"/>
      <c r="AU49"/>
    </row>
    <row r="50" spans="1:49" s="52" customFormat="1" ht="33.75" customHeight="1">
      <c r="A50" s="260" t="s">
        <v>418</v>
      </c>
      <c r="B50" s="260"/>
      <c r="C50" s="453"/>
      <c r="D50" s="453"/>
      <c r="E50" s="453"/>
      <c r="F50" s="453"/>
      <c r="G50" s="51"/>
      <c r="H50"/>
      <c r="I50"/>
      <c r="J50"/>
      <c r="K50"/>
      <c r="L50"/>
      <c r="M50"/>
      <c r="N50"/>
      <c r="O50"/>
      <c r="P50"/>
      <c r="Q50"/>
      <c r="R50"/>
      <c r="S50"/>
      <c r="T50"/>
      <c r="U50"/>
      <c r="V50"/>
      <c r="W50"/>
      <c r="X50"/>
      <c r="Y50"/>
      <c r="AB50"/>
      <c r="AC50"/>
      <c r="AD50"/>
      <c r="AE50"/>
      <c r="AF50"/>
      <c r="AG50"/>
      <c r="AH50"/>
      <c r="AI50"/>
      <c r="AJ50"/>
      <c r="AK50"/>
      <c r="AL50"/>
      <c r="AM50"/>
      <c r="AN50"/>
      <c r="AO50"/>
      <c r="AP50"/>
      <c r="AQ50"/>
      <c r="AR50"/>
      <c r="AS50"/>
      <c r="AT50"/>
      <c r="AU50"/>
    </row>
    <row r="51" spans="1:49" s="52" customFormat="1" ht="48.75" customHeight="1">
      <c r="A51" s="260" t="s">
        <v>419</v>
      </c>
      <c r="B51" s="260"/>
      <c r="C51" s="453" t="s">
        <v>55</v>
      </c>
      <c r="D51" s="453"/>
      <c r="E51" s="453"/>
      <c r="F51" s="453"/>
      <c r="G51" s="51"/>
      <c r="H51"/>
      <c r="I51"/>
      <c r="J51"/>
      <c r="K51"/>
      <c r="L51"/>
      <c r="M51"/>
      <c r="N51"/>
      <c r="O51"/>
      <c r="P51"/>
      <c r="Q51"/>
      <c r="R51"/>
      <c r="S51"/>
      <c r="T51"/>
      <c r="U51"/>
      <c r="V51"/>
      <c r="W51"/>
      <c r="X51"/>
      <c r="Y51"/>
      <c r="AB51"/>
      <c r="AC51"/>
      <c r="AD51"/>
      <c r="AE51"/>
      <c r="AF51"/>
      <c r="AG51"/>
      <c r="AH51"/>
      <c r="AI51"/>
      <c r="AJ51"/>
      <c r="AK51"/>
      <c r="AL51"/>
      <c r="AM51"/>
      <c r="AN51"/>
      <c r="AO51"/>
      <c r="AP51"/>
      <c r="AQ51"/>
      <c r="AR51"/>
      <c r="AS51"/>
      <c r="AT51"/>
      <c r="AU51"/>
    </row>
    <row r="52" spans="1:49" s="52" customFormat="1">
      <c r="A52" s="89"/>
      <c r="B52" s="89"/>
      <c r="C52" s="90"/>
      <c r="D52" s="90"/>
      <c r="E52" s="90"/>
      <c r="F52" s="90"/>
      <c r="G52" s="51"/>
      <c r="H52"/>
      <c r="I52"/>
      <c r="J52"/>
      <c r="K52"/>
      <c r="L52"/>
      <c r="M52"/>
      <c r="N52"/>
      <c r="O52"/>
      <c r="P52"/>
      <c r="Q52"/>
      <c r="R52"/>
      <c r="S52"/>
      <c r="T52"/>
      <c r="U52"/>
      <c r="V52"/>
      <c r="W52"/>
      <c r="X52"/>
      <c r="Y52"/>
      <c r="AB52"/>
      <c r="AC52"/>
      <c r="AD52"/>
      <c r="AE52"/>
      <c r="AF52"/>
      <c r="AG52"/>
      <c r="AH52"/>
      <c r="AI52"/>
      <c r="AJ52"/>
      <c r="AK52"/>
      <c r="AL52"/>
      <c r="AM52"/>
      <c r="AN52"/>
      <c r="AO52"/>
      <c r="AP52"/>
      <c r="AQ52"/>
      <c r="AR52"/>
      <c r="AS52"/>
      <c r="AT52"/>
      <c r="AU52"/>
    </row>
    <row r="53" spans="1:49" s="46" customFormat="1" ht="30">
      <c r="A53" s="457" t="s">
        <v>420</v>
      </c>
      <c r="B53" s="458"/>
      <c r="C53" s="263" t="s">
        <v>421</v>
      </c>
      <c r="D53" s="263"/>
      <c r="E53" s="263"/>
      <c r="F53" s="58" t="s">
        <v>422</v>
      </c>
      <c r="G53" s="51"/>
      <c r="H53" s="56"/>
      <c r="I53" s="56"/>
      <c r="J53" s="59"/>
      <c r="K53" s="59"/>
      <c r="L53" s="59"/>
      <c r="M53" s="59"/>
      <c r="N53" s="57"/>
      <c r="O53" s="57"/>
      <c r="P53" s="57"/>
      <c r="Q53" s="57"/>
    </row>
    <row r="54" spans="1:49" s="63" customFormat="1">
      <c r="A54" s="457"/>
      <c r="B54" s="458"/>
      <c r="C54" s="453" t="s">
        <v>128</v>
      </c>
      <c r="D54" s="453"/>
      <c r="E54" s="453"/>
      <c r="F54" s="41"/>
      <c r="G54" s="51"/>
    </row>
    <row r="55" spans="1:49" s="46" customFormat="1">
      <c r="A55" s="457"/>
      <c r="B55" s="458"/>
      <c r="C55" s="461"/>
      <c r="D55" s="461"/>
      <c r="E55" s="461"/>
      <c r="F55" s="41"/>
      <c r="G55" s="51"/>
    </row>
    <row r="56" spans="1:49" s="46" customFormat="1" ht="12.75" customHeight="1">
      <c r="A56" s="459"/>
      <c r="B56" s="460"/>
      <c r="C56" s="453"/>
      <c r="D56" s="453"/>
      <c r="E56" s="453"/>
      <c r="F56" s="41"/>
      <c r="G56" s="51"/>
    </row>
    <row r="57" spans="1:49" s="52" customFormat="1">
      <c r="A57"/>
      <c r="B57" s="51"/>
      <c r="C57" s="51"/>
      <c r="D57" s="51"/>
      <c r="E57" s="51"/>
      <c r="F57" s="51"/>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row>
    <row r="58" spans="1:49" s="52" customFormat="1" ht="14.25" customHeight="1">
      <c r="A58" s="500" t="s">
        <v>423</v>
      </c>
      <c r="B58" s="501"/>
      <c r="C58" s="497" t="s">
        <v>424</v>
      </c>
      <c r="D58" s="498"/>
      <c r="E58" s="498"/>
      <c r="F58" s="499"/>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row>
    <row r="59" spans="1:49" s="52" customFormat="1">
      <c r="A59" s="462"/>
      <c r="B59" s="458"/>
      <c r="C59" s="497" t="s">
        <v>425</v>
      </c>
      <c r="D59" s="498"/>
      <c r="E59" s="498"/>
      <c r="F59" s="49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row>
    <row r="60" spans="1:49" s="52" customFormat="1">
      <c r="A60" s="462"/>
      <c r="B60" s="458"/>
      <c r="C60" s="497"/>
      <c r="D60" s="498"/>
      <c r="E60" s="498"/>
      <c r="F60" s="499"/>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row>
    <row r="61" spans="1:49" s="52" customFormat="1">
      <c r="A61" s="463"/>
      <c r="B61" s="460"/>
      <c r="C61" s="497"/>
      <c r="D61" s="498"/>
      <c r="E61" s="498"/>
      <c r="F61" s="499"/>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row>
    <row r="62" spans="1:49" s="52" customFormat="1" ht="13.15" customHeight="1">
      <c r="A62"/>
      <c r="B62" s="51"/>
      <c r="C62" s="51"/>
      <c r="D62" s="51"/>
      <c r="E62" s="51"/>
      <c r="F62" s="51"/>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row>
    <row r="63" spans="1:49" s="52" customFormat="1" ht="24" customHeight="1">
      <c r="A63" s="476" t="s">
        <v>133</v>
      </c>
      <c r="B63" s="477"/>
      <c r="C63" s="233" t="s">
        <v>134</v>
      </c>
      <c r="D63" s="372"/>
      <c r="E63" s="237" t="s">
        <v>135</v>
      </c>
      <c r="F63" s="383" t="s">
        <v>136</v>
      </c>
      <c r="G63" s="384"/>
      <c r="H63" s="233" t="s">
        <v>137</v>
      </c>
      <c r="I63" s="234"/>
      <c r="J63" s="91"/>
      <c r="K63"/>
      <c r="L63"/>
      <c r="M63"/>
      <c r="N63"/>
      <c r="O63"/>
      <c r="P63"/>
      <c r="Q63"/>
      <c r="R63"/>
      <c r="S63"/>
      <c r="T63"/>
      <c r="U63"/>
      <c r="V63"/>
      <c r="W63"/>
      <c r="X63"/>
      <c r="Y63"/>
      <c r="Z63"/>
      <c r="AA63"/>
      <c r="AB63"/>
      <c r="AC63"/>
      <c r="AD63"/>
      <c r="AE63"/>
      <c r="AF63"/>
      <c r="AG63"/>
      <c r="AH63"/>
      <c r="AI63"/>
      <c r="AJ63"/>
      <c r="AK63"/>
      <c r="AL63"/>
    </row>
    <row r="64" spans="1:49" s="52" customFormat="1" ht="55.5" customHeight="1">
      <c r="A64" s="469" t="s">
        <v>138</v>
      </c>
      <c r="B64" s="470"/>
      <c r="C64" s="64" t="s">
        <v>139</v>
      </c>
      <c r="D64" s="64" t="s">
        <v>140</v>
      </c>
      <c r="E64" s="238"/>
      <c r="F64" s="385"/>
      <c r="G64" s="386"/>
      <c r="H64" s="64" t="s">
        <v>141</v>
      </c>
      <c r="I64" s="64" t="s">
        <v>142</v>
      </c>
      <c r="J64" s="92"/>
      <c r="K64"/>
      <c r="L64"/>
      <c r="M64"/>
      <c r="N64"/>
      <c r="O64"/>
      <c r="P64"/>
      <c r="Q64"/>
      <c r="R64"/>
      <c r="S64"/>
      <c r="T64"/>
      <c r="U64"/>
      <c r="V64"/>
      <c r="W64"/>
      <c r="X64"/>
      <c r="Y64"/>
      <c r="Z64"/>
      <c r="AA64"/>
      <c r="AB64"/>
      <c r="AC64"/>
      <c r="AD64"/>
      <c r="AE64"/>
      <c r="AF64"/>
      <c r="AG64"/>
      <c r="AH64"/>
      <c r="AI64"/>
      <c r="AJ64"/>
      <c r="AK64"/>
      <c r="AL64"/>
    </row>
    <row r="65" spans="1:38" s="52" customFormat="1" ht="102" customHeight="1">
      <c r="A65" s="487" t="s">
        <v>143</v>
      </c>
      <c r="B65" s="488"/>
      <c r="C65" s="65" t="s">
        <v>144</v>
      </c>
      <c r="D65" s="87" t="s">
        <v>145</v>
      </c>
      <c r="E65" s="380" t="s">
        <v>146</v>
      </c>
      <c r="F65" s="365" t="s">
        <v>147</v>
      </c>
      <c r="G65" s="366"/>
      <c r="H65" s="87" t="s">
        <v>148</v>
      </c>
      <c r="I65" s="87" t="s">
        <v>149</v>
      </c>
      <c r="J65" s="93"/>
      <c r="K65"/>
      <c r="L65"/>
      <c r="M65"/>
      <c r="N65"/>
      <c r="O65"/>
      <c r="P65"/>
      <c r="Q65"/>
      <c r="R65"/>
      <c r="S65"/>
      <c r="T65"/>
      <c r="U65"/>
      <c r="V65"/>
      <c r="W65"/>
      <c r="X65"/>
      <c r="Y65"/>
      <c r="Z65"/>
      <c r="AA65"/>
      <c r="AB65"/>
      <c r="AC65"/>
      <c r="AD65"/>
      <c r="AE65"/>
      <c r="AF65"/>
      <c r="AG65"/>
      <c r="AH65"/>
      <c r="AI65"/>
      <c r="AJ65"/>
      <c r="AK65"/>
      <c r="AL65"/>
    </row>
    <row r="66" spans="1:38" s="52" customFormat="1" ht="13.15" customHeight="1">
      <c r="A66" s="489"/>
      <c r="B66" s="490"/>
      <c r="C66" s="67" t="s">
        <v>150</v>
      </c>
      <c r="D66" s="87" t="s">
        <v>151</v>
      </c>
      <c r="E66" s="381"/>
      <c r="F66" s="239"/>
      <c r="G66" s="367"/>
      <c r="H66" s="87" t="s">
        <v>152</v>
      </c>
      <c r="I66" s="87" t="s">
        <v>153</v>
      </c>
      <c r="J66" s="93"/>
      <c r="K66"/>
      <c r="L66"/>
      <c r="M66"/>
      <c r="N66"/>
      <c r="O66"/>
      <c r="P66"/>
      <c r="Q66"/>
      <c r="R66"/>
      <c r="S66"/>
      <c r="T66"/>
      <c r="U66"/>
      <c r="V66"/>
      <c r="W66"/>
      <c r="X66"/>
      <c r="Y66"/>
      <c r="Z66"/>
      <c r="AA66"/>
      <c r="AB66"/>
      <c r="AC66"/>
      <c r="AD66"/>
      <c r="AE66"/>
      <c r="AF66"/>
      <c r="AG66"/>
      <c r="AH66"/>
      <c r="AI66"/>
      <c r="AJ66"/>
      <c r="AK66"/>
      <c r="AL66"/>
    </row>
    <row r="67" spans="1:38" s="52" customFormat="1" ht="13.15" customHeight="1">
      <c r="A67" s="489"/>
      <c r="B67" s="490"/>
      <c r="C67" s="67" t="s">
        <v>154</v>
      </c>
      <c r="D67" s="88" t="s">
        <v>155</v>
      </c>
      <c r="E67" s="382"/>
      <c r="F67" s="368"/>
      <c r="G67" s="369"/>
      <c r="H67" s="88" t="s">
        <v>148</v>
      </c>
      <c r="I67" s="88" t="s">
        <v>148</v>
      </c>
      <c r="J67" s="93"/>
      <c r="K67"/>
      <c r="L67"/>
      <c r="M67"/>
      <c r="N67"/>
      <c r="O67"/>
      <c r="P67"/>
      <c r="Q67"/>
      <c r="R67"/>
      <c r="S67"/>
      <c r="T67"/>
      <c r="U67"/>
      <c r="V67"/>
      <c r="W67"/>
      <c r="X67"/>
      <c r="Y67"/>
      <c r="Z67"/>
      <c r="AA67"/>
      <c r="AB67"/>
      <c r="AC67"/>
      <c r="AD67"/>
      <c r="AE67"/>
      <c r="AF67"/>
      <c r="AG67"/>
      <c r="AH67"/>
      <c r="AI67"/>
      <c r="AJ67"/>
      <c r="AK67"/>
      <c r="AL67"/>
    </row>
    <row r="68" spans="1:38" s="52" customFormat="1" ht="30" customHeight="1">
      <c r="A68" s="69">
        <v>0.1</v>
      </c>
      <c r="B68" s="70" t="s">
        <v>156</v>
      </c>
      <c r="C68" s="40"/>
      <c r="D68" s="13"/>
      <c r="E68" s="245"/>
      <c r="F68" s="474"/>
      <c r="G68" s="475"/>
      <c r="H68" s="17"/>
      <c r="I68" s="17"/>
      <c r="J68" s="239" t="s">
        <v>157</v>
      </c>
      <c r="K68" s="240"/>
      <c r="L68" s="240"/>
      <c r="M68"/>
      <c r="N68"/>
      <c r="O68"/>
      <c r="P68"/>
      <c r="Q68"/>
      <c r="R68"/>
      <c r="S68"/>
      <c r="T68"/>
      <c r="U68"/>
      <c r="V68"/>
      <c r="W68"/>
      <c r="X68"/>
      <c r="Y68"/>
      <c r="Z68"/>
      <c r="AA68"/>
      <c r="AB68"/>
      <c r="AC68"/>
      <c r="AD68"/>
      <c r="AE68"/>
      <c r="AF68"/>
      <c r="AG68"/>
      <c r="AH68"/>
      <c r="AI68"/>
      <c r="AJ68"/>
      <c r="AK68"/>
      <c r="AL68"/>
    </row>
    <row r="69" spans="1:38" s="52" customFormat="1" ht="30" customHeight="1">
      <c r="A69" s="71">
        <v>0.2</v>
      </c>
      <c r="B69" s="72" t="s">
        <v>158</v>
      </c>
      <c r="C69" s="14"/>
      <c r="D69" s="15"/>
      <c r="E69" s="246"/>
      <c r="F69" s="474"/>
      <c r="G69" s="475"/>
      <c r="H69" s="17"/>
      <c r="I69" s="17"/>
      <c r="J69" s="239"/>
      <c r="K69" s="240"/>
      <c r="L69" s="240"/>
      <c r="M69"/>
      <c r="N69"/>
      <c r="O69"/>
      <c r="P69"/>
      <c r="Q69"/>
      <c r="R69"/>
      <c r="S69"/>
      <c r="T69"/>
      <c r="U69"/>
      <c r="V69"/>
      <c r="W69"/>
      <c r="X69"/>
      <c r="Y69"/>
      <c r="Z69"/>
      <c r="AA69"/>
      <c r="AB69"/>
      <c r="AC69"/>
      <c r="AD69"/>
      <c r="AE69"/>
      <c r="AF69"/>
      <c r="AG69"/>
      <c r="AH69"/>
      <c r="AI69"/>
      <c r="AJ69"/>
      <c r="AK69"/>
      <c r="AL69"/>
    </row>
    <row r="70" spans="1:38" s="52" customFormat="1" ht="30" customHeight="1">
      <c r="A70" s="71">
        <v>0.3</v>
      </c>
      <c r="B70" s="72" t="s">
        <v>159</v>
      </c>
      <c r="C70" s="14"/>
      <c r="D70" s="15"/>
      <c r="E70" s="246"/>
      <c r="F70" s="474"/>
      <c r="G70" s="475"/>
      <c r="H70" s="17"/>
      <c r="I70" s="17"/>
      <c r="J70" s="239"/>
      <c r="K70" s="240"/>
      <c r="L70" s="240"/>
      <c r="M70"/>
      <c r="N70"/>
      <c r="O70"/>
      <c r="P70"/>
      <c r="Q70"/>
      <c r="R70"/>
      <c r="S70"/>
      <c r="T70"/>
      <c r="U70"/>
      <c r="V70"/>
      <c r="W70"/>
      <c r="X70"/>
      <c r="Y70"/>
      <c r="Z70"/>
      <c r="AA70"/>
      <c r="AB70"/>
      <c r="AC70"/>
      <c r="AD70"/>
      <c r="AE70"/>
      <c r="AF70"/>
      <c r="AG70"/>
      <c r="AH70"/>
      <c r="AI70"/>
      <c r="AJ70"/>
      <c r="AK70"/>
      <c r="AL70"/>
    </row>
    <row r="71" spans="1:38" s="52" customFormat="1" ht="30" customHeight="1">
      <c r="A71" s="71">
        <v>0.4</v>
      </c>
      <c r="B71" s="72" t="s">
        <v>160</v>
      </c>
      <c r="C71" s="14"/>
      <c r="D71" s="15"/>
      <c r="E71" s="247"/>
      <c r="F71" s="474"/>
      <c r="G71" s="475"/>
      <c r="H71" s="17"/>
      <c r="I71" s="17"/>
      <c r="J71" s="239"/>
      <c r="K71" s="240"/>
      <c r="L71" s="240"/>
      <c r="M71"/>
      <c r="N71"/>
      <c r="O71"/>
      <c r="P71"/>
      <c r="Q71"/>
      <c r="R71"/>
      <c r="S71"/>
      <c r="T71"/>
      <c r="U71"/>
      <c r="V71"/>
      <c r="W71"/>
      <c r="X71"/>
      <c r="Y71"/>
      <c r="Z71"/>
      <c r="AA71"/>
      <c r="AB71"/>
      <c r="AC71"/>
      <c r="AD71"/>
      <c r="AE71"/>
      <c r="AF71"/>
      <c r="AG71"/>
      <c r="AH71"/>
      <c r="AI71"/>
      <c r="AJ71"/>
      <c r="AK71"/>
      <c r="AL71"/>
    </row>
    <row r="72" spans="1:38" s="52" customFormat="1" ht="30" customHeight="1">
      <c r="A72" s="71">
        <v>1</v>
      </c>
      <c r="B72" s="72" t="s">
        <v>161</v>
      </c>
      <c r="C72" s="14"/>
      <c r="D72" s="15"/>
      <c r="E72" s="19"/>
      <c r="F72" s="474"/>
      <c r="G72" s="475"/>
      <c r="H72" s="17"/>
      <c r="I72" s="17"/>
      <c r="J72" s="239"/>
      <c r="K72" s="240"/>
      <c r="L72" s="240"/>
      <c r="M72"/>
      <c r="N72"/>
      <c r="O72"/>
      <c r="P72"/>
      <c r="Q72"/>
      <c r="R72"/>
      <c r="S72"/>
      <c r="T72"/>
      <c r="U72"/>
      <c r="V72"/>
      <c r="W72"/>
      <c r="X72"/>
      <c r="Y72"/>
      <c r="Z72"/>
      <c r="AA72"/>
      <c r="AB72"/>
      <c r="AC72"/>
      <c r="AD72"/>
      <c r="AE72"/>
      <c r="AF72"/>
      <c r="AG72"/>
      <c r="AH72"/>
      <c r="AI72"/>
      <c r="AJ72"/>
      <c r="AK72"/>
      <c r="AL72"/>
    </row>
    <row r="73" spans="1:38" s="52" customFormat="1" ht="30" customHeight="1">
      <c r="A73" s="73">
        <v>2.1</v>
      </c>
      <c r="B73" s="72" t="s">
        <v>162</v>
      </c>
      <c r="C73" s="14"/>
      <c r="D73" s="15"/>
      <c r="E73" s="19"/>
      <c r="F73" s="474"/>
      <c r="G73" s="475"/>
      <c r="H73" s="17"/>
      <c r="I73" s="17"/>
      <c r="J73" s="239"/>
      <c r="K73" s="240"/>
      <c r="L73" s="240"/>
      <c r="M73"/>
      <c r="N73"/>
      <c r="O73"/>
      <c r="P73"/>
      <c r="Q73"/>
      <c r="R73"/>
      <c r="S73"/>
      <c r="T73"/>
      <c r="U73"/>
      <c r="V73"/>
      <c r="W73"/>
      <c r="X73"/>
      <c r="Y73"/>
      <c r="Z73"/>
      <c r="AA73"/>
      <c r="AB73"/>
      <c r="AC73"/>
      <c r="AD73"/>
      <c r="AE73"/>
      <c r="AF73"/>
      <c r="AG73"/>
      <c r="AH73"/>
      <c r="AI73"/>
      <c r="AJ73"/>
      <c r="AK73"/>
      <c r="AL73"/>
    </row>
    <row r="74" spans="1:38" s="52" customFormat="1" ht="30" customHeight="1">
      <c r="A74" s="71">
        <v>2.2000000000000002</v>
      </c>
      <c r="B74" s="72" t="s">
        <v>163</v>
      </c>
      <c r="C74" s="14"/>
      <c r="D74" s="15"/>
      <c r="E74" s="19"/>
      <c r="F74" s="474"/>
      <c r="G74" s="475"/>
      <c r="H74" s="17"/>
      <c r="I74" s="17"/>
      <c r="J74" s="239"/>
      <c r="K74" s="240"/>
      <c r="L74" s="240"/>
      <c r="M74"/>
      <c r="N74"/>
      <c r="O74"/>
      <c r="P74"/>
      <c r="Q74"/>
      <c r="R74"/>
      <c r="S74"/>
      <c r="T74"/>
      <c r="U74"/>
      <c r="V74"/>
      <c r="W74"/>
      <c r="X74"/>
      <c r="Y74"/>
      <c r="Z74"/>
      <c r="AA74"/>
      <c r="AB74"/>
      <c r="AC74"/>
      <c r="AD74"/>
      <c r="AE74"/>
      <c r="AF74"/>
      <c r="AG74"/>
      <c r="AH74"/>
      <c r="AI74"/>
      <c r="AJ74"/>
      <c r="AK74"/>
      <c r="AL74"/>
    </row>
    <row r="75" spans="1:38" s="52" customFormat="1" ht="30" customHeight="1">
      <c r="A75" s="71">
        <v>2.2999999999999998</v>
      </c>
      <c r="B75" s="72" t="s">
        <v>164</v>
      </c>
      <c r="C75" s="14"/>
      <c r="D75" s="15"/>
      <c r="E75" s="19"/>
      <c r="F75" s="474"/>
      <c r="G75" s="475"/>
      <c r="H75" s="17"/>
      <c r="I75" s="17"/>
      <c r="J75" s="239"/>
      <c r="K75" s="240"/>
      <c r="L75" s="240"/>
      <c r="M75"/>
      <c r="N75"/>
      <c r="O75"/>
      <c r="P75"/>
      <c r="Q75"/>
      <c r="R75"/>
      <c r="S75"/>
      <c r="T75"/>
      <c r="U75"/>
      <c r="V75"/>
      <c r="W75"/>
      <c r="X75"/>
      <c r="Y75"/>
      <c r="Z75"/>
      <c r="AA75"/>
      <c r="AB75"/>
      <c r="AC75"/>
      <c r="AD75"/>
      <c r="AE75"/>
      <c r="AF75"/>
      <c r="AG75"/>
      <c r="AH75"/>
      <c r="AI75"/>
      <c r="AJ75"/>
      <c r="AK75"/>
      <c r="AL75"/>
    </row>
    <row r="76" spans="1:38" s="52" customFormat="1" ht="30" customHeight="1">
      <c r="A76" s="71">
        <v>2.4</v>
      </c>
      <c r="B76" s="72" t="s">
        <v>165</v>
      </c>
      <c r="C76" s="14"/>
      <c r="D76" s="15"/>
      <c r="E76" s="19"/>
      <c r="F76" s="474"/>
      <c r="G76" s="475"/>
      <c r="H76" s="17"/>
      <c r="I76" s="17"/>
      <c r="J76" s="239"/>
      <c r="K76" s="240"/>
      <c r="L76" s="240"/>
      <c r="M76"/>
      <c r="N76"/>
      <c r="O76"/>
      <c r="P76"/>
      <c r="Q76"/>
      <c r="R76"/>
      <c r="S76"/>
      <c r="T76"/>
      <c r="U76"/>
      <c r="V76"/>
      <c r="W76"/>
      <c r="X76"/>
      <c r="Y76"/>
      <c r="Z76"/>
      <c r="AA76"/>
      <c r="AB76"/>
      <c r="AC76"/>
      <c r="AD76"/>
      <c r="AE76"/>
      <c r="AF76"/>
      <c r="AG76"/>
      <c r="AH76"/>
      <c r="AI76"/>
      <c r="AJ76"/>
      <c r="AK76"/>
      <c r="AL76"/>
    </row>
    <row r="77" spans="1:38" s="52" customFormat="1" ht="30" customHeight="1">
      <c r="A77" s="71">
        <v>2.5</v>
      </c>
      <c r="B77" s="72" t="s">
        <v>166</v>
      </c>
      <c r="C77" s="14"/>
      <c r="D77" s="15"/>
      <c r="E77" s="19"/>
      <c r="F77" s="474"/>
      <c r="G77" s="475"/>
      <c r="H77" s="17"/>
      <c r="I77" s="17"/>
      <c r="J77" s="239"/>
      <c r="K77" s="240"/>
      <c r="L77" s="240"/>
      <c r="M77"/>
      <c r="N77"/>
      <c r="O77"/>
      <c r="P77"/>
      <c r="Q77"/>
      <c r="R77"/>
      <c r="S77"/>
      <c r="T77"/>
      <c r="U77"/>
      <c r="V77"/>
      <c r="W77"/>
      <c r="X77"/>
      <c r="Y77"/>
      <c r="Z77"/>
      <c r="AA77"/>
      <c r="AB77"/>
      <c r="AC77"/>
      <c r="AD77"/>
      <c r="AE77"/>
      <c r="AF77"/>
      <c r="AG77"/>
      <c r="AH77"/>
      <c r="AI77"/>
      <c r="AJ77"/>
      <c r="AK77"/>
      <c r="AL77"/>
    </row>
    <row r="78" spans="1:38" s="52" customFormat="1" ht="30" customHeight="1">
      <c r="A78" s="71">
        <v>2.6</v>
      </c>
      <c r="B78" s="72" t="s">
        <v>167</v>
      </c>
      <c r="C78" s="14"/>
      <c r="D78" s="15"/>
      <c r="E78" s="19"/>
      <c r="F78" s="474"/>
      <c r="G78" s="475"/>
      <c r="H78" s="17"/>
      <c r="I78" s="17"/>
      <c r="J78" s="239"/>
      <c r="K78" s="240"/>
      <c r="L78" s="240"/>
      <c r="M78"/>
      <c r="N78"/>
      <c r="O78"/>
      <c r="P78"/>
      <c r="Q78"/>
      <c r="R78"/>
      <c r="S78"/>
      <c r="T78"/>
      <c r="U78"/>
      <c r="V78"/>
      <c r="W78"/>
      <c r="X78"/>
      <c r="Y78"/>
      <c r="Z78"/>
      <c r="AA78"/>
      <c r="AB78"/>
      <c r="AC78"/>
      <c r="AD78"/>
      <c r="AE78"/>
      <c r="AF78"/>
      <c r="AG78"/>
      <c r="AH78"/>
      <c r="AI78"/>
      <c r="AJ78"/>
      <c r="AK78"/>
      <c r="AL78"/>
    </row>
    <row r="79" spans="1:38" s="52" customFormat="1" ht="30" customHeight="1">
      <c r="A79" s="71">
        <v>2.7</v>
      </c>
      <c r="B79" s="72" t="s">
        <v>168</v>
      </c>
      <c r="C79" s="14"/>
      <c r="D79" s="15"/>
      <c r="E79" s="19"/>
      <c r="F79" s="474"/>
      <c r="G79" s="475"/>
      <c r="H79" s="17"/>
      <c r="I79" s="17"/>
      <c r="J79" s="239"/>
      <c r="K79" s="240"/>
      <c r="L79" s="240"/>
      <c r="M79"/>
      <c r="N79"/>
      <c r="O79"/>
      <c r="P79"/>
      <c r="Q79"/>
      <c r="R79"/>
      <c r="S79"/>
      <c r="T79"/>
      <c r="U79"/>
      <c r="V79"/>
      <c r="W79"/>
      <c r="X79"/>
      <c r="Y79"/>
      <c r="Z79"/>
      <c r="AA79"/>
      <c r="AB79"/>
      <c r="AC79"/>
      <c r="AD79"/>
      <c r="AE79"/>
      <c r="AF79"/>
      <c r="AG79"/>
      <c r="AH79"/>
      <c r="AI79"/>
      <c r="AJ79"/>
      <c r="AK79"/>
      <c r="AL79"/>
    </row>
    <row r="80" spans="1:38" s="52" customFormat="1" ht="30" customHeight="1">
      <c r="A80" s="71">
        <v>2.8</v>
      </c>
      <c r="B80" s="72" t="s">
        <v>169</v>
      </c>
      <c r="C80" s="14"/>
      <c r="D80" s="15"/>
      <c r="E80" s="19"/>
      <c r="F80" s="474"/>
      <c r="G80" s="475"/>
      <c r="H80" s="17"/>
      <c r="I80" s="17"/>
      <c r="J80" s="239"/>
      <c r="K80" s="240"/>
      <c r="L80" s="240"/>
      <c r="M80"/>
      <c r="N80"/>
      <c r="O80"/>
      <c r="P80"/>
      <c r="Q80"/>
      <c r="R80"/>
      <c r="S80"/>
      <c r="T80"/>
      <c r="U80"/>
      <c r="V80"/>
      <c r="W80"/>
      <c r="X80"/>
      <c r="Y80"/>
      <c r="Z80"/>
      <c r="AA80"/>
      <c r="AB80"/>
      <c r="AC80"/>
      <c r="AD80"/>
      <c r="AE80"/>
      <c r="AF80"/>
      <c r="AG80"/>
      <c r="AH80"/>
      <c r="AI80"/>
      <c r="AJ80"/>
      <c r="AK80"/>
      <c r="AL80"/>
    </row>
    <row r="81" spans="1:47" s="52" customFormat="1" ht="30" customHeight="1">
      <c r="A81" s="71">
        <v>3</v>
      </c>
      <c r="B81" s="72" t="s">
        <v>170</v>
      </c>
      <c r="C81" s="14"/>
      <c r="D81" s="15"/>
      <c r="E81" s="19"/>
      <c r="F81" s="474"/>
      <c r="G81" s="475"/>
      <c r="H81" s="17"/>
      <c r="I81" s="17"/>
      <c r="J81" s="239"/>
      <c r="K81" s="240"/>
      <c r="L81" s="240"/>
      <c r="M81"/>
      <c r="N81"/>
      <c r="O81"/>
      <c r="P81"/>
      <c r="Q81"/>
      <c r="R81"/>
      <c r="S81"/>
      <c r="T81"/>
      <c r="U81"/>
      <c r="V81"/>
      <c r="W81"/>
      <c r="X81"/>
      <c r="Y81"/>
      <c r="Z81"/>
      <c r="AA81"/>
      <c r="AB81"/>
      <c r="AC81"/>
      <c r="AD81"/>
      <c r="AE81"/>
      <c r="AF81"/>
      <c r="AG81"/>
      <c r="AH81"/>
      <c r="AI81"/>
      <c r="AJ81"/>
      <c r="AK81"/>
      <c r="AL81"/>
    </row>
    <row r="82" spans="1:47" s="52" customFormat="1" ht="30" customHeight="1">
      <c r="A82" s="71">
        <v>4</v>
      </c>
      <c r="B82" s="72" t="s">
        <v>171</v>
      </c>
      <c r="C82" s="14"/>
      <c r="D82" s="15"/>
      <c r="E82" s="19"/>
      <c r="F82" s="474"/>
      <c r="G82" s="475"/>
      <c r="H82" s="17"/>
      <c r="I82" s="17"/>
      <c r="J82" s="239"/>
      <c r="K82" s="240"/>
      <c r="L82" s="240"/>
      <c r="M82"/>
      <c r="N82"/>
      <c r="O82"/>
      <c r="P82"/>
      <c r="Q82"/>
      <c r="R82"/>
      <c r="S82"/>
      <c r="T82"/>
      <c r="U82"/>
      <c r="V82"/>
      <c r="W82"/>
      <c r="X82"/>
      <c r="Y82"/>
      <c r="Z82"/>
      <c r="AA82"/>
      <c r="AB82"/>
      <c r="AC82"/>
      <c r="AD82"/>
      <c r="AE82"/>
      <c r="AF82"/>
      <c r="AG82"/>
      <c r="AH82"/>
      <c r="AI82"/>
      <c r="AJ82"/>
      <c r="AK82"/>
      <c r="AL82"/>
    </row>
    <row r="83" spans="1:47" s="52" customFormat="1" ht="30" customHeight="1">
      <c r="A83" s="71">
        <v>5</v>
      </c>
      <c r="B83" s="72" t="s">
        <v>172</v>
      </c>
      <c r="C83" s="14"/>
      <c r="D83" s="15"/>
      <c r="E83" s="19"/>
      <c r="F83" s="474"/>
      <c r="G83" s="475"/>
      <c r="H83" s="17"/>
      <c r="I83" s="17"/>
      <c r="J83" s="110"/>
      <c r="K83" s="94"/>
      <c r="L83" s="94"/>
      <c r="M83"/>
      <c r="N83"/>
      <c r="O83"/>
      <c r="P83"/>
      <c r="Q83"/>
      <c r="R83"/>
      <c r="S83"/>
      <c r="T83"/>
      <c r="U83"/>
      <c r="V83"/>
      <c r="W83"/>
      <c r="X83"/>
      <c r="Y83"/>
      <c r="Z83"/>
      <c r="AA83"/>
      <c r="AB83"/>
      <c r="AC83"/>
      <c r="AD83"/>
      <c r="AE83"/>
      <c r="AF83"/>
      <c r="AG83"/>
      <c r="AH83"/>
      <c r="AI83"/>
      <c r="AJ83"/>
      <c r="AK83"/>
      <c r="AL83"/>
    </row>
    <row r="84" spans="1:47" s="75" customFormat="1" ht="30" customHeight="1">
      <c r="A84" s="71">
        <v>6</v>
      </c>
      <c r="B84" s="72" t="s">
        <v>173</v>
      </c>
      <c r="C84" s="14"/>
      <c r="D84" s="15"/>
      <c r="E84" s="19"/>
      <c r="F84" s="474"/>
      <c r="G84" s="475"/>
      <c r="H84" s="17"/>
      <c r="I84" s="17"/>
      <c r="J84" s="239"/>
      <c r="K84" s="240"/>
      <c r="L84" s="240"/>
      <c r="M84"/>
      <c r="N84"/>
      <c r="O84"/>
      <c r="P84"/>
      <c r="Q84"/>
      <c r="R84"/>
      <c r="S84"/>
      <c r="T84"/>
      <c r="U84"/>
      <c r="V84"/>
      <c r="W84"/>
      <c r="X84"/>
      <c r="Y84"/>
      <c r="Z84"/>
      <c r="AA84"/>
      <c r="AB84"/>
      <c r="AC84"/>
      <c r="AD84"/>
      <c r="AE84"/>
      <c r="AF84"/>
      <c r="AG84"/>
      <c r="AH84"/>
      <c r="AI84"/>
      <c r="AJ84"/>
    </row>
    <row r="85" spans="1:47" s="75" customFormat="1" ht="30" customHeight="1">
      <c r="A85" s="71">
        <v>7</v>
      </c>
      <c r="B85" s="72" t="s">
        <v>174</v>
      </c>
      <c r="C85" s="14"/>
      <c r="D85" s="15"/>
      <c r="E85" s="19"/>
      <c r="F85" s="474"/>
      <c r="G85" s="475"/>
      <c r="H85" s="17"/>
      <c r="I85" s="17"/>
      <c r="J85" s="239"/>
      <c r="K85" s="240"/>
      <c r="L85" s="240"/>
      <c r="M85"/>
      <c r="N85"/>
      <c r="O85"/>
      <c r="P85"/>
      <c r="Q85"/>
      <c r="R85"/>
      <c r="S85"/>
      <c r="T85"/>
      <c r="U85"/>
      <c r="V85"/>
      <c r="W85"/>
      <c r="X85"/>
      <c r="Y85"/>
      <c r="Z85"/>
      <c r="AA85"/>
      <c r="AB85"/>
      <c r="AC85"/>
      <c r="AD85"/>
      <c r="AE85"/>
      <c r="AF85"/>
      <c r="AG85"/>
      <c r="AH85"/>
      <c r="AI85"/>
      <c r="AJ85"/>
    </row>
    <row r="86" spans="1:47" s="75" customFormat="1" ht="30" customHeight="1">
      <c r="A86" s="69">
        <v>8</v>
      </c>
      <c r="B86" s="70" t="s">
        <v>175</v>
      </c>
      <c r="C86" s="16"/>
      <c r="D86" s="13"/>
      <c r="E86" s="126"/>
      <c r="F86" s="474"/>
      <c r="G86" s="475"/>
      <c r="H86" s="18"/>
      <c r="I86" s="18"/>
      <c r="J86" s="110"/>
      <c r="K86" s="94"/>
      <c r="L86" s="94"/>
      <c r="M86"/>
      <c r="N86"/>
      <c r="O86"/>
      <c r="P86"/>
      <c r="Q86"/>
      <c r="R86"/>
      <c r="S86"/>
      <c r="T86"/>
      <c r="U86"/>
      <c r="V86"/>
      <c r="W86"/>
      <c r="X86"/>
      <c r="Y86"/>
      <c r="Z86"/>
      <c r="AA86"/>
      <c r="AB86"/>
      <c r="AC86"/>
      <c r="AD86"/>
      <c r="AE86"/>
      <c r="AF86"/>
      <c r="AG86"/>
      <c r="AH86"/>
      <c r="AI86"/>
      <c r="AJ86"/>
    </row>
    <row r="87" spans="1:47" s="75" customFormat="1" ht="30" customHeight="1">
      <c r="A87" s="69"/>
      <c r="B87" s="70"/>
      <c r="C87" s="16"/>
      <c r="D87" s="13"/>
      <c r="E87" s="20"/>
      <c r="F87" s="485"/>
      <c r="G87" s="486"/>
      <c r="H87" s="18"/>
      <c r="I87" s="18"/>
      <c r="J87" s="239"/>
      <c r="K87" s="240"/>
      <c r="L87" s="240"/>
      <c r="M87"/>
      <c r="N87"/>
      <c r="O87"/>
      <c r="P87"/>
      <c r="Q87"/>
      <c r="R87"/>
      <c r="S87"/>
      <c r="T87"/>
      <c r="U87"/>
      <c r="V87"/>
      <c r="W87"/>
      <c r="X87"/>
      <c r="Y87"/>
      <c r="Z87"/>
      <c r="AA87"/>
      <c r="AB87"/>
      <c r="AC87"/>
      <c r="AD87"/>
      <c r="AE87"/>
      <c r="AF87"/>
      <c r="AG87"/>
      <c r="AH87"/>
      <c r="AI87"/>
      <c r="AJ87"/>
    </row>
    <row r="88" spans="1:47" s="75" customFormat="1" ht="31.5" customHeight="1">
      <c r="A88" s="469" t="s">
        <v>176</v>
      </c>
      <c r="B88" s="470"/>
      <c r="C88" s="64" t="s">
        <v>177</v>
      </c>
      <c r="D88" s="64" t="s">
        <v>392</v>
      </c>
      <c r="E88" s="160" t="s">
        <v>393</v>
      </c>
      <c r="F88" s="178" t="s">
        <v>180</v>
      </c>
      <c r="G88" s="179" t="s">
        <v>181</v>
      </c>
      <c r="H88" s="468"/>
      <c r="I88" s="468"/>
      <c r="J88" s="94"/>
      <c r="K88" s="94"/>
      <c r="L88" s="94"/>
      <c r="M88"/>
      <c r="N88"/>
      <c r="O88"/>
      <c r="P88"/>
      <c r="Q88"/>
      <c r="R88"/>
      <c r="S88"/>
      <c r="T88"/>
      <c r="U88"/>
      <c r="V88"/>
      <c r="W88"/>
      <c r="X88"/>
      <c r="Y88"/>
      <c r="Z88"/>
      <c r="AA88"/>
      <c r="AB88"/>
      <c r="AC88"/>
      <c r="AD88"/>
      <c r="AE88"/>
      <c r="AF88"/>
      <c r="AG88"/>
      <c r="AH88"/>
      <c r="AI88"/>
      <c r="AJ88"/>
    </row>
    <row r="89" spans="1:47" s="75" customFormat="1" ht="19.5" customHeight="1">
      <c r="A89" s="71" t="s">
        <v>182</v>
      </c>
      <c r="B89" s="72" t="s">
        <v>183</v>
      </c>
      <c r="C89" s="14"/>
      <c r="D89" s="15"/>
      <c r="E89" s="19"/>
      <c r="F89" s="171"/>
      <c r="G89" s="172"/>
      <c r="H89" s="468"/>
      <c r="I89" s="468"/>
      <c r="J89" s="242" t="s">
        <v>184</v>
      </c>
      <c r="K89" s="242"/>
      <c r="L89" s="242"/>
      <c r="M89"/>
      <c r="N89"/>
      <c r="O89"/>
      <c r="P89"/>
      <c r="Q89"/>
      <c r="R89"/>
      <c r="S89"/>
      <c r="T89"/>
      <c r="U89"/>
      <c r="V89"/>
      <c r="W89"/>
      <c r="X89"/>
      <c r="Y89"/>
      <c r="Z89"/>
      <c r="AA89"/>
      <c r="AB89"/>
      <c r="AC89"/>
      <c r="AD89"/>
      <c r="AE89"/>
      <c r="AF89"/>
      <c r="AG89"/>
      <c r="AH89"/>
      <c r="AI89"/>
      <c r="AJ89"/>
    </row>
    <row r="90" spans="1:47" s="75" customFormat="1" ht="19.5" customHeight="1">
      <c r="A90" s="71" t="s">
        <v>185</v>
      </c>
      <c r="B90" s="72" t="s">
        <v>186</v>
      </c>
      <c r="C90" s="14"/>
      <c r="D90" s="15"/>
      <c r="E90" s="19"/>
      <c r="F90" s="159"/>
      <c r="G90" s="173"/>
      <c r="H90" s="446"/>
      <c r="I90" s="447"/>
      <c r="J90" s="240"/>
      <c r="K90" s="240"/>
      <c r="L90" s="240"/>
      <c r="M90"/>
      <c r="N90"/>
      <c r="O90"/>
      <c r="P90"/>
      <c r="Q90"/>
      <c r="R90"/>
      <c r="S90"/>
      <c r="T90"/>
      <c r="U90"/>
      <c r="V90"/>
      <c r="W90"/>
      <c r="X90"/>
      <c r="Y90"/>
      <c r="Z90"/>
      <c r="AA90"/>
      <c r="AB90"/>
      <c r="AC90"/>
      <c r="AD90"/>
      <c r="AE90"/>
      <c r="AF90"/>
      <c r="AG90"/>
      <c r="AH90"/>
      <c r="AI90"/>
      <c r="AJ90"/>
    </row>
    <row r="91" spans="1:47" s="75" customFormat="1" ht="19.5" customHeight="1">
      <c r="A91" s="71" t="s">
        <v>187</v>
      </c>
      <c r="B91" s="72" t="s">
        <v>188</v>
      </c>
      <c r="C91" s="14"/>
      <c r="D91" s="15"/>
      <c r="E91" s="19"/>
      <c r="F91" s="159"/>
      <c r="G91" s="173"/>
      <c r="H91" s="468"/>
      <c r="I91" s="468"/>
      <c r="J91" s="240"/>
      <c r="K91" s="240"/>
      <c r="L91" s="240"/>
      <c r="M91"/>
      <c r="N91"/>
      <c r="O91"/>
      <c r="P91"/>
      <c r="Q91"/>
      <c r="R91"/>
      <c r="S91"/>
      <c r="T91"/>
      <c r="U91"/>
      <c r="V91"/>
      <c r="W91"/>
      <c r="X91"/>
      <c r="Y91"/>
      <c r="Z91"/>
      <c r="AA91"/>
      <c r="AB91"/>
      <c r="AC91"/>
      <c r="AD91"/>
      <c r="AE91"/>
      <c r="AF91"/>
      <c r="AG91"/>
      <c r="AH91"/>
      <c r="AI91"/>
      <c r="AJ91"/>
    </row>
    <row r="92" spans="1:47" s="75" customFormat="1" ht="24.75" customHeight="1">
      <c r="A92" s="52"/>
      <c r="B92" s="52"/>
      <c r="C92" s="131" t="s">
        <v>189</v>
      </c>
      <c r="D92" s="132">
        <f>SUM(D68:D87)+SUM(D89:D91)</f>
        <v>0</v>
      </c>
      <c r="E92" s="441"/>
      <c r="F92" s="441"/>
      <c r="G92" s="441"/>
      <c r="H92" s="127">
        <f>SUM(H68:H87)</f>
        <v>0</v>
      </c>
      <c r="I92" s="127">
        <f>SUM(I68:I87)</f>
        <v>0</v>
      </c>
      <c r="J92" s="94"/>
      <c r="K92"/>
      <c r="L92"/>
      <c r="M92"/>
      <c r="N92"/>
      <c r="O92"/>
      <c r="P92"/>
      <c r="Q92"/>
      <c r="R92"/>
      <c r="S92"/>
      <c r="T92"/>
      <c r="U92"/>
      <c r="V92"/>
      <c r="W92"/>
      <c r="X92"/>
      <c r="Y92"/>
      <c r="Z92"/>
      <c r="AA92"/>
      <c r="AB92"/>
      <c r="AC92"/>
      <c r="AD92"/>
      <c r="AE92"/>
      <c r="AF92"/>
      <c r="AG92"/>
      <c r="AH92"/>
      <c r="AI92"/>
      <c r="AJ92"/>
    </row>
    <row r="93" spans="1:47" s="75" customFormat="1" ht="23.45" thickBot="1">
      <c r="A93" s="55"/>
      <c r="B93" s="55"/>
      <c r="C93" s="129" t="s">
        <v>190</v>
      </c>
      <c r="D93" s="130" t="e">
        <f>D92/$C$6</f>
        <v>#DIV/0!</v>
      </c>
      <c r="E93" s="442"/>
      <c r="F93" s="442"/>
      <c r="G93" s="442"/>
      <c r="H93" s="121" t="e">
        <f>H92/$C$6</f>
        <v>#DIV/0!</v>
      </c>
      <c r="I93" s="121" t="e">
        <f>I92/$C$6</f>
        <v>#DIV/0!</v>
      </c>
      <c r="J93" s="54"/>
      <c r="K93" s="95"/>
      <c r="L93" s="55"/>
      <c r="M93" s="55"/>
      <c r="U93"/>
      <c r="V93"/>
      <c r="W93"/>
      <c r="X93"/>
      <c r="Y93"/>
      <c r="Z93"/>
      <c r="AA93"/>
      <c r="AB93"/>
      <c r="AC93"/>
      <c r="AD93"/>
      <c r="AE93"/>
      <c r="AF93"/>
      <c r="AG93"/>
      <c r="AH93"/>
      <c r="AI93"/>
      <c r="AJ93"/>
      <c r="AK93"/>
      <c r="AL93"/>
      <c r="AM93"/>
      <c r="AN93"/>
      <c r="AO93"/>
      <c r="AP93"/>
      <c r="AQ93"/>
      <c r="AR93"/>
      <c r="AS93"/>
      <c r="AT93"/>
      <c r="AU93"/>
    </row>
    <row r="94" spans="1:47" ht="23.25" customHeight="1">
      <c r="A94" s="55"/>
      <c r="B94" s="55"/>
      <c r="C94" s="54"/>
      <c r="D94" s="54"/>
      <c r="E94" s="54"/>
      <c r="F94" s="54"/>
    </row>
    <row r="95" spans="1:47" ht="39.4" customHeight="1">
      <c r="A95" s="95"/>
      <c r="B95" s="95"/>
      <c r="C95" s="95"/>
      <c r="D95" s="95"/>
      <c r="E95" s="95"/>
      <c r="F95" s="95"/>
    </row>
    <row r="96" spans="1:47" ht="27" customHeight="1">
      <c r="A96" s="491" t="s">
        <v>426</v>
      </c>
      <c r="B96" s="492"/>
      <c r="C96" s="306" t="s">
        <v>396</v>
      </c>
      <c r="D96" s="306" t="s">
        <v>193</v>
      </c>
      <c r="E96" s="308" t="s">
        <v>194</v>
      </c>
      <c r="F96" s="309"/>
      <c r="G96" s="312" t="s">
        <v>195</v>
      </c>
      <c r="H96" s="312"/>
      <c r="I96" s="312"/>
      <c r="J96" s="312"/>
      <c r="K96" s="312"/>
      <c r="L96" s="312"/>
      <c r="M96" s="312"/>
      <c r="N96" s="309"/>
      <c r="O96" s="308" t="s">
        <v>196</v>
      </c>
      <c r="P96" s="312"/>
      <c r="Q96" s="312"/>
      <c r="R96" s="309"/>
      <c r="S96" s="358" t="s">
        <v>197</v>
      </c>
      <c r="T96" s="306" t="s">
        <v>198</v>
      </c>
    </row>
    <row r="97" spans="1:20" ht="27" customHeight="1">
      <c r="A97" s="493"/>
      <c r="B97" s="494"/>
      <c r="C97" s="484"/>
      <c r="D97" s="307"/>
      <c r="E97" s="310"/>
      <c r="F97" s="311"/>
      <c r="G97" s="313"/>
      <c r="H97" s="313"/>
      <c r="I97" s="313"/>
      <c r="J97" s="313"/>
      <c r="K97" s="313"/>
      <c r="L97" s="313"/>
      <c r="M97" s="313"/>
      <c r="N97" s="311"/>
      <c r="O97" s="310"/>
      <c r="P97" s="313"/>
      <c r="Q97" s="313"/>
      <c r="R97" s="311"/>
      <c r="S97" s="359"/>
      <c r="T97" s="307"/>
    </row>
    <row r="98" spans="1:20" ht="27" customHeight="1">
      <c r="A98" s="495"/>
      <c r="B98" s="496"/>
      <c r="C98" s="484"/>
      <c r="D98" s="353" t="s">
        <v>199</v>
      </c>
      <c r="E98" s="354"/>
      <c r="F98" s="355"/>
      <c r="G98" s="353" t="s">
        <v>200</v>
      </c>
      <c r="H98" s="354"/>
      <c r="I98" s="354"/>
      <c r="J98" s="354"/>
      <c r="K98" s="354"/>
      <c r="L98" s="354"/>
      <c r="M98" s="354"/>
      <c r="N98" s="355"/>
      <c r="O98" s="353" t="s">
        <v>201</v>
      </c>
      <c r="P98" s="354"/>
      <c r="Q98" s="354"/>
      <c r="R98" s="355"/>
      <c r="S98" s="359"/>
      <c r="T98" s="306" t="s">
        <v>113</v>
      </c>
    </row>
    <row r="99" spans="1:20" ht="27" customHeight="1">
      <c r="A99" s="76" t="s">
        <v>138</v>
      </c>
      <c r="B99" s="77"/>
      <c r="C99" s="307"/>
      <c r="D99" s="78" t="s">
        <v>202</v>
      </c>
      <c r="E99" s="78" t="s">
        <v>203</v>
      </c>
      <c r="F99" s="78" t="s">
        <v>204</v>
      </c>
      <c r="G99" s="78" t="s">
        <v>205</v>
      </c>
      <c r="H99" s="78" t="s">
        <v>206</v>
      </c>
      <c r="I99" s="78" t="s">
        <v>207</v>
      </c>
      <c r="J99" s="78" t="s">
        <v>208</v>
      </c>
      <c r="K99" s="78" t="s">
        <v>209</v>
      </c>
      <c r="L99" s="353" t="s">
        <v>210</v>
      </c>
      <c r="M99" s="355"/>
      <c r="N99" s="78" t="s">
        <v>211</v>
      </c>
      <c r="O99" s="78" t="s">
        <v>212</v>
      </c>
      <c r="P99" s="78" t="s">
        <v>213</v>
      </c>
      <c r="Q99" s="78" t="s">
        <v>214</v>
      </c>
      <c r="R99" s="78" t="s">
        <v>215</v>
      </c>
      <c r="S99" s="360"/>
      <c r="T99" s="307"/>
    </row>
    <row r="100" spans="1:20" ht="30" customHeight="1">
      <c r="A100" s="79">
        <v>0.1</v>
      </c>
      <c r="B100" s="72" t="s">
        <v>156</v>
      </c>
      <c r="C100" s="428"/>
      <c r="D100" s="429"/>
      <c r="E100" s="429"/>
      <c r="F100" s="429"/>
      <c r="G100" s="429"/>
      <c r="H100" s="429"/>
      <c r="I100" s="429"/>
      <c r="J100" s="429"/>
      <c r="K100" s="429"/>
      <c r="L100" s="429"/>
      <c r="M100" s="429"/>
      <c r="N100" s="430"/>
      <c r="O100" s="34" t="s">
        <v>216</v>
      </c>
      <c r="P100" s="34"/>
      <c r="Q100" s="34"/>
      <c r="R100" s="34"/>
      <c r="S100" s="117">
        <f>SUM(C100:R100)</f>
        <v>0</v>
      </c>
      <c r="T100" s="37"/>
    </row>
    <row r="101" spans="1:20" ht="30" customHeight="1">
      <c r="A101" s="71">
        <v>0.2</v>
      </c>
      <c r="B101" s="72" t="s">
        <v>158</v>
      </c>
      <c r="C101" s="319"/>
      <c r="D101" s="320"/>
      <c r="E101" s="320"/>
      <c r="F101" s="320"/>
      <c r="G101" s="320"/>
      <c r="H101" s="320"/>
      <c r="I101" s="320"/>
      <c r="J101" s="320"/>
      <c r="K101" s="320"/>
      <c r="L101" s="320"/>
      <c r="M101" s="320"/>
      <c r="N101" s="321"/>
      <c r="O101" s="34" t="s">
        <v>216</v>
      </c>
      <c r="P101" s="34"/>
      <c r="Q101" s="34"/>
      <c r="R101" s="34"/>
      <c r="S101" s="117">
        <f t="shared" ref="S101:S119" si="1">SUM(C101:R101)</f>
        <v>0</v>
      </c>
      <c r="T101" s="31"/>
    </row>
    <row r="102" spans="1:20" ht="30" customHeight="1">
      <c r="A102" s="71">
        <v>0.3</v>
      </c>
      <c r="B102" s="72" t="s">
        <v>159</v>
      </c>
      <c r="C102" s="31"/>
      <c r="D102" s="31"/>
      <c r="E102" s="32"/>
      <c r="F102" s="33"/>
      <c r="G102" s="33"/>
      <c r="H102" s="34"/>
      <c r="I102" s="34"/>
      <c r="J102" s="34"/>
      <c r="K102" s="34"/>
      <c r="L102" s="428"/>
      <c r="M102" s="429"/>
      <c r="N102" s="430"/>
      <c r="O102" s="34" t="s">
        <v>216</v>
      </c>
      <c r="P102" s="34"/>
      <c r="Q102" s="34"/>
      <c r="R102" s="34"/>
      <c r="S102" s="117">
        <f t="shared" si="1"/>
        <v>0</v>
      </c>
      <c r="T102" s="31"/>
    </row>
    <row r="103" spans="1:20" ht="30" customHeight="1">
      <c r="A103" s="71">
        <v>0.4</v>
      </c>
      <c r="B103" s="72" t="s">
        <v>160</v>
      </c>
      <c r="C103" s="31"/>
      <c r="D103" s="31"/>
      <c r="E103" s="32"/>
      <c r="F103" s="33"/>
      <c r="G103" s="35"/>
      <c r="H103" s="34"/>
      <c r="I103" s="34"/>
      <c r="J103" s="34"/>
      <c r="K103" s="34"/>
      <c r="L103" s="316"/>
      <c r="M103" s="317"/>
      <c r="N103" s="318"/>
      <c r="O103" s="34" t="s">
        <v>216</v>
      </c>
      <c r="P103" s="34"/>
      <c r="Q103" s="34"/>
      <c r="R103" s="34"/>
      <c r="S103" s="117">
        <f t="shared" si="1"/>
        <v>0</v>
      </c>
      <c r="T103" s="34"/>
    </row>
    <row r="104" spans="1:20" ht="30" customHeight="1">
      <c r="A104" s="71">
        <v>0.5</v>
      </c>
      <c r="B104" s="72" t="s">
        <v>217</v>
      </c>
      <c r="C104" s="31"/>
      <c r="D104" s="31"/>
      <c r="E104" s="32"/>
      <c r="F104" s="33"/>
      <c r="G104" s="35"/>
      <c r="H104" s="34"/>
      <c r="I104" s="34"/>
      <c r="J104" s="34"/>
      <c r="K104" s="34"/>
      <c r="L104" s="316"/>
      <c r="M104" s="317"/>
      <c r="N104" s="318"/>
      <c r="O104" s="34" t="s">
        <v>216</v>
      </c>
      <c r="P104" s="34"/>
      <c r="Q104" s="34"/>
      <c r="R104" s="34"/>
      <c r="S104" s="117">
        <f t="shared" si="1"/>
        <v>0</v>
      </c>
      <c r="T104" s="34"/>
    </row>
    <row r="105" spans="1:20" ht="30" customHeight="1">
      <c r="A105" s="71">
        <v>1</v>
      </c>
      <c r="B105" s="72" t="s">
        <v>161</v>
      </c>
      <c r="C105" s="31"/>
      <c r="D105" s="31"/>
      <c r="E105" s="36"/>
      <c r="F105" s="31"/>
      <c r="G105" s="34"/>
      <c r="H105" s="34"/>
      <c r="I105" s="34"/>
      <c r="J105" s="34"/>
      <c r="K105" s="34"/>
      <c r="L105" s="316"/>
      <c r="M105" s="317"/>
      <c r="N105" s="318"/>
      <c r="O105" s="34" t="s">
        <v>216</v>
      </c>
      <c r="P105" s="34"/>
      <c r="Q105" s="34"/>
      <c r="R105" s="34"/>
      <c r="S105" s="117">
        <f t="shared" si="1"/>
        <v>0</v>
      </c>
      <c r="T105" s="34"/>
    </row>
    <row r="106" spans="1:20" ht="30" customHeight="1">
      <c r="A106" s="71">
        <v>2.1</v>
      </c>
      <c r="B106" s="72" t="s">
        <v>162</v>
      </c>
      <c r="C106" s="31"/>
      <c r="D106" s="31"/>
      <c r="E106" s="31"/>
      <c r="F106" s="31"/>
      <c r="G106" s="31"/>
      <c r="H106" s="34"/>
      <c r="I106" s="34"/>
      <c r="J106" s="34"/>
      <c r="K106" s="34"/>
      <c r="L106" s="316"/>
      <c r="M106" s="317"/>
      <c r="N106" s="318"/>
      <c r="O106" s="34" t="s">
        <v>216</v>
      </c>
      <c r="P106" s="34"/>
      <c r="Q106" s="34"/>
      <c r="R106" s="34"/>
      <c r="S106" s="117">
        <f t="shared" si="1"/>
        <v>0</v>
      </c>
      <c r="T106" s="31"/>
    </row>
    <row r="107" spans="1:20" ht="30" customHeight="1">
      <c r="A107" s="71">
        <v>2.2000000000000002</v>
      </c>
      <c r="B107" s="72" t="s">
        <v>163</v>
      </c>
      <c r="C107" s="31"/>
      <c r="D107" s="31"/>
      <c r="E107" s="36"/>
      <c r="F107" s="31"/>
      <c r="G107" s="31"/>
      <c r="H107" s="34"/>
      <c r="I107" s="34"/>
      <c r="J107" s="34"/>
      <c r="K107" s="34"/>
      <c r="L107" s="316"/>
      <c r="M107" s="317"/>
      <c r="N107" s="318"/>
      <c r="O107" s="34" t="s">
        <v>216</v>
      </c>
      <c r="P107" s="34"/>
      <c r="Q107" s="34"/>
      <c r="R107" s="34"/>
      <c r="S107" s="117">
        <f t="shared" si="1"/>
        <v>0</v>
      </c>
      <c r="T107" s="31"/>
    </row>
    <row r="108" spans="1:20" ht="30" customHeight="1">
      <c r="A108" s="71">
        <v>2.2999999999999998</v>
      </c>
      <c r="B108" s="72" t="s">
        <v>164</v>
      </c>
      <c r="C108" s="31"/>
      <c r="D108" s="31"/>
      <c r="E108" s="36"/>
      <c r="F108" s="31"/>
      <c r="G108" s="31"/>
      <c r="H108" s="34"/>
      <c r="I108" s="34"/>
      <c r="J108" s="34"/>
      <c r="K108" s="34"/>
      <c r="L108" s="316"/>
      <c r="M108" s="317"/>
      <c r="N108" s="318"/>
      <c r="O108" s="34" t="s">
        <v>216</v>
      </c>
      <c r="P108" s="34"/>
      <c r="Q108" s="34"/>
      <c r="R108" s="34"/>
      <c r="S108" s="117">
        <f t="shared" si="1"/>
        <v>0</v>
      </c>
      <c r="T108" s="31"/>
    </row>
    <row r="109" spans="1:20" ht="30" customHeight="1">
      <c r="A109" s="71">
        <v>2.4</v>
      </c>
      <c r="B109" s="72" t="s">
        <v>165</v>
      </c>
      <c r="C109" s="31"/>
      <c r="D109" s="31"/>
      <c r="E109" s="36"/>
      <c r="F109" s="31"/>
      <c r="G109" s="31"/>
      <c r="H109" s="34"/>
      <c r="I109" s="34"/>
      <c r="J109" s="34"/>
      <c r="K109" s="34"/>
      <c r="L109" s="316"/>
      <c r="M109" s="317"/>
      <c r="N109" s="318"/>
      <c r="O109" s="34" t="s">
        <v>216</v>
      </c>
      <c r="P109" s="34"/>
      <c r="Q109" s="34"/>
      <c r="R109" s="34"/>
      <c r="S109" s="117">
        <f t="shared" si="1"/>
        <v>0</v>
      </c>
      <c r="T109" s="31"/>
    </row>
    <row r="110" spans="1:20" ht="30" customHeight="1">
      <c r="A110" s="71">
        <v>2.5</v>
      </c>
      <c r="B110" s="72" t="s">
        <v>166</v>
      </c>
      <c r="C110" s="31"/>
      <c r="D110" s="31"/>
      <c r="E110" s="36"/>
      <c r="F110" s="31"/>
      <c r="G110" s="31"/>
      <c r="H110" s="34"/>
      <c r="I110" s="34"/>
      <c r="J110" s="34"/>
      <c r="K110" s="34"/>
      <c r="L110" s="316"/>
      <c r="M110" s="317"/>
      <c r="N110" s="318"/>
      <c r="O110" s="34" t="s">
        <v>216</v>
      </c>
      <c r="P110" s="34"/>
      <c r="Q110" s="34"/>
      <c r="R110" s="34"/>
      <c r="S110" s="117">
        <f t="shared" si="1"/>
        <v>0</v>
      </c>
      <c r="T110" s="31"/>
    </row>
    <row r="111" spans="1:20" ht="30" customHeight="1">
      <c r="A111" s="71">
        <v>2.6</v>
      </c>
      <c r="B111" s="72" t="s">
        <v>167</v>
      </c>
      <c r="C111" s="31"/>
      <c r="D111" s="31"/>
      <c r="E111" s="36"/>
      <c r="F111" s="31"/>
      <c r="G111" s="31"/>
      <c r="H111" s="34"/>
      <c r="I111" s="34"/>
      <c r="J111" s="34"/>
      <c r="K111" s="34"/>
      <c r="L111" s="316"/>
      <c r="M111" s="317"/>
      <c r="N111" s="318"/>
      <c r="O111" s="34" t="s">
        <v>216</v>
      </c>
      <c r="P111" s="34"/>
      <c r="Q111" s="34"/>
      <c r="R111" s="34"/>
      <c r="S111" s="117">
        <f t="shared" si="1"/>
        <v>0</v>
      </c>
      <c r="T111" s="31"/>
    </row>
    <row r="112" spans="1:20" ht="30" customHeight="1">
      <c r="A112" s="71">
        <v>2.7</v>
      </c>
      <c r="B112" s="72" t="s">
        <v>168</v>
      </c>
      <c r="C112" s="31"/>
      <c r="D112" s="31"/>
      <c r="E112" s="36"/>
      <c r="F112" s="31"/>
      <c r="G112" s="31"/>
      <c r="H112" s="34"/>
      <c r="I112" s="34"/>
      <c r="J112" s="34"/>
      <c r="K112" s="34"/>
      <c r="L112" s="316"/>
      <c r="M112" s="317"/>
      <c r="N112" s="318"/>
      <c r="O112" s="34" t="s">
        <v>216</v>
      </c>
      <c r="P112" s="34"/>
      <c r="Q112" s="34"/>
      <c r="R112" s="34"/>
      <c r="S112" s="117">
        <f t="shared" si="1"/>
        <v>0</v>
      </c>
      <c r="T112" s="31"/>
    </row>
    <row r="113" spans="1:20" ht="30" customHeight="1">
      <c r="A113" s="71">
        <v>2.8</v>
      </c>
      <c r="B113" s="72" t="s">
        <v>169</v>
      </c>
      <c r="C113" s="31"/>
      <c r="D113" s="31"/>
      <c r="E113" s="36"/>
      <c r="F113" s="31"/>
      <c r="G113" s="31"/>
      <c r="H113" s="34"/>
      <c r="I113" s="34"/>
      <c r="J113" s="34"/>
      <c r="K113" s="34"/>
      <c r="L113" s="316"/>
      <c r="M113" s="317"/>
      <c r="N113" s="318"/>
      <c r="O113" s="34" t="s">
        <v>216</v>
      </c>
      <c r="P113" s="34"/>
      <c r="Q113" s="34"/>
      <c r="R113" s="34"/>
      <c r="S113" s="117">
        <f t="shared" si="1"/>
        <v>0</v>
      </c>
      <c r="T113" s="31"/>
    </row>
    <row r="114" spans="1:20" ht="30" customHeight="1">
      <c r="A114" s="71">
        <v>3</v>
      </c>
      <c r="B114" s="72" t="s">
        <v>170</v>
      </c>
      <c r="C114" s="31"/>
      <c r="D114" s="31"/>
      <c r="E114" s="36"/>
      <c r="F114" s="31"/>
      <c r="G114" s="31"/>
      <c r="H114" s="34"/>
      <c r="I114" s="34"/>
      <c r="J114" s="34"/>
      <c r="K114" s="34"/>
      <c r="L114" s="316"/>
      <c r="M114" s="317"/>
      <c r="N114" s="318"/>
      <c r="O114" s="34" t="s">
        <v>216</v>
      </c>
      <c r="P114" s="34"/>
      <c r="Q114" s="34"/>
      <c r="R114" s="34"/>
      <c r="S114" s="117">
        <f t="shared" si="1"/>
        <v>0</v>
      </c>
      <c r="T114" s="31"/>
    </row>
    <row r="115" spans="1:20" ht="30" customHeight="1">
      <c r="A115" s="71">
        <v>4</v>
      </c>
      <c r="B115" s="72" t="s">
        <v>218</v>
      </c>
      <c r="C115" s="33"/>
      <c r="D115" s="33"/>
      <c r="E115" s="32"/>
      <c r="F115" s="33"/>
      <c r="G115" s="33"/>
      <c r="H115" s="34"/>
      <c r="I115" s="34"/>
      <c r="J115" s="34"/>
      <c r="K115" s="34"/>
      <c r="L115" s="319"/>
      <c r="M115" s="320"/>
      <c r="N115" s="321"/>
      <c r="O115" s="34" t="s">
        <v>216</v>
      </c>
      <c r="P115" s="35"/>
      <c r="Q115" s="35"/>
      <c r="R115" s="35"/>
      <c r="S115" s="117">
        <f t="shared" si="1"/>
        <v>0</v>
      </c>
      <c r="T115" s="33"/>
    </row>
    <row r="116" spans="1:20" ht="30" customHeight="1">
      <c r="A116" s="71">
        <v>5</v>
      </c>
      <c r="B116" s="72" t="s">
        <v>172</v>
      </c>
      <c r="C116" s="33"/>
      <c r="D116" s="33"/>
      <c r="E116" s="32"/>
      <c r="F116" s="33"/>
      <c r="G116" s="33"/>
      <c r="H116" s="34"/>
      <c r="I116" s="34"/>
      <c r="J116" s="34"/>
      <c r="K116" s="34"/>
      <c r="L116" s="31" t="s">
        <v>219</v>
      </c>
      <c r="M116" s="31" t="s">
        <v>220</v>
      </c>
      <c r="N116" s="31" t="s">
        <v>221</v>
      </c>
      <c r="O116" s="34" t="s">
        <v>216</v>
      </c>
      <c r="P116" s="35"/>
      <c r="Q116" s="35"/>
      <c r="R116" s="35"/>
      <c r="S116" s="117">
        <f t="shared" si="1"/>
        <v>0</v>
      </c>
      <c r="T116" s="33"/>
    </row>
    <row r="117" spans="1:20" ht="30" customHeight="1">
      <c r="A117" s="71">
        <v>6</v>
      </c>
      <c r="B117" s="72" t="s">
        <v>173</v>
      </c>
      <c r="C117" s="33"/>
      <c r="D117" s="33"/>
      <c r="E117" s="32"/>
      <c r="F117" s="33"/>
      <c r="G117" s="31"/>
      <c r="H117" s="34"/>
      <c r="I117" s="34"/>
      <c r="J117" s="34"/>
      <c r="K117" s="34"/>
      <c r="L117" s="428"/>
      <c r="M117" s="429"/>
      <c r="N117" s="430"/>
      <c r="O117" s="34" t="s">
        <v>216</v>
      </c>
      <c r="P117" s="34"/>
      <c r="Q117" s="34"/>
      <c r="R117" s="34"/>
      <c r="S117" s="117">
        <f t="shared" si="1"/>
        <v>0</v>
      </c>
      <c r="T117" s="31"/>
    </row>
    <row r="118" spans="1:20" ht="30" customHeight="1">
      <c r="A118" s="71">
        <v>7</v>
      </c>
      <c r="B118" s="72" t="s">
        <v>174</v>
      </c>
      <c r="C118" s="33"/>
      <c r="D118" s="33"/>
      <c r="E118" s="32"/>
      <c r="F118" s="33"/>
      <c r="G118" s="31"/>
      <c r="H118" s="34"/>
      <c r="I118" s="34"/>
      <c r="J118" s="34"/>
      <c r="K118" s="34"/>
      <c r="L118" s="316"/>
      <c r="M118" s="317"/>
      <c r="N118" s="318"/>
      <c r="O118" s="34" t="s">
        <v>216</v>
      </c>
      <c r="P118" s="34"/>
      <c r="Q118" s="34"/>
      <c r="R118" s="34"/>
      <c r="S118" s="117">
        <f t="shared" si="1"/>
        <v>0</v>
      </c>
      <c r="T118" s="31"/>
    </row>
    <row r="119" spans="1:20" ht="30" customHeight="1">
      <c r="A119" s="71">
        <v>8</v>
      </c>
      <c r="B119" s="72" t="s">
        <v>175</v>
      </c>
      <c r="C119" s="33"/>
      <c r="D119" s="33"/>
      <c r="E119" s="32"/>
      <c r="F119" s="33"/>
      <c r="G119" s="31"/>
      <c r="H119" s="34"/>
      <c r="I119" s="34"/>
      <c r="J119" s="34"/>
      <c r="K119" s="34"/>
      <c r="L119" s="319"/>
      <c r="M119" s="320"/>
      <c r="N119" s="321"/>
      <c r="O119" s="34" t="s">
        <v>216</v>
      </c>
      <c r="P119" s="34"/>
      <c r="Q119" s="34"/>
      <c r="R119" s="34"/>
      <c r="S119" s="117">
        <f t="shared" si="1"/>
        <v>0</v>
      </c>
      <c r="T119" s="31"/>
    </row>
    <row r="120" spans="1:20" ht="30" customHeight="1">
      <c r="A120" s="298" t="s">
        <v>222</v>
      </c>
      <c r="B120" s="299"/>
      <c r="C120" s="295"/>
      <c r="D120" s="296"/>
      <c r="E120" s="297"/>
      <c r="F120" s="33"/>
      <c r="G120" s="344"/>
      <c r="H120" s="345"/>
      <c r="I120" s="345"/>
      <c r="J120" s="345"/>
      <c r="K120" s="345"/>
      <c r="L120" s="345"/>
      <c r="M120" s="345"/>
      <c r="N120" s="345"/>
      <c r="O120" s="345"/>
      <c r="P120" s="345"/>
      <c r="Q120" s="345"/>
      <c r="R120" s="346"/>
      <c r="S120" s="117">
        <f>F120</f>
        <v>0</v>
      </c>
      <c r="T120" s="135"/>
    </row>
    <row r="121" spans="1:20" ht="18" customHeight="1">
      <c r="A121" s="265" t="s">
        <v>114</v>
      </c>
      <c r="B121" s="266"/>
      <c r="C121" s="113">
        <f>SUM(C102:C119)</f>
        <v>0</v>
      </c>
      <c r="D121" s="113">
        <f t="shared" ref="D121:K121" si="2">SUM(D102:D119)</f>
        <v>0</v>
      </c>
      <c r="E121" s="114">
        <f t="shared" si="2"/>
        <v>0</v>
      </c>
      <c r="F121" s="113">
        <f>SUM(F102:F120)</f>
        <v>0</v>
      </c>
      <c r="G121" s="113">
        <f t="shared" si="2"/>
        <v>0</v>
      </c>
      <c r="H121" s="113">
        <f t="shared" si="2"/>
        <v>0</v>
      </c>
      <c r="I121" s="113">
        <f t="shared" si="2"/>
        <v>0</v>
      </c>
      <c r="J121" s="113">
        <f t="shared" si="2"/>
        <v>0</v>
      </c>
      <c r="K121" s="113">
        <f t="shared" si="2"/>
        <v>0</v>
      </c>
      <c r="L121" s="422" t="e">
        <f>L116+M116</f>
        <v>#VALUE!</v>
      </c>
      <c r="M121" s="423"/>
      <c r="N121" s="113" t="str">
        <f>N116</f>
        <v>Operational Water</v>
      </c>
      <c r="O121" s="113">
        <f>SUM(O100:O119)</f>
        <v>0</v>
      </c>
      <c r="P121" s="113">
        <f t="shared" ref="P121:T121" si="3">SUM(P100:P119)</f>
        <v>0</v>
      </c>
      <c r="Q121" s="113">
        <f t="shared" si="3"/>
        <v>0</v>
      </c>
      <c r="R121" s="113">
        <f t="shared" si="3"/>
        <v>0</v>
      </c>
      <c r="S121" s="113">
        <f>SUM(S100:S120)</f>
        <v>0</v>
      </c>
      <c r="T121" s="113">
        <f t="shared" si="3"/>
        <v>0</v>
      </c>
    </row>
    <row r="122" spans="1:20" ht="18" customHeight="1">
      <c r="A122" s="265" t="s">
        <v>397</v>
      </c>
      <c r="B122" s="266"/>
      <c r="C122" s="115" t="e">
        <f t="shared" ref="C122:K122" si="4">C121/$C$6</f>
        <v>#DIV/0!</v>
      </c>
      <c r="D122" s="115" t="e">
        <f t="shared" si="4"/>
        <v>#DIV/0!</v>
      </c>
      <c r="E122" s="115" t="e">
        <f t="shared" si="4"/>
        <v>#DIV/0!</v>
      </c>
      <c r="F122" s="115" t="e">
        <f t="shared" si="4"/>
        <v>#DIV/0!</v>
      </c>
      <c r="G122" s="115" t="e">
        <f t="shared" si="4"/>
        <v>#DIV/0!</v>
      </c>
      <c r="H122" s="115" t="e">
        <f t="shared" si="4"/>
        <v>#DIV/0!</v>
      </c>
      <c r="I122" s="115" t="e">
        <f t="shared" si="4"/>
        <v>#DIV/0!</v>
      </c>
      <c r="J122" s="115" t="e">
        <f t="shared" si="4"/>
        <v>#DIV/0!</v>
      </c>
      <c r="K122" s="115" t="e">
        <f t="shared" si="4"/>
        <v>#DIV/0!</v>
      </c>
      <c r="L122" s="424" t="e">
        <f>L121/$C$6</f>
        <v>#VALUE!</v>
      </c>
      <c r="M122" s="425"/>
      <c r="N122" s="115" t="e">
        <f t="shared" ref="N122:T122" si="5">N121/$C$6</f>
        <v>#VALUE!</v>
      </c>
      <c r="O122" s="116" t="e">
        <f t="shared" si="5"/>
        <v>#DIV/0!</v>
      </c>
      <c r="P122" s="116" t="e">
        <f t="shared" si="5"/>
        <v>#DIV/0!</v>
      </c>
      <c r="Q122" s="116" t="e">
        <f t="shared" si="5"/>
        <v>#DIV/0!</v>
      </c>
      <c r="R122" s="116" t="e">
        <f t="shared" si="5"/>
        <v>#DIV/0!</v>
      </c>
      <c r="S122" s="116" t="e">
        <f t="shared" si="5"/>
        <v>#DIV/0!</v>
      </c>
      <c r="T122" s="115" t="e">
        <f t="shared" si="5"/>
        <v>#DIV/0!</v>
      </c>
    </row>
    <row r="123" spans="1:20">
      <c r="A123" s="96" t="s">
        <v>223</v>
      </c>
      <c r="B123" s="97"/>
      <c r="C123" s="97"/>
      <c r="D123" s="97"/>
      <c r="E123" s="97"/>
      <c r="F123" s="97"/>
      <c r="G123" s="97"/>
      <c r="H123" s="97"/>
      <c r="I123" s="97"/>
      <c r="J123" s="97"/>
      <c r="K123" s="97"/>
      <c r="L123" s="97"/>
      <c r="M123" s="97"/>
      <c r="N123" s="97"/>
      <c r="O123" s="97"/>
      <c r="P123" s="97"/>
      <c r="Q123" s="97"/>
      <c r="R123" s="97"/>
      <c r="S123" s="97"/>
      <c r="T123" s="97"/>
    </row>
    <row r="124" spans="1:20" ht="15.6">
      <c r="A124" s="80" t="s">
        <v>427</v>
      </c>
      <c r="B124" s="80"/>
      <c r="C124" s="80"/>
      <c r="D124" s="80"/>
      <c r="E124" s="80"/>
      <c r="F124" s="80"/>
      <c r="G124" s="80"/>
      <c r="H124" s="80"/>
      <c r="I124" s="80"/>
      <c r="J124" s="80"/>
      <c r="K124" s="80"/>
      <c r="L124" s="80"/>
      <c r="M124" s="80"/>
      <c r="N124" s="80"/>
      <c r="O124" s="80"/>
      <c r="P124" s="80"/>
      <c r="Q124" s="483"/>
      <c r="R124" s="483"/>
      <c r="S124" s="483"/>
    </row>
    <row r="125" spans="1:20" ht="23.25" customHeight="1">
      <c r="A125" s="80"/>
      <c r="B125" s="80"/>
      <c r="C125" s="80"/>
      <c r="D125" s="80"/>
      <c r="E125" s="80"/>
      <c r="F125" s="80"/>
      <c r="G125" s="80"/>
      <c r="H125" s="80"/>
      <c r="I125" s="80"/>
      <c r="J125" s="80"/>
      <c r="K125" s="80"/>
      <c r="L125" s="80"/>
      <c r="M125" s="80"/>
      <c r="N125" s="80"/>
      <c r="O125" s="80"/>
      <c r="P125" s="80"/>
    </row>
    <row r="126" spans="1:20" ht="22.9">
      <c r="A126" s="95"/>
      <c r="B126" s="95"/>
      <c r="C126" s="95"/>
      <c r="D126" s="95"/>
      <c r="E126" s="95"/>
      <c r="F126" s="95"/>
    </row>
    <row r="127" spans="1:20" ht="13.5" customHeight="1">
      <c r="A127" s="95"/>
      <c r="B127" s="95"/>
      <c r="C127" s="95"/>
      <c r="D127" s="95"/>
      <c r="E127" s="95"/>
      <c r="F127" s="95"/>
    </row>
    <row r="128" spans="1:20" ht="25.5" customHeight="1">
      <c r="A128" s="95"/>
      <c r="B128" s="95"/>
      <c r="C128" s="95"/>
      <c r="D128" s="95"/>
      <c r="E128" s="95"/>
      <c r="F128" s="95"/>
    </row>
    <row r="129" spans="1:6" ht="29.65" customHeight="1">
      <c r="A129" s="95"/>
      <c r="B129" s="95"/>
      <c r="C129" s="95"/>
      <c r="D129" s="95"/>
      <c r="E129" s="95"/>
      <c r="F129" s="95"/>
    </row>
    <row r="130" spans="1:6" ht="29.25" customHeight="1">
      <c r="A130" s="95"/>
      <c r="B130" s="95"/>
      <c r="C130" s="95"/>
      <c r="D130" s="95"/>
      <c r="E130" s="95"/>
      <c r="F130" s="95"/>
    </row>
    <row r="131" spans="1:6" ht="33" customHeight="1">
      <c r="A131" s="95"/>
      <c r="B131" s="95"/>
      <c r="C131" s="95"/>
      <c r="D131" s="95"/>
      <c r="E131" s="95"/>
      <c r="F131" s="95"/>
    </row>
    <row r="132" spans="1:6" ht="33" customHeight="1">
      <c r="A132" s="95"/>
      <c r="B132" s="95"/>
      <c r="C132" s="95"/>
      <c r="D132" s="95"/>
      <c r="E132" s="95"/>
      <c r="F132" s="95"/>
    </row>
    <row r="133" spans="1:6" ht="33.4" customHeight="1">
      <c r="A133" s="95"/>
      <c r="B133" s="95"/>
      <c r="C133" s="95"/>
      <c r="D133" s="95"/>
      <c r="E133" s="95"/>
      <c r="F133" s="95"/>
    </row>
    <row r="134" spans="1:6" ht="29.65" customHeight="1">
      <c r="A134" s="95"/>
      <c r="B134" s="95"/>
      <c r="C134" s="95"/>
      <c r="D134" s="95"/>
      <c r="E134" s="95"/>
      <c r="F134" s="95"/>
    </row>
    <row r="135" spans="1:6" ht="34.9" customHeight="1">
      <c r="A135" s="95"/>
      <c r="B135" s="95"/>
      <c r="C135" s="95"/>
      <c r="D135" s="95"/>
      <c r="E135" s="95"/>
      <c r="F135" s="95"/>
    </row>
    <row r="136" spans="1:6" ht="28.9" customHeight="1">
      <c r="A136" s="95"/>
      <c r="B136" s="95"/>
      <c r="C136" s="95"/>
      <c r="D136" s="95"/>
      <c r="E136" s="95"/>
      <c r="F136" s="95"/>
    </row>
    <row r="137" spans="1:6" ht="31.9" customHeight="1">
      <c r="A137" s="95"/>
      <c r="B137" s="95"/>
      <c r="C137" s="95"/>
      <c r="D137" s="95"/>
      <c r="E137" s="95"/>
      <c r="F137" s="95"/>
    </row>
    <row r="138" spans="1:6" ht="33" customHeight="1">
      <c r="A138" s="95"/>
      <c r="B138" s="95"/>
      <c r="C138" s="95"/>
      <c r="D138" s="95"/>
      <c r="E138" s="95"/>
      <c r="F138" s="95"/>
    </row>
    <row r="139" spans="1:6" ht="34.15" customHeight="1">
      <c r="A139" s="95"/>
      <c r="B139" s="95"/>
      <c r="C139" s="95"/>
      <c r="D139" s="95"/>
      <c r="E139" s="95"/>
      <c r="F139" s="95"/>
    </row>
    <row r="140" spans="1:6" ht="30.4" customHeight="1">
      <c r="A140" s="95"/>
      <c r="B140" s="95"/>
      <c r="C140" s="95"/>
      <c r="D140" s="95"/>
      <c r="E140" s="95"/>
      <c r="F140" s="95"/>
    </row>
    <row r="141" spans="1:6" ht="32.65" customHeight="1">
      <c r="A141" s="95"/>
      <c r="B141" s="95"/>
      <c r="C141" s="95"/>
      <c r="D141" s="95"/>
      <c r="E141" s="95"/>
      <c r="F141" s="95"/>
    </row>
    <row r="142" spans="1:6" ht="31.5" customHeight="1">
      <c r="A142" s="95"/>
      <c r="B142" s="95"/>
      <c r="C142" s="95"/>
      <c r="D142" s="95"/>
      <c r="E142" s="95"/>
      <c r="F142" s="95"/>
    </row>
    <row r="143" spans="1:6" ht="38.25" customHeight="1">
      <c r="A143" s="95"/>
      <c r="B143" s="95"/>
      <c r="C143" s="95"/>
      <c r="D143" s="95"/>
      <c r="E143" s="95"/>
      <c r="F143" s="95"/>
    </row>
    <row r="144" spans="1:6" ht="24.75" customHeight="1">
      <c r="A144" s="95"/>
      <c r="B144" s="95"/>
      <c r="C144" s="95"/>
      <c r="D144" s="95"/>
      <c r="E144" s="95"/>
      <c r="F144" s="95"/>
    </row>
    <row r="145" spans="1:6" ht="35.65" customHeight="1">
      <c r="A145" s="95"/>
      <c r="B145" s="95"/>
      <c r="C145" s="95"/>
      <c r="D145" s="95"/>
      <c r="E145" s="95"/>
      <c r="F145" s="95"/>
    </row>
    <row r="146" spans="1:6" ht="31.5" customHeight="1">
      <c r="A146" s="95"/>
      <c r="B146" s="95"/>
      <c r="C146" s="95"/>
      <c r="D146" s="95"/>
      <c r="E146" s="95"/>
      <c r="F146" s="95"/>
    </row>
    <row r="147" spans="1:6" ht="25.9" customHeight="1">
      <c r="A147" s="95"/>
      <c r="B147" s="95"/>
      <c r="C147" s="95"/>
      <c r="D147" s="95"/>
      <c r="E147" s="95"/>
      <c r="F147" s="95"/>
    </row>
    <row r="148" spans="1:6" ht="33" customHeight="1">
      <c r="A148" s="95"/>
      <c r="B148" s="95"/>
      <c r="C148" s="95"/>
      <c r="D148" s="95"/>
      <c r="E148" s="95"/>
      <c r="F148" s="95"/>
    </row>
    <row r="149" spans="1:6" ht="37.9" customHeight="1">
      <c r="A149" s="95"/>
      <c r="B149" s="95"/>
      <c r="C149" s="95"/>
      <c r="D149" s="95"/>
      <c r="E149" s="95"/>
      <c r="F149" s="95"/>
    </row>
    <row r="150" spans="1:6" ht="37.9" customHeight="1">
      <c r="A150" s="95"/>
      <c r="B150" s="95"/>
      <c r="C150" s="95"/>
      <c r="D150" s="95"/>
      <c r="E150" s="95"/>
      <c r="F150" s="95"/>
    </row>
    <row r="151" spans="1:6" ht="24.75" customHeight="1">
      <c r="A151" s="95"/>
      <c r="B151" s="95"/>
      <c r="C151" s="95"/>
      <c r="D151" s="95"/>
      <c r="E151" s="95"/>
      <c r="F151" s="95"/>
    </row>
    <row r="152" spans="1:6" ht="13.15" customHeight="1">
      <c r="A152" s="95"/>
      <c r="B152" s="95"/>
      <c r="C152" s="95"/>
      <c r="D152" s="95"/>
      <c r="E152" s="95"/>
      <c r="F152" s="95"/>
    </row>
    <row r="153" spans="1:6" ht="13.15" customHeight="1">
      <c r="A153" s="95"/>
      <c r="B153" s="95"/>
      <c r="C153" s="95"/>
      <c r="D153" s="95"/>
      <c r="E153" s="95"/>
      <c r="F153" s="95"/>
    </row>
    <row r="154" spans="1:6" ht="22.9">
      <c r="A154" s="95"/>
      <c r="B154" s="95"/>
      <c r="C154" s="95"/>
      <c r="D154" s="95"/>
      <c r="E154" s="95"/>
      <c r="F154" s="95"/>
    </row>
    <row r="155" spans="1:6" ht="12.75" customHeight="1">
      <c r="A155" s="95"/>
      <c r="B155" s="95"/>
      <c r="C155" s="95"/>
      <c r="D155" s="95"/>
      <c r="E155" s="95"/>
      <c r="F155" s="95"/>
    </row>
    <row r="156" spans="1:6" ht="22.9">
      <c r="A156" s="95"/>
      <c r="B156" s="95"/>
      <c r="C156" s="95"/>
      <c r="D156" s="95"/>
      <c r="E156" s="95"/>
      <c r="F156" s="95"/>
    </row>
    <row r="157" spans="1:6" ht="22.9">
      <c r="A157" s="95"/>
      <c r="B157" s="95"/>
      <c r="C157" s="95"/>
      <c r="D157" s="95"/>
      <c r="E157" s="95"/>
      <c r="F157" s="95"/>
    </row>
    <row r="158" spans="1:6" ht="22.9">
      <c r="A158" s="95"/>
      <c r="B158" s="95"/>
      <c r="C158" s="95"/>
      <c r="D158" s="95"/>
      <c r="E158" s="95"/>
      <c r="F158" s="95"/>
    </row>
  </sheetData>
  <sheetProtection algorithmName="SHA-512" hashValue="5tulZvJMS64ZBNWSLnNTRA+wRPOLcjetJOStYT4jS//7A7prr2ea8fIOQ5oxlF0me2JPZY+rKKL2BuuHT6gamQ==" saltValue="Z2qi+AoedPMzJQKQl+wVGQ==" spinCount="100000" sheet="1" objects="1" scenarios="1" formatCells="0" formatColumns="0" formatRows="0" insertRows="0"/>
  <mergeCells count="171">
    <mergeCell ref="J72:L72"/>
    <mergeCell ref="J73:L73"/>
    <mergeCell ref="J74:L74"/>
    <mergeCell ref="C61:F61"/>
    <mergeCell ref="C59:F59"/>
    <mergeCell ref="A43:B43"/>
    <mergeCell ref="A44:B44"/>
    <mergeCell ref="C46:I46"/>
    <mergeCell ref="C45:I45"/>
    <mergeCell ref="A58:B61"/>
    <mergeCell ref="C58:F58"/>
    <mergeCell ref="F72:G72"/>
    <mergeCell ref="F73:G73"/>
    <mergeCell ref="F74:G74"/>
    <mergeCell ref="F42:I44"/>
    <mergeCell ref="C42:E42"/>
    <mergeCell ref="J70:L70"/>
    <mergeCell ref="J71:L71"/>
    <mergeCell ref="C27:F27"/>
    <mergeCell ref="A28:B28"/>
    <mergeCell ref="C28:F28"/>
    <mergeCell ref="J68:L68"/>
    <mergeCell ref="E65:E67"/>
    <mergeCell ref="C60:F60"/>
    <mergeCell ref="A36:B36"/>
    <mergeCell ref="A34:B34"/>
    <mergeCell ref="A35:B35"/>
    <mergeCell ref="A33:B33"/>
    <mergeCell ref="C36:F36"/>
    <mergeCell ref="A40:B40"/>
    <mergeCell ref="C56:E56"/>
    <mergeCell ref="A51:B51"/>
    <mergeCell ref="C51:F51"/>
    <mergeCell ref="A42:B42"/>
    <mergeCell ref="A121:B121"/>
    <mergeCell ref="A122:B122"/>
    <mergeCell ref="C63:D63"/>
    <mergeCell ref="E63:E64"/>
    <mergeCell ref="F63:G64"/>
    <mergeCell ref="F81:G81"/>
    <mergeCell ref="F82:G82"/>
    <mergeCell ref="F84:G84"/>
    <mergeCell ref="F85:G85"/>
    <mergeCell ref="F77:G77"/>
    <mergeCell ref="F78:G78"/>
    <mergeCell ref="F79:G79"/>
    <mergeCell ref="F80:G80"/>
    <mergeCell ref="F87:G87"/>
    <mergeCell ref="E92:G92"/>
    <mergeCell ref="E93:G93"/>
    <mergeCell ref="G120:R120"/>
    <mergeCell ref="A120:B120"/>
    <mergeCell ref="A65:B67"/>
    <mergeCell ref="J75:L75"/>
    <mergeCell ref="J76:L76"/>
    <mergeCell ref="J77:L77"/>
    <mergeCell ref="A96:B98"/>
    <mergeCell ref="J69:L69"/>
    <mergeCell ref="T98:T99"/>
    <mergeCell ref="Q124:S124"/>
    <mergeCell ref="G96:N97"/>
    <mergeCell ref="T96:T97"/>
    <mergeCell ref="C120:E120"/>
    <mergeCell ref="S96:S99"/>
    <mergeCell ref="L121:M121"/>
    <mergeCell ref="L122:M122"/>
    <mergeCell ref="L117:N119"/>
    <mergeCell ref="L99:M99"/>
    <mergeCell ref="C100:N101"/>
    <mergeCell ref="L102:N115"/>
    <mergeCell ref="C96:C99"/>
    <mergeCell ref="O96:R97"/>
    <mergeCell ref="O98:R98"/>
    <mergeCell ref="D96:D97"/>
    <mergeCell ref="E96:F97"/>
    <mergeCell ref="G98:N98"/>
    <mergeCell ref="D98:F98"/>
    <mergeCell ref="A1:B1"/>
    <mergeCell ref="C1:F1"/>
    <mergeCell ref="A2:B2"/>
    <mergeCell ref="C2:F2"/>
    <mergeCell ref="C3:F3"/>
    <mergeCell ref="A4:B4"/>
    <mergeCell ref="C4:F4"/>
    <mergeCell ref="A13:B13"/>
    <mergeCell ref="C13:F13"/>
    <mergeCell ref="A9:B9"/>
    <mergeCell ref="C9:F9"/>
    <mergeCell ref="A10:B10"/>
    <mergeCell ref="C10:F10"/>
    <mergeCell ref="C12:F12"/>
    <mergeCell ref="A12:B12"/>
    <mergeCell ref="A5:B5"/>
    <mergeCell ref="C5:F5"/>
    <mergeCell ref="A6:B6"/>
    <mergeCell ref="C6:F6"/>
    <mergeCell ref="A3:B3"/>
    <mergeCell ref="A8:B8"/>
    <mergeCell ref="C8:F8"/>
    <mergeCell ref="J91:L91"/>
    <mergeCell ref="H91:I91"/>
    <mergeCell ref="F86:G86"/>
    <mergeCell ref="F83:G83"/>
    <mergeCell ref="J90:L90"/>
    <mergeCell ref="C11:F11"/>
    <mergeCell ref="J78:L78"/>
    <mergeCell ref="J79:L79"/>
    <mergeCell ref="J80:L80"/>
    <mergeCell ref="J81:L81"/>
    <mergeCell ref="J82:L82"/>
    <mergeCell ref="J84:L84"/>
    <mergeCell ref="J85:L85"/>
    <mergeCell ref="J87:L87"/>
    <mergeCell ref="C31:F31"/>
    <mergeCell ref="C15:F15"/>
    <mergeCell ref="C16:F16"/>
    <mergeCell ref="C14:F14"/>
    <mergeCell ref="F75:G75"/>
    <mergeCell ref="F76:G76"/>
    <mergeCell ref="H63:I63"/>
    <mergeCell ref="F65:G67"/>
    <mergeCell ref="C53:E53"/>
    <mergeCell ref="C54:E54"/>
    <mergeCell ref="H2:J2"/>
    <mergeCell ref="I3:J3"/>
    <mergeCell ref="I4:J4"/>
    <mergeCell ref="H88:I88"/>
    <mergeCell ref="H89:I89"/>
    <mergeCell ref="A88:B88"/>
    <mergeCell ref="J89:L89"/>
    <mergeCell ref="A31:B31"/>
    <mergeCell ref="A15:B15"/>
    <mergeCell ref="A14:B14"/>
    <mergeCell ref="A16:B16"/>
    <mergeCell ref="A39:B39"/>
    <mergeCell ref="A41:B41"/>
    <mergeCell ref="E68:E71"/>
    <mergeCell ref="F68:G68"/>
    <mergeCell ref="F69:G69"/>
    <mergeCell ref="F70:G70"/>
    <mergeCell ref="F71:G71"/>
    <mergeCell ref="A64:B64"/>
    <mergeCell ref="A45:B45"/>
    <mergeCell ref="A46:B46"/>
    <mergeCell ref="A53:B56"/>
    <mergeCell ref="A63:B63"/>
    <mergeCell ref="C55:E55"/>
    <mergeCell ref="H90:I90"/>
    <mergeCell ref="I5:J5"/>
    <mergeCell ref="A48:F48"/>
    <mergeCell ref="A49:B49"/>
    <mergeCell ref="C49:F49"/>
    <mergeCell ref="A50:B50"/>
    <mergeCell ref="C50:F50"/>
    <mergeCell ref="A17:B18"/>
    <mergeCell ref="C17:F17"/>
    <mergeCell ref="A20:B23"/>
    <mergeCell ref="C20:E20"/>
    <mergeCell ref="C21:E21"/>
    <mergeCell ref="C22:E22"/>
    <mergeCell ref="C23:E23"/>
    <mergeCell ref="C18:F18"/>
    <mergeCell ref="A32:I32"/>
    <mergeCell ref="A38:I38"/>
    <mergeCell ref="A25:B25"/>
    <mergeCell ref="C25:F25"/>
    <mergeCell ref="A26:B26"/>
    <mergeCell ref="C26:F26"/>
    <mergeCell ref="A29:B29"/>
    <mergeCell ref="C29:F29"/>
    <mergeCell ref="A27:B27"/>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3</xdr:col>
                    <xdr:colOff>495300</xdr:colOff>
                    <xdr:row>15</xdr:row>
                    <xdr:rowOff>358140</xdr:rowOff>
                  </from>
                  <to>
                    <xdr:col>3</xdr:col>
                    <xdr:colOff>1402080</xdr:colOff>
                    <xdr:row>17</xdr:row>
                    <xdr:rowOff>76200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3</xdr:col>
                    <xdr:colOff>2461260</xdr:colOff>
                    <xdr:row>16</xdr:row>
                    <xdr:rowOff>358140</xdr:rowOff>
                  </from>
                  <to>
                    <xdr:col>4</xdr:col>
                    <xdr:colOff>868680</xdr:colOff>
                    <xdr:row>18</xdr:row>
                    <xdr:rowOff>91440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A5A1179-AAA3-451B-B7DA-F29091B2F611}">
          <x14:formula1>
            <xm:f>'WLC benchmarks'!$B$3:$B$6</xm:f>
          </x14:formula1>
          <xm:sqref>C42:E42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19"/>
  <sheetViews>
    <sheetView showGridLines="0" workbookViewId="0">
      <selection activeCell="C32" sqref="C31:C32"/>
    </sheetView>
  </sheetViews>
  <sheetFormatPr defaultRowHeight="13.15"/>
  <cols>
    <col min="2" max="2" width="26.140625" customWidth="1"/>
    <col min="3" max="3" width="32.42578125" customWidth="1"/>
    <col min="4" max="4" width="29.85546875" customWidth="1"/>
    <col min="5" max="5" width="40.140625" customWidth="1"/>
  </cols>
  <sheetData>
    <row r="2" spans="2:5">
      <c r="B2" s="139" t="s">
        <v>428</v>
      </c>
    </row>
    <row r="3" spans="2:5">
      <c r="B3" s="82" t="s">
        <v>429</v>
      </c>
    </row>
    <row r="4" spans="2:5">
      <c r="B4" s="82" t="s">
        <v>117</v>
      </c>
    </row>
    <row r="5" spans="2:5">
      <c r="B5" s="82" t="s">
        <v>430</v>
      </c>
    </row>
    <row r="6" spans="2:5">
      <c r="B6" s="82" t="s">
        <v>238</v>
      </c>
    </row>
    <row r="9" spans="2:5">
      <c r="B9" s="139" t="s">
        <v>431</v>
      </c>
      <c r="C9" s="139" t="s">
        <v>432</v>
      </c>
      <c r="D9" s="139" t="s">
        <v>433</v>
      </c>
      <c r="E9" s="139" t="s">
        <v>434</v>
      </c>
    </row>
    <row r="10" spans="2:5">
      <c r="B10" s="140" t="s">
        <v>429</v>
      </c>
      <c r="C10" s="82" t="s">
        <v>435</v>
      </c>
      <c r="D10" s="82" t="s">
        <v>436</v>
      </c>
      <c r="E10" s="82" t="s">
        <v>437</v>
      </c>
    </row>
    <row r="11" spans="2:5">
      <c r="B11" s="140" t="s">
        <v>117</v>
      </c>
      <c r="C11" s="82" t="s">
        <v>438</v>
      </c>
      <c r="D11" s="82" t="s">
        <v>439</v>
      </c>
      <c r="E11" s="82" t="s">
        <v>440</v>
      </c>
    </row>
    <row r="12" spans="2:5">
      <c r="B12" s="140" t="s">
        <v>430</v>
      </c>
      <c r="C12" s="82" t="s">
        <v>441</v>
      </c>
      <c r="D12" s="82" t="s">
        <v>442</v>
      </c>
      <c r="E12" s="82" t="s">
        <v>443</v>
      </c>
    </row>
    <row r="13" spans="2:5">
      <c r="B13" s="140" t="s">
        <v>238</v>
      </c>
      <c r="C13" s="82" t="s">
        <v>438</v>
      </c>
      <c r="D13" s="82" t="s">
        <v>444</v>
      </c>
      <c r="E13" s="82" t="s">
        <v>445</v>
      </c>
    </row>
    <row r="15" spans="2:5" ht="26.45">
      <c r="B15" s="141" t="s">
        <v>446</v>
      </c>
      <c r="C15" s="139" t="s">
        <v>432</v>
      </c>
      <c r="D15" s="139" t="s">
        <v>433</v>
      </c>
      <c r="E15" s="139" t="s">
        <v>434</v>
      </c>
    </row>
    <row r="16" spans="2:5">
      <c r="B16" s="140" t="s">
        <v>429</v>
      </c>
      <c r="C16" s="82" t="s">
        <v>447</v>
      </c>
      <c r="D16" s="82" t="s">
        <v>448</v>
      </c>
      <c r="E16" s="82" t="s">
        <v>449</v>
      </c>
    </row>
    <row r="17" spans="2:5">
      <c r="B17" s="140" t="s">
        <v>117</v>
      </c>
      <c r="C17" s="82" t="s">
        <v>450</v>
      </c>
      <c r="D17" s="82" t="s">
        <v>451</v>
      </c>
      <c r="E17" s="82" t="s">
        <v>452</v>
      </c>
    </row>
    <row r="18" spans="2:5">
      <c r="B18" s="140" t="s">
        <v>430</v>
      </c>
      <c r="C18" s="82" t="s">
        <v>450</v>
      </c>
      <c r="D18" s="82" t="s">
        <v>453</v>
      </c>
      <c r="E18" s="82" t="s">
        <v>454</v>
      </c>
    </row>
    <row r="19" spans="2:5">
      <c r="B19" s="140" t="s">
        <v>238</v>
      </c>
      <c r="C19" s="82" t="s">
        <v>455</v>
      </c>
      <c r="D19" s="82" t="s">
        <v>456</v>
      </c>
      <c r="E19" s="82" t="s">
        <v>457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0dd072b-e709-4417-93a6-8d3b786e9b49">
      <UserInfo>
        <DisplayName>Aspa Skorletou</DisplayName>
        <AccountId>2409</AccountId>
        <AccountType/>
      </UserInfo>
    </SharedWithUsers>
    <TaxCatchAll xmlns="e0dd072b-e709-4417-93a6-8d3b786e9b49" xsi:nil="true"/>
    <_Flow_SignoffStatus xmlns="780f5bca-7531-4ecb-89a8-88af72aeac0b" xsi:nil="true"/>
    <lcf76f155ced4ddcb4097134ff3c332f xmlns="780f5bca-7531-4ecb-89a8-88af72aeac0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592DD954BE4D429D4E63EC3CD2E6CF" ma:contentTypeVersion="19" ma:contentTypeDescription="Create a new document." ma:contentTypeScope="" ma:versionID="108206c0c0f47d922cd61e18565f2740">
  <xsd:schema xmlns:xsd="http://www.w3.org/2001/XMLSchema" xmlns:xs="http://www.w3.org/2001/XMLSchema" xmlns:p="http://schemas.microsoft.com/office/2006/metadata/properties" xmlns:ns2="780f5bca-7531-4ecb-89a8-88af72aeac0b" xmlns:ns3="e0dd072b-e709-4417-93a6-8d3b786e9b49" targetNamespace="http://schemas.microsoft.com/office/2006/metadata/properties" ma:root="true" ma:fieldsID="c8cc32cc1bf81556c6631481ae466699" ns2:_="" ns3:_="">
    <xsd:import namespace="780f5bca-7531-4ecb-89a8-88af72aeac0b"/>
    <xsd:import namespace="e0dd072b-e709-4417-93a6-8d3b786e9b4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0f5bca-7531-4ecb-89a8-88af72aeac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1160738-f812-4f36-848d-544bbdf008a9"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dd072b-e709-4417-93a6-8d3b786e9b4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e4dbb5c-18a9-4acc-b6c3-10da3bbc58b9}" ma:internalName="TaxCatchAll" ma:showField="CatchAllData" ma:web="e0dd072b-e709-4417-93a6-8d3b786e9b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4AC41D-121D-458C-8935-45D90E0649C3}"/>
</file>

<file path=customXml/itemProps2.xml><?xml version="1.0" encoding="utf-8"?>
<ds:datastoreItem xmlns:ds="http://schemas.openxmlformats.org/officeDocument/2006/customXml" ds:itemID="{EE63BBAE-C630-4C60-9070-39CEBF613F0B}"/>
</file>

<file path=customXml/itemProps3.xml><?xml version="1.0" encoding="utf-8"?>
<ds:datastoreItem xmlns:ds="http://schemas.openxmlformats.org/officeDocument/2006/customXml" ds:itemID="{18848666-29AC-47C0-B016-7BC64DFECC9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Qian</dc:creator>
  <cp:keywords/>
  <dc:description/>
  <cp:lastModifiedBy>Steven Howse</cp:lastModifiedBy>
  <cp:revision/>
  <dcterms:created xsi:type="dcterms:W3CDTF">2019-12-17T10:05:05Z</dcterms:created>
  <dcterms:modified xsi:type="dcterms:W3CDTF">2023-11-14T11:03:43Z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0x01010014592DD954BE4D429D4E63EC3CD2E6CF</vt:lpwstr>
  </property>
  <property fmtid="{D5CDD505-2E9C-101B-9397-08002B2CF9AE}" pid="3" name="MediaServiceImageTags">
    <vt:lpwstr/>
  </property>
</Properties>
</file>