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hadwickdryerclarkecouk.sharepoint.com/sites/cdc_studio/Shared Documents/Projects/4266 Harefield/Admin/External/Received/carbon- whole life assessment/Whole Life Carbon/"/>
    </mc:Choice>
  </mc:AlternateContent>
  <xr:revisionPtr revIDLastSave="1258" documentId="8_{0FC115A0-180A-4BF8-AABA-5B0BAC5C3C54}" xr6:coauthVersionLast="47" xr6:coauthVersionMax="47" xr10:uidLastSave="{FCF3ECF1-261B-436F-A171-08EA6239E393}"/>
  <bookViews>
    <workbookView xWindow="-120" yWindow="-120" windowWidth="29040" windowHeight="15840" tabRatio="708"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 name="Oneclick calc" sheetId="15" r:id="rId8"/>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 name="_xlnm.Print_Area" localSheetId="4">'Detailed planning stage'!$A$45:$I$88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 i="15" l="1"/>
  <c r="D4" i="15"/>
  <c r="S100" i="9" l="1"/>
  <c r="D93" i="11" l="1"/>
  <c r="E26" i="11"/>
  <c r="E25" i="11"/>
  <c r="D26" i="11"/>
  <c r="D25" i="11"/>
  <c r="C26" i="11"/>
  <c r="C25" i="11"/>
  <c r="E44" i="9"/>
  <c r="E43" i="9"/>
  <c r="D44" i="9"/>
  <c r="D43" i="9"/>
  <c r="C44" i="9"/>
  <c r="C43" i="9"/>
  <c r="D26" i="10"/>
  <c r="C26" i="10"/>
  <c r="E26" i="10"/>
  <c r="E25" i="10"/>
  <c r="D25" i="10"/>
  <c r="C25" i="10"/>
  <c r="S83" i="10"/>
  <c r="N121" i="9" l="1"/>
  <c r="O121" i="9"/>
  <c r="F140" i="11" l="1"/>
  <c r="I104" i="10"/>
  <c r="F104" i="10"/>
  <c r="S112" i="11"/>
  <c r="F121" i="9" l="1"/>
  <c r="S103" i="10"/>
  <c r="S120" i="9"/>
  <c r="T140" i="11"/>
  <c r="S139" i="11"/>
  <c r="O140" i="11"/>
  <c r="G140" i="11"/>
  <c r="D76" i="10" l="1"/>
  <c r="I76" i="10"/>
  <c r="H76" i="10"/>
  <c r="I93" i="11"/>
  <c r="H93" i="11"/>
  <c r="I92" i="9"/>
  <c r="H92" i="9"/>
  <c r="D92" i="9"/>
  <c r="S128" i="11" l="1"/>
  <c r="S138" i="11"/>
  <c r="S137" i="11"/>
  <c r="S136" i="11"/>
  <c r="S124" i="11"/>
  <c r="L121" i="9" l="1"/>
  <c r="S101" i="9" l="1"/>
  <c r="S102" i="9"/>
  <c r="S103" i="9"/>
  <c r="S104" i="9"/>
  <c r="S105" i="9"/>
  <c r="S106" i="9"/>
  <c r="S107" i="9"/>
  <c r="S108" i="9"/>
  <c r="S109" i="9"/>
  <c r="S110" i="9"/>
  <c r="S111" i="9"/>
  <c r="S112" i="9"/>
  <c r="S113" i="9"/>
  <c r="S114" i="9"/>
  <c r="S115" i="9"/>
  <c r="S116" i="9"/>
  <c r="S117" i="9"/>
  <c r="S118" i="9"/>
  <c r="S119" i="9"/>
  <c r="I93" i="9"/>
  <c r="H93" i="9"/>
  <c r="D93" i="9"/>
  <c r="I94" i="11"/>
  <c r="H94" i="11"/>
  <c r="D94"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102" i="11"/>
  <c r="S103" i="11"/>
  <c r="S104" i="11"/>
  <c r="S105" i="11"/>
  <c r="S108" i="11"/>
  <c r="S113" i="11"/>
  <c r="S116" i="11"/>
  <c r="S118" i="11"/>
  <c r="S120" i="11"/>
  <c r="S122" i="11"/>
  <c r="S123" i="11"/>
  <c r="S127" i="11"/>
  <c r="S101" i="11"/>
  <c r="P140" i="11"/>
  <c r="Q140" i="11"/>
  <c r="Q141" i="11" s="1"/>
  <c r="R140" i="11"/>
  <c r="R141" i="11" s="1"/>
  <c r="N140" i="11"/>
  <c r="N141" i="11" s="1"/>
  <c r="L140" i="11"/>
  <c r="J140" i="11"/>
  <c r="J141" i="11" s="1"/>
  <c r="I140" i="11"/>
  <c r="I141" i="11" s="1"/>
  <c r="H140" i="11"/>
  <c r="F141" i="11"/>
  <c r="E140" i="11"/>
  <c r="E141" i="11" s="1"/>
  <c r="D40" i="9" l="1"/>
  <c r="D41" i="9" s="1"/>
  <c r="E22" i="10"/>
  <c r="E23" i="10" s="1"/>
  <c r="D105" i="10"/>
  <c r="C23" i="10"/>
  <c r="D22" i="10"/>
  <c r="D23" i="10" s="1"/>
  <c r="D122" i="9"/>
  <c r="C40" i="9"/>
  <c r="C41" i="9" s="1"/>
  <c r="E40" i="9"/>
  <c r="E41" i="9" s="1"/>
  <c r="P141" i="11"/>
  <c r="H22" i="11"/>
  <c r="H34" i="9" s="1"/>
  <c r="H141" i="11"/>
  <c r="S104" i="10"/>
  <c r="S105" i="10" s="1"/>
  <c r="S121" i="9"/>
  <c r="S122" i="9" s="1"/>
  <c r="O122" i="9"/>
  <c r="H40" i="9"/>
  <c r="H41" i="9" s="1"/>
  <c r="G122" i="9"/>
  <c r="F40" i="9"/>
  <c r="F41" i="9" s="1"/>
  <c r="T122" i="9"/>
  <c r="I40" i="9"/>
  <c r="I41" i="9" s="1"/>
  <c r="G22" i="11"/>
  <c r="G34" i="9" s="1"/>
  <c r="G141" i="11"/>
  <c r="T141" i="11"/>
  <c r="I22" i="11"/>
  <c r="I34" i="9" s="1"/>
  <c r="O105" i="10"/>
  <c r="G105" i="10"/>
  <c r="F22" i="10"/>
  <c r="F23" i="10" s="1"/>
  <c r="T105" i="10"/>
  <c r="C105" i="10"/>
  <c r="K105" i="10"/>
  <c r="L105" i="10"/>
  <c r="G23" i="10"/>
  <c r="O141" i="11"/>
  <c r="L141" i="11"/>
  <c r="C122" i="9"/>
  <c r="N122" i="9"/>
  <c r="J122" i="9"/>
  <c r="I23" i="10"/>
  <c r="H22" i="10"/>
  <c r="H23" i="10" s="1"/>
  <c r="I23" i="11" l="1"/>
  <c r="I35" i="9" s="1"/>
  <c r="H23" i="11"/>
  <c r="H35" i="9" s="1"/>
  <c r="G23" i="11"/>
  <c r="G35" i="9" s="1"/>
  <c r="I77" i="10"/>
  <c r="H77" i="10"/>
  <c r="D77" i="10"/>
  <c r="D140" i="11" l="1"/>
  <c r="C22" i="11" s="1"/>
  <c r="C140" i="11"/>
  <c r="C34" i="9" l="1"/>
  <c r="C141" i="11"/>
  <c r="D141" i="11"/>
  <c r="C23" i="11" l="1"/>
  <c r="C35" i="9" s="1"/>
  <c r="K140" i="11"/>
  <c r="D22" i="11" s="1"/>
  <c r="S106" i="11"/>
  <c r="S140" i="11" s="1"/>
  <c r="D23" i="11" l="1"/>
  <c r="D35" i="9" s="1"/>
  <c r="D34" i="9"/>
  <c r="F22" i="11"/>
  <c r="E22" i="11"/>
  <c r="E34" i="9" s="1"/>
  <c r="K141" i="11"/>
  <c r="S141" i="11"/>
  <c r="F23" i="11" l="1"/>
  <c r="F35" i="9" s="1"/>
  <c r="F34" i="9"/>
  <c r="E23" i="11"/>
  <c r="E35" i="9" s="1"/>
</calcChain>
</file>

<file path=xl/sharedStrings.xml><?xml version="1.0" encoding="utf-8"?>
<sst xmlns="http://schemas.openxmlformats.org/spreadsheetml/2006/main" count="846" uniqueCount="377">
  <si>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</si>
  <si>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</si>
  <si>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</si>
  <si>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</si>
  <si>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</si>
  <si>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</si>
  <si>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</si>
  <si>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</si>
  <si>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</si>
  <si>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</si>
  <si>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</si>
  <si>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</si>
  <si>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</si>
  <si>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</si>
  <si>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</si>
  <si>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</si>
  <si>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</si>
  <si>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</si>
  <si>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</si>
  <si>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</si>
  <si>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</si>
  <si>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</si>
  <si>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</si>
  <si>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</si>
  <si>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</si>
  <si>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</si>
  <si>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</si>
  <si>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</si>
  <si>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</si>
  <si>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</si>
  <si>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</si>
  <si>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</si>
  <si>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</si>
  <si>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</si>
  <si>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</si>
  <si>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</si>
  <si>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</si>
  <si>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</si>
  <si>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</si>
  <si>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</si>
  <si>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</si>
  <si>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</si>
  <si>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</si>
  <si>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</si>
  <si>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</si>
  <si>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</si>
  <si>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</si>
  <si>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</si>
  <si>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</si>
  <si>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</si>
  <si>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</si>
  <si>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</si>
  <si>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</si>
  <si>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</si>
  <si>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</si>
  <si>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</si>
  <si>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</si>
  <si>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</si>
  <si>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</si>
  <si>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</si>
  <si>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</si>
  <si>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</si>
  <si>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</si>
  <si>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</si>
  <si>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</si>
  <si>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</si>
  <si>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</si>
  <si>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</si>
  <si>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</si>
  <si>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</si>
  <si>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</si>
  <si>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</si>
  <si>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</si>
  <si>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</si>
  <si>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</si>
  <si>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</si>
  <si>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</si>
  <si>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</si>
  <si>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</si>
  <si>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</si>
  <si>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</si>
  <si>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</si>
  <si>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</si>
  <si>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</si>
  <si>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</si>
  <si>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</si>
  <si>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</si>
  <si>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</si>
  <si>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</si>
  <si>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</si>
  <si>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</si>
  <si>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</si>
  <si>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</si>
  <si>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</si>
  <si>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</si>
  <si>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</si>
  <si>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</si>
  <si>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</si>
  <si>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</si>
  <si>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</si>
  <si>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</si>
  <si>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</si>
  <si>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</si>
  <si>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</si>
  <si>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</si>
  <si>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</si>
  <si>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</si>
  <si>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</si>
  <si>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</si>
  <si>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</si>
  <si>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</si>
  <si>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</si>
  <si>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</si>
  <si>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</si>
  <si>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</si>
  <si>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</si>
  <si>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</si>
  <si>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</si>
  <si>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</si>
  <si>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</si>
  <si>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</si>
  <si>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</si>
  <si>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</si>
  <si>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</si>
  <si>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</si>
  <si>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</si>
  <si>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</si>
  <si>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</si>
  <si>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</si>
  <si>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</si>
  <si>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</si>
  <si>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</si>
  <si>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</si>
  <si>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</si>
  <si>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</si>
  <si>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</si>
  <si>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</si>
  <si>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</si>
  <si>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</si>
  <si>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</si>
  <si>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</si>
  <si>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</si>
  <si>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</si>
  <si>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</si>
  <si>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</si>
  <si>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</si>
  <si>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</si>
  <si>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</si>
  <si>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</si>
  <si>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</si>
  <si>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</si>
  <si>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</si>
  <si>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</si>
  <si>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</si>
  <si>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</si>
  <si>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</si>
  <si>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</si>
  <si>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</si>
  <si>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</si>
  <si>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</si>
  <si>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</si>
  <si>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</si>
  <si>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</si>
  <si>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</si>
  <si>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</si>
  <si>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</si>
  <si>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</si>
  <si>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</si>
  <si>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</si>
  <si>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</si>
  <si>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</si>
  <si>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</si>
  <si>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</si>
  <si>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</si>
  <si>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</si>
  <si>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</si>
  <si>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</si>
  <si>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</si>
  <si>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</si>
  <si>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</si>
  <si>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</si>
  <si>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</si>
  <si>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</si>
  <si>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</si>
  <si>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</si>
  <si>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</si>
  <si>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</si>
  <si>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</si>
  <si>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</si>
  <si>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</si>
  <si>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</si>
  <si>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</si>
  <si>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</si>
  <si>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</si>
  <si>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</si>
  <si>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</si>
  <si>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</si>
  <si>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</si>
  <si>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</si>
  <si>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</si>
  <si>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</si>
  <si>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</si>
  <si>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</si>
  <si>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</si>
  <si>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</si>
  <si>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</si>
  <si>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</si>
  <si>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</si>
  <si>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</si>
  <si>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</si>
  <si>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</si>
  <si>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</si>
  <si>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</si>
  <si>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</si>
  <si>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</si>
  <si>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</si>
  <si>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</si>
  <si>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</si>
  <si>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</si>
  <si>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</si>
  <si>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</si>
  <si>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</si>
  <si>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</si>
  <si>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</si>
  <si>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</si>
  <si>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</si>
  <si>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</si>
  <si>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</si>
  <si>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</si>
  <si>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</si>
  <si>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</si>
  <si>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</si>
  <si>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</si>
  <si>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</si>
  <si>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</si>
  <si>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</si>
  <si>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</si>
  <si>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</si>
  <si>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</si>
  <si>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</si>
  <si>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</si>
  <si>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</si>
  <si>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</si>
  <si>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</si>
  <si>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</si>
  <si>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</si>
  <si>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</si>
  <si>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</si>
  <si>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</si>
  <si>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</si>
  <si>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</si>
  <si>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</si>
  <si>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</si>
  <si>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</si>
  <si>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</si>
  <si>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</si>
  <si>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</si>
  <si>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</si>
  <si>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</si>
  <si>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</si>
  <si>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</si>
  <si>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</si>
  <si>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</si>
  <si>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</si>
  <si>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</si>
  <si>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</si>
  <si>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</si>
  <si>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</si>
  <si>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</si>
  <si>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</si>
  <si>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</si>
  <si>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</si>
  <si>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</si>
  <si>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</si>
  <si>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</si>
  <si>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</si>
  <si>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</si>
  <si>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</si>
  <si>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</si>
  <si>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</si>
  <si>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</si>
  <si>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</si>
  <si>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</si>
  <si>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</si>
  <si>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</si>
  <si>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</si>
  <si>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</si>
  <si>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</si>
  <si>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</si>
  <si>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</si>
  <si>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</si>
  <si>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</si>
  <si>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</si>
  <si>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</si>
  <si>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</si>
  <si>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</si>
  <si>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</si>
  <si>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</si>
  <si>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Existing CLT boarding house to be refurbished and extended to provide new SEN school building.</t>
  </si>
  <si>
    <t>17709/APP/2022/1387</t>
  </si>
  <si>
    <t>Meadow School expansion at Harefield Academy, Hillingdon</t>
  </si>
  <si>
    <t>CDC Studio (ChadwickDryerClarke)</t>
  </si>
  <si>
    <t xml:space="preserve">Educational </t>
  </si>
  <si>
    <t>Foundations: RC, rebar, EPS</t>
  </si>
  <si>
    <t>Ground floor: RC, PIR, screed</t>
  </si>
  <si>
    <t>Frame: CLT, Glulam, connections</t>
  </si>
  <si>
    <t>Frame: Steel</t>
  </si>
  <si>
    <t>Frame: Concrete</t>
  </si>
  <si>
    <t>Frame: CLT</t>
  </si>
  <si>
    <t>Upper floor: CLT, rockwool, chipboard etc</t>
  </si>
  <si>
    <t>Roof: PIR, extensive green roof</t>
  </si>
  <si>
    <t>Roof: PU membrane</t>
  </si>
  <si>
    <t>Roof: Softwood</t>
  </si>
  <si>
    <t>Stair: CLT</t>
  </si>
  <si>
    <t>Stair: Linoleum</t>
  </si>
  <si>
    <t>Ext Walls: CLT, PIR, brick</t>
  </si>
  <si>
    <t>Ext Windows: Composite alu-timber</t>
  </si>
  <si>
    <t>Ext Doors: Composite alu-timber</t>
  </si>
  <si>
    <t>Partitions: MF, plasterboard</t>
  </si>
  <si>
    <t>Internal doors: Timber</t>
  </si>
  <si>
    <t>Floor finishes: Carpet, linoleum</t>
  </si>
  <si>
    <t>Ceiling finishes: Plasterboard, mineral wool</t>
  </si>
  <si>
    <t>Ceiling finishes: Metal frame</t>
  </si>
  <si>
    <t>R407c</t>
  </si>
  <si>
    <t>MEP water: PVC, brass</t>
  </si>
  <si>
    <t>MEP heating, cooling: AHU, vent, duct, heater</t>
  </si>
  <si>
    <t>MEP: Light fittings</t>
  </si>
  <si>
    <t>MEP: Electrical</t>
  </si>
  <si>
    <t>MEP: PV panels, ASHP, cooking, lagging, power</t>
  </si>
  <si>
    <t>Carriageway</t>
  </si>
  <si>
    <t>Provisional allowance for temp works steel</t>
  </si>
  <si>
    <t>FFE: WCs, classroom fixed</t>
  </si>
  <si>
    <t>Work to existing: Demolitions</t>
  </si>
  <si>
    <t/>
  </si>
  <si>
    <t>Works to existing: Excavations</t>
  </si>
  <si>
    <t>GLA aspirational benchmark is bettered, principally due to the careful retention and re-use of the existing building and low-carbon approach to the superstructure of the new proposed extension.</t>
  </si>
  <si>
    <t xml:space="preserve">A Pre-Demolition Audit has been completed (contained within the Circular Economy Statement included with the planning application). This indicates that the existing building is suitable for retention and re-use, which is the basis of the project proposals.	</t>
  </si>
  <si>
    <t>Retention of existing building sub-structure, below-ground services, super-structure, façade, roof and partial retention of external areas.</t>
  </si>
  <si>
    <t>Removal of gas as a heat source for the buidling and provision of Air Source and Photovoltaic Panel technology to decarbonise operational energy</t>
  </si>
  <si>
    <t>Provision of lighweight CLT superstructure to new extension for carbon sequestration and reduce concrete to sub-structure</t>
  </si>
  <si>
    <t>(from GLC benchmark)</t>
  </si>
  <si>
    <t>inc.</t>
  </si>
  <si>
    <t>Reduction in excavations relating to SUDS and specification of low-carbon surfacing to external areas.</t>
  </si>
  <si>
    <t>TBC</t>
  </si>
  <si>
    <t>Yes</t>
  </si>
  <si>
    <t>Building Quantities derived from project BIM model with checks by multiple team members. Use of OnceClick LCA (GLA recommended software) for date preparation. Recourse to EPD certificates or OneClick generic information for material/ component embvodied carbon. Carbon associated with building services and in-use calculated to CIBSE TM65 and TM54 methodology.</t>
  </si>
  <si>
    <t>OneClick LCA</t>
  </si>
  <si>
    <t>TM54</t>
  </si>
  <si>
    <t>As Building</t>
  </si>
  <si>
    <t>30 years</t>
  </si>
  <si>
    <t>20 years</t>
  </si>
  <si>
    <t>35 years</t>
  </si>
  <si>
    <t>25 years</t>
  </si>
  <si>
    <t>10 years</t>
  </si>
  <si>
    <t>15 years</t>
  </si>
  <si>
    <t>n/a</t>
  </si>
  <si>
    <t>Specialist disposal</t>
  </si>
  <si>
    <t>Concrete crushed to Aggregate</t>
  </si>
  <si>
    <t>Wood Incineration</t>
  </si>
  <si>
    <t>Steel recycling</t>
  </si>
  <si>
    <t>Wood Incineration. Brick crushed to Aggregate.</t>
  </si>
  <si>
    <t>Plastics-based Material Incineration</t>
  </si>
  <si>
    <t>Land fill or Manufacturer Take-Back</t>
  </si>
  <si>
    <t>Aluminium recycling. Wood incineration</t>
  </si>
  <si>
    <t>Gysum recycling</t>
  </si>
  <si>
    <t>Wood incineration</t>
  </si>
  <si>
    <t>Landfilling or Grinding for Aggregate</t>
  </si>
  <si>
    <t>Metal-containing Product Recycling</t>
  </si>
  <si>
    <t>Various - see Pre-Demolition Audit</t>
  </si>
  <si>
    <t xml:space="preserve">440 approx </t>
  </si>
  <si>
    <t>Existing building is 66% volumetrically of total building volume including extension.</t>
  </si>
  <si>
    <t>OneClick LCA - EPD used where product-specific item allows, OneClick generic data elsewhere.</t>
  </si>
  <si>
    <t>A1-A4, B4-B5, C1-C4</t>
  </si>
  <si>
    <t>GIA</t>
  </si>
  <si>
    <t>x/GIA</t>
  </si>
  <si>
    <t>60 years</t>
  </si>
  <si>
    <t>Reduction in regulated operational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</si>
</sst>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
      <patternFill patternType="solid">
        <fgColor theme="0" tint="-0.14999847407452621"/>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513">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166" fontId="4" fillId="9" borderId="18" xfId="0" applyNumberFormat="1" applyFont="1" applyFill="1" applyBorder="1" applyAlignment="1" applyProtection="1">
      <alignment horizontal="center" vertical="center" wrapText="1"/>
      <protection locked="0"/>
    </xf>
    <xf numFmtId="166" fontId="4" fillId="9" borderId="22" xfId="0" applyNumberFormat="1" applyFont="1" applyFill="1" applyBorder="1" applyAlignment="1" applyProtection="1">
      <alignment horizontal="center" vertical="center" wrapText="1"/>
      <protection locked="0"/>
    </xf>
    <xf numFmtId="166" fontId="4" fillId="9" borderId="19" xfId="0" applyNumberFormat="1" applyFont="1" applyFill="1" applyBorder="1" applyAlignment="1" applyProtection="1">
      <alignment horizontal="center" vertical="center" wrapText="1"/>
      <protection locked="0"/>
    </xf>
    <xf numFmtId="166" fontId="11" fillId="16" borderId="1" xfId="0" applyNumberFormat="1" applyFont="1" applyFill="1" applyBorder="1" applyAlignment="1" applyProtection="1">
      <alignment vertical="center" wrapText="1"/>
      <protection locked="0"/>
    </xf>
    <xf numFmtId="166" fontId="11" fillId="16" borderId="1" xfId="0" applyNumberFormat="1" applyFont="1" applyFill="1" applyBorder="1" applyAlignment="1">
      <alignment horizontal="center" vertical="center" wrapText="1"/>
    </xf>
    <xf numFmtId="166" fontId="11" fillId="16" borderId="1" xfId="0" applyNumberFormat="1" applyFont="1" applyFill="1" applyBorder="1" applyAlignment="1" applyProtection="1">
      <alignment horizontal="center" vertical="center" wrapText="1"/>
      <protection locked="0"/>
    </xf>
    <xf numFmtId="0" fontId="9" fillId="16" borderId="1" xfId="0" applyFont="1" applyFill="1" applyBorder="1" applyAlignment="1">
      <alignment horizontal="center" vertical="center" wrapText="1"/>
    </xf>
    <xf numFmtId="0" fontId="9" fillId="16" borderId="1" xfId="0" applyFont="1" applyFill="1" applyBorder="1" applyAlignment="1">
      <alignment vertical="center" wrapText="1"/>
    </xf>
    <xf numFmtId="166" fontId="11" fillId="16" borderId="3" xfId="0" applyNumberFormat="1" applyFont="1" applyFill="1" applyBorder="1" applyAlignment="1" applyProtection="1">
      <alignment horizontal="center" vertical="center" wrapText="1"/>
      <protection locked="0"/>
    </xf>
    <xf numFmtId="0" fontId="7" fillId="16" borderId="1" xfId="0" applyFont="1" applyFill="1" applyBorder="1" applyAlignment="1">
      <alignment vertical="center" wrapText="1"/>
    </xf>
    <xf numFmtId="166" fontId="4" fillId="16" borderId="18" xfId="0" applyNumberFormat="1" applyFont="1" applyFill="1" applyBorder="1" applyAlignment="1" applyProtection="1">
      <alignment horizontal="center" vertical="center" wrapText="1"/>
      <protection locked="0"/>
    </xf>
    <xf numFmtId="166" fontId="4" fillId="16" borderId="22" xfId="0" applyNumberFormat="1" applyFont="1" applyFill="1" applyBorder="1" applyAlignment="1" applyProtection="1">
      <alignment horizontal="center" vertical="center" wrapText="1"/>
      <protection locked="0"/>
    </xf>
    <xf numFmtId="166" fontId="4" fillId="16" borderId="19" xfId="0" applyNumberFormat="1" applyFont="1" applyFill="1" applyBorder="1" applyAlignment="1" applyProtection="1">
      <alignment horizontal="center" vertical="center" wrapText="1"/>
      <protection locked="0"/>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0" fillId="7" borderId="41" xfId="0" applyFill="1" applyBorder="1" applyAlignment="1" applyProtection="1">
      <alignment horizontal="center" vertical="center"/>
      <protection locked="0"/>
    </xf>
    <xf numFmtId="0" fontId="14" fillId="0" borderId="0" xfId="0" applyFont="1" applyAlignment="1"/>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41" xfId="0" applyFill="1" applyBorder="1" applyAlignment="1" applyProtection="1">
      <alignment horizont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4" fillId="0" borderId="22" xfId="0" applyFont="1" applyBorder="1" applyAlignment="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0" xfId="0" applyFont="1" applyFill="1" applyAlignment="1">
      <alignment horizontal="left" vertical="center" wrapText="1"/>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protection locked="0"/>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4" fillId="0" borderId="0" xfId="0" applyFont="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8" borderId="24" xfId="0" applyFont="1" applyFill="1" applyBorder="1" applyAlignment="1">
      <alignment horizontal="left" vertical="center" wrapText="1"/>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67" fontId="0" fillId="9" borderId="1" xfId="0" applyNumberFormat="1"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3" fontId="0" fillId="9" borderId="1" xfId="0" applyNumberFormat="1" applyFill="1" applyBorder="1" applyAlignment="1" applyProtection="1">
      <alignment horizontal="left" vertical="center"/>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1" fillId="2" borderId="0" xfId="0" applyFont="1" applyFill="1" applyAlignment="1">
      <alignment horizontal="right"/>
    </xf>
    <xf numFmtId="0" fontId="1" fillId="2" borderId="0" xfId="0" applyFont="1" applyFill="1" applyAlignment="1">
      <alignment horizontal="left" vertical="center"/>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 fillId="10" borderId="1" xfId="0" applyFont="1" applyFill="1" applyBorder="1" applyAlignment="1">
      <alignment horizontal="left" vertical="center"/>
    </xf>
    <xf numFmtId="14" fontId="0" fillId="11" borderId="1" xfId="0" applyNumberFormat="1"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0" fillId="13" borderId="41"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5" fillId="0" borderId="3" xfId="0" applyFont="1" applyBorder="1" applyAlignment="1"/>
    <xf numFmtId="0" fontId="15" fillId="0" borderId="2" xfId="0" applyFont="1" applyBorder="1" applyAlignment="1"/>
    <xf numFmtId="0" fontId="15" fillId="0" borderId="7" xfId="0" applyFont="1" applyBorder="1" applyAlignment="1"/>
    <xf numFmtId="0" fontId="15" fillId="0" borderId="3" xfId="0" applyFont="1" applyBorder="1" applyAlignment="1">
      <alignment vertical="center"/>
    </xf>
    <xf numFmtId="0" fontId="15" fillId="0" borderId="7" xfId="0" applyFont="1" applyBorder="1" applyAlignment="1">
      <alignment vertical="center"/>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10" borderId="0" xfId="0" applyFont="1" applyFill="1" applyAlignment="1">
      <alignment horizontal="left" vertical="center" wrapText="1"/>
    </xf>
    <xf numFmtId="0" fontId="1" fillId="10" borderId="23" xfId="0" applyFont="1" applyFill="1" applyBorder="1" applyAlignment="1">
      <alignment horizontal="left" vertical="center" wrapText="1"/>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1" fillId="10" borderId="1" xfId="0"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895350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209550</xdr:rowOff>
        </xdr:from>
        <xdr:to>
          <xdr:col>3</xdr:col>
          <xdr:colOff>1809750</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704850</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361950</xdr:rowOff>
        </xdr:from>
        <xdr:to>
          <xdr:col>3</xdr:col>
          <xdr:colOff>1409700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361950</xdr:rowOff>
        </xdr:from>
        <xdr:to>
          <xdr:col>4</xdr:col>
          <xdr:colOff>876300</xdr:colOff>
          <xdr:row>18</xdr:row>
          <xdr:rowOff>95250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4</xdr:col>
      <xdr:colOff>371475</xdr:colOff>
      <xdr:row>2</xdr:row>
      <xdr:rowOff>9525</xdr:rowOff>
    </xdr:from>
    <xdr:to>
      <xdr:col>17</xdr:col>
      <xdr:colOff>219075</xdr:colOff>
      <xdr:row>30</xdr:row>
      <xdr:rowOff>83215</xdr:rowOff>
    </xdr:to>
    <xdr:pic>
      <xdr:nvPicPr>
        <xdr:cNvPr id="2" name="Picture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7100" y="333375"/>
          <a:ext cx="7772400" cy="46075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2"/>
  <cols>
    <col min="2" max="2" width="40" customWidth="1"/>
    <col min="3" max="3" width="64.42578125" style="46" customWidth="1"/>
  </cols>
  <sheetData>
    <row r="3" spans="2:3" x14ac:dyDescent="0.2">
      <c r="B3" s="50" t="s">
        <v>0</v>
      </c>
    </row>
    <row r="5" spans="2:3" x14ac:dyDescent="0.2">
      <c r="B5" s="183" t="s">
        <v>1</v>
      </c>
      <c r="C5" s="184" t="s">
        <v>2</v>
      </c>
    </row>
    <row r="6" spans="2:3" ht="25.5" x14ac:dyDescent="0.2">
      <c r="B6" s="208" t="s">
        <v>3</v>
      </c>
      <c r="C6" s="185" t="s">
        <v>4</v>
      </c>
    </row>
    <row r="7" spans="2:3" x14ac:dyDescent="0.2">
      <c r="B7" s="209"/>
      <c r="C7" s="181" t="s">
        <v>5</v>
      </c>
    </row>
    <row r="8" spans="2:3" x14ac:dyDescent="0.2">
      <c r="B8" s="210" t="s">
        <v>6</v>
      </c>
      <c r="C8" s="181" t="s">
        <v>7</v>
      </c>
    </row>
    <row r="9" spans="2:3" ht="25.5" x14ac:dyDescent="0.2">
      <c r="B9" s="210"/>
      <c r="C9" s="181" t="s">
        <v>8</v>
      </c>
    </row>
    <row r="10" spans="2:3" x14ac:dyDescent="0.2">
      <c r="B10" s="210"/>
      <c r="C10" s="181" t="s">
        <v>9</v>
      </c>
    </row>
    <row r="11" spans="2:3" ht="25.5" x14ac:dyDescent="0.2">
      <c r="B11" s="210"/>
      <c r="C11" s="181" t="s">
        <v>10</v>
      </c>
    </row>
    <row r="12" spans="2:3" ht="25.5" x14ac:dyDescent="0.2">
      <c r="B12" s="210"/>
      <c r="C12" s="181" t="s">
        <v>11</v>
      </c>
    </row>
    <row r="13" spans="2:3" x14ac:dyDescent="0.2">
      <c r="B13" s="210"/>
      <c r="C13" s="181" t="s">
        <v>12</v>
      </c>
    </row>
    <row r="14" spans="2:3" x14ac:dyDescent="0.2">
      <c r="B14" s="210"/>
      <c r="C14" s="181" t="s">
        <v>13</v>
      </c>
    </row>
    <row r="15" spans="2:3" ht="25.5" x14ac:dyDescent="0.2">
      <c r="B15" s="210"/>
      <c r="C15" s="181" t="s">
        <v>14</v>
      </c>
    </row>
    <row r="16" spans="2:3" ht="25.5" x14ac:dyDescent="0.2">
      <c r="B16" s="210"/>
      <c r="C16" s="181" t="s">
        <v>15</v>
      </c>
    </row>
    <row r="17" spans="2:3" ht="25.5" x14ac:dyDescent="0.2">
      <c r="B17" s="210"/>
      <c r="C17" s="181" t="s">
        <v>16</v>
      </c>
    </row>
    <row r="18" spans="2:3" x14ac:dyDescent="0.2">
      <c r="B18" s="210"/>
      <c r="C18" s="181" t="s">
        <v>17</v>
      </c>
    </row>
    <row r="19" spans="2:3" ht="27.75" customHeight="1" x14ac:dyDescent="0.2">
      <c r="B19" s="211"/>
      <c r="C19" s="182" t="s">
        <v>18</v>
      </c>
    </row>
    <row r="20" spans="2:3" ht="19.5" customHeight="1" x14ac:dyDescent="0.2">
      <c r="B20" s="209" t="s">
        <v>19</v>
      </c>
      <c r="C20" s="181" t="s">
        <v>20</v>
      </c>
    </row>
    <row r="21" spans="2:3" ht="26.25" customHeight="1" x14ac:dyDescent="0.2">
      <c r="B21" s="209"/>
      <c r="C21" s="181"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2"/>
  <cols>
    <col min="12" max="12" width="19" customWidth="1"/>
    <col min="13" max="13" width="4.28515625" customWidth="1"/>
    <col min="14" max="14" width="3.5703125" customWidth="1"/>
  </cols>
  <sheetData>
    <row r="1" spans="1:12" s="1" customFormat="1" ht="26.25" customHeight="1" x14ac:dyDescent="0.3">
      <c r="A1" s="6" t="s">
        <v>22</v>
      </c>
      <c r="B1" s="3"/>
      <c r="C1" s="3"/>
      <c r="D1" s="3"/>
      <c r="E1" s="3"/>
      <c r="F1" s="3"/>
      <c r="G1" s="3"/>
      <c r="H1" s="3"/>
      <c r="I1" s="3"/>
      <c r="J1" s="3"/>
      <c r="K1" s="3"/>
      <c r="L1" s="3"/>
    </row>
    <row r="3" spans="1:12" x14ac:dyDescent="0.2">
      <c r="A3" s="7" t="s">
        <v>23</v>
      </c>
      <c r="B3" s="8"/>
      <c r="C3" s="8"/>
      <c r="D3" s="8"/>
      <c r="E3" s="8"/>
      <c r="F3" s="8"/>
      <c r="G3" s="8"/>
      <c r="H3" s="8"/>
      <c r="I3" s="8"/>
      <c r="J3" s="8"/>
      <c r="K3" s="8"/>
      <c r="L3" s="8"/>
    </row>
    <row r="4" spans="1:12" ht="9.75" customHeight="1" x14ac:dyDescent="0.2">
      <c r="A4" s="4"/>
    </row>
    <row r="5" spans="1:12" ht="12.75" customHeight="1" x14ac:dyDescent="0.2">
      <c r="A5" s="212" t="s">
        <v>24</v>
      </c>
      <c r="B5" s="212"/>
      <c r="C5" s="212"/>
      <c r="D5" s="212"/>
      <c r="E5" s="212"/>
      <c r="F5" s="212"/>
      <c r="G5" s="212"/>
      <c r="H5" s="212"/>
      <c r="I5" s="212"/>
      <c r="J5" s="212"/>
      <c r="K5" s="212"/>
      <c r="L5" s="212"/>
    </row>
    <row r="6" spans="1:12" ht="12.75" customHeight="1" x14ac:dyDescent="0.2">
      <c r="A6" s="212"/>
      <c r="B6" s="212"/>
      <c r="C6" s="212"/>
      <c r="D6" s="212"/>
      <c r="E6" s="212"/>
      <c r="F6" s="212"/>
      <c r="G6" s="212"/>
      <c r="H6" s="212"/>
      <c r="I6" s="212"/>
      <c r="J6" s="212"/>
      <c r="K6" s="212"/>
      <c r="L6" s="212"/>
    </row>
    <row r="7" spans="1:12" ht="12.75" customHeight="1" x14ac:dyDescent="0.2">
      <c r="A7" s="212"/>
      <c r="B7" s="212"/>
      <c r="C7" s="212"/>
      <c r="D7" s="212"/>
      <c r="E7" s="212"/>
      <c r="F7" s="212"/>
      <c r="G7" s="212"/>
      <c r="H7" s="212"/>
      <c r="I7" s="212"/>
      <c r="J7" s="212"/>
      <c r="K7" s="212"/>
      <c r="L7" s="212"/>
    </row>
    <row r="8" spans="1:12" ht="34.5" customHeight="1" x14ac:dyDescent="0.2">
      <c r="A8" s="214" t="s">
        <v>25</v>
      </c>
      <c r="B8" s="214"/>
      <c r="C8" s="214"/>
      <c r="D8" s="214"/>
      <c r="E8" s="214"/>
      <c r="F8" s="214"/>
      <c r="G8" s="214"/>
      <c r="H8" s="214"/>
      <c r="I8" s="214"/>
      <c r="J8" s="214"/>
      <c r="K8" s="214"/>
      <c r="L8" s="214"/>
    </row>
    <row r="9" spans="1:12" ht="15" customHeight="1" x14ac:dyDescent="0.2">
      <c r="A9" s="212" t="s">
        <v>26</v>
      </c>
      <c r="B9" s="212"/>
      <c r="C9" s="212"/>
      <c r="D9" s="212"/>
      <c r="E9" s="212"/>
      <c r="F9" s="212"/>
      <c r="G9" s="212"/>
      <c r="H9" s="212"/>
      <c r="I9" s="212"/>
      <c r="J9" s="212"/>
      <c r="K9" s="212"/>
      <c r="L9" s="212"/>
    </row>
    <row r="10" spans="1:12" ht="33" customHeight="1" x14ac:dyDescent="0.2">
      <c r="A10" s="212"/>
      <c r="B10" s="212"/>
      <c r="C10" s="212"/>
      <c r="D10" s="212"/>
      <c r="E10" s="212"/>
      <c r="F10" s="212"/>
      <c r="G10" s="212"/>
      <c r="H10" s="212"/>
      <c r="I10" s="212"/>
      <c r="J10" s="212"/>
      <c r="K10" s="212"/>
      <c r="L10" s="212"/>
    </row>
    <row r="11" spans="1:12" ht="15" customHeight="1" x14ac:dyDescent="0.2">
      <c r="A11" s="102" t="s">
        <v>27</v>
      </c>
      <c r="B11" s="101"/>
      <c r="C11" s="101"/>
      <c r="D11" s="99"/>
      <c r="E11" s="99"/>
      <c r="F11" s="99"/>
      <c r="G11" s="99"/>
      <c r="H11" s="99"/>
      <c r="I11" s="99"/>
      <c r="J11" s="99"/>
      <c r="K11" s="99"/>
      <c r="L11" s="99"/>
    </row>
    <row r="12" spans="1:12" x14ac:dyDescent="0.2">
      <c r="A12" s="212" t="s">
        <v>28</v>
      </c>
      <c r="B12" s="212"/>
      <c r="C12" s="212"/>
      <c r="D12" s="212"/>
      <c r="E12" s="212"/>
      <c r="F12" s="212"/>
      <c r="G12" s="212"/>
      <c r="H12" s="212"/>
      <c r="I12" s="212"/>
      <c r="J12" s="212"/>
      <c r="K12" s="212"/>
      <c r="L12" s="212"/>
    </row>
    <row r="13" spans="1:12" ht="35.25" customHeight="1" x14ac:dyDescent="0.2">
      <c r="A13" s="212"/>
      <c r="B13" s="212"/>
      <c r="C13" s="212"/>
      <c r="D13" s="212"/>
      <c r="E13" s="212"/>
      <c r="F13" s="212"/>
      <c r="G13" s="212"/>
      <c r="H13" s="212"/>
      <c r="I13" s="212"/>
      <c r="J13" s="212"/>
      <c r="K13" s="212"/>
      <c r="L13" s="212"/>
    </row>
    <row r="14" spans="1:12" x14ac:dyDescent="0.2">
      <c r="A14" s="102" t="s">
        <v>29</v>
      </c>
      <c r="B14" s="99"/>
      <c r="C14" s="99"/>
      <c r="D14" s="99"/>
      <c r="E14" s="99"/>
      <c r="F14" s="99"/>
      <c r="G14" s="99"/>
      <c r="H14" s="99"/>
      <c r="I14" s="99"/>
      <c r="J14" s="99"/>
      <c r="K14" s="99"/>
      <c r="L14" s="99"/>
    </row>
    <row r="15" spans="1:12" x14ac:dyDescent="0.2">
      <c r="A15" s="212" t="s">
        <v>30</v>
      </c>
      <c r="B15" s="212"/>
      <c r="C15" s="212"/>
      <c r="D15" s="212"/>
      <c r="E15" s="212"/>
      <c r="F15" s="212"/>
      <c r="G15" s="212"/>
      <c r="H15" s="212"/>
      <c r="I15" s="212"/>
      <c r="J15" s="212"/>
      <c r="K15" s="212"/>
      <c r="L15" s="212"/>
    </row>
    <row r="16" spans="1:12" ht="35.25" customHeight="1" x14ac:dyDescent="0.2">
      <c r="A16" s="212"/>
      <c r="B16" s="212"/>
      <c r="C16" s="212"/>
      <c r="D16" s="212"/>
      <c r="E16" s="212"/>
      <c r="F16" s="212"/>
      <c r="G16" s="212"/>
      <c r="H16" s="212"/>
      <c r="I16" s="212"/>
      <c r="J16" s="212"/>
      <c r="K16" s="212"/>
      <c r="L16" s="212"/>
    </row>
    <row r="17" spans="1:12" x14ac:dyDescent="0.2">
      <c r="A17" s="102" t="s">
        <v>31</v>
      </c>
      <c r="B17" s="99"/>
      <c r="C17" s="99"/>
      <c r="D17" s="99"/>
      <c r="E17" s="99"/>
      <c r="F17" s="99"/>
      <c r="G17" s="99"/>
      <c r="H17" s="99"/>
      <c r="I17" s="99"/>
      <c r="J17" s="99"/>
      <c r="K17" s="99"/>
      <c r="L17" s="99"/>
    </row>
    <row r="18" spans="1:12" x14ac:dyDescent="0.2">
      <c r="A18" s="212" t="s">
        <v>32</v>
      </c>
      <c r="B18" s="212"/>
      <c r="C18" s="212"/>
      <c r="D18" s="212"/>
      <c r="E18" s="212"/>
      <c r="F18" s="212"/>
      <c r="G18" s="212"/>
      <c r="H18" s="212"/>
      <c r="I18" s="212"/>
      <c r="J18" s="212"/>
      <c r="K18" s="212"/>
      <c r="L18" s="212"/>
    </row>
    <row r="19" spans="1:12" ht="20.25" customHeight="1" x14ac:dyDescent="0.2">
      <c r="A19" s="212"/>
      <c r="B19" s="212"/>
      <c r="C19" s="212"/>
      <c r="D19" s="212"/>
      <c r="E19" s="212"/>
      <c r="F19" s="212"/>
      <c r="G19" s="212"/>
      <c r="H19" s="212"/>
      <c r="I19" s="212"/>
      <c r="J19" s="212"/>
      <c r="K19" s="212"/>
      <c r="L19" s="212"/>
    </row>
    <row r="20" spans="1:12" ht="16.5" customHeight="1" x14ac:dyDescent="0.2">
      <c r="A20" s="212"/>
      <c r="B20" s="212"/>
      <c r="C20" s="212"/>
      <c r="D20" s="212"/>
      <c r="E20" s="212"/>
      <c r="F20" s="212"/>
      <c r="G20" s="212"/>
      <c r="H20" s="212"/>
      <c r="I20" s="212"/>
      <c r="J20" s="212"/>
      <c r="K20" s="212"/>
      <c r="L20" s="212"/>
    </row>
    <row r="21" spans="1:12" ht="14.25" customHeight="1" x14ac:dyDescent="0.2">
      <c r="A21" s="213" t="s">
        <v>33</v>
      </c>
      <c r="B21" s="213"/>
      <c r="C21" s="213"/>
      <c r="D21" s="213"/>
      <c r="E21" s="213"/>
      <c r="F21" s="213"/>
      <c r="G21" s="213"/>
      <c r="H21" s="213"/>
      <c r="I21" s="213"/>
      <c r="J21" s="213"/>
      <c r="K21" s="213"/>
      <c r="L21" s="213"/>
    </row>
    <row r="22" spans="1:12" x14ac:dyDescent="0.2">
      <c r="A22" s="100"/>
      <c r="B22" s="99"/>
      <c r="C22" s="99"/>
      <c r="D22" s="99"/>
      <c r="E22" s="99"/>
      <c r="F22" s="99"/>
      <c r="G22" s="99"/>
      <c r="H22" s="99"/>
      <c r="I22" s="99"/>
      <c r="J22" s="99"/>
      <c r="K22" s="99"/>
      <c r="L22" s="99"/>
    </row>
    <row r="23" spans="1:12" ht="14.25" customHeight="1" x14ac:dyDescent="0.2">
      <c r="A23" s="7" t="s">
        <v>34</v>
      </c>
      <c r="B23" s="8"/>
      <c r="C23" s="8"/>
      <c r="D23" s="8"/>
      <c r="E23" s="8"/>
      <c r="F23" s="8"/>
      <c r="G23" s="8"/>
      <c r="H23" s="8"/>
      <c r="I23" s="8"/>
      <c r="J23" s="8"/>
      <c r="K23" s="8"/>
      <c r="L23" s="8"/>
    </row>
    <row r="24" spans="1:12" ht="10.5" customHeight="1" x14ac:dyDescent="0.2">
      <c r="A24" s="103"/>
    </row>
    <row r="25" spans="1:12" ht="14.25" customHeight="1" x14ac:dyDescent="0.2">
      <c r="A25" s="212" t="s">
        <v>35</v>
      </c>
      <c r="B25" s="212"/>
      <c r="C25" s="212"/>
      <c r="D25" s="212"/>
      <c r="E25" s="212"/>
      <c r="F25" s="212"/>
      <c r="G25" s="212"/>
      <c r="H25" s="212"/>
      <c r="I25" s="212"/>
      <c r="J25" s="212"/>
      <c r="K25" s="212"/>
      <c r="L25" s="212"/>
    </row>
    <row r="26" spans="1:12" x14ac:dyDescent="0.2">
      <c r="A26" s="5" t="s">
        <v>33</v>
      </c>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ht="12.75" customHeight="1" x14ac:dyDescent="0.2"/>
    <row r="30" spans="1:12" ht="13.5" customHeight="1" x14ac:dyDescent="0.2"/>
    <row r="32" spans="1:12" ht="12" customHeight="1" x14ac:dyDescent="0.2"/>
    <row r="33" ht="13.5" customHeight="1" x14ac:dyDescent="0.2"/>
    <row r="35" ht="14.25" customHeight="1" x14ac:dyDescent="0.2"/>
    <row r="36" ht="14.25" customHeight="1" x14ac:dyDescent="0.2"/>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topLeftCell="A28" zoomScaleNormal="100" workbookViewId="0">
      <selection activeCell="C11" sqref="C11:D13"/>
    </sheetView>
  </sheetViews>
  <sheetFormatPr defaultColWidth="9.140625" defaultRowHeight="12.75" x14ac:dyDescent="0.2"/>
  <cols>
    <col min="1" max="1" width="3.85546875" style="45" customWidth="1"/>
    <col min="2" max="2" width="47.140625" customWidth="1"/>
    <col min="3" max="4" width="26.28515625" style="48" customWidth="1"/>
    <col min="5" max="5" width="38.140625" style="48" customWidth="1"/>
    <col min="6" max="6" width="47" style="48" customWidth="1"/>
    <col min="7" max="7" width="65.85546875" customWidth="1"/>
    <col min="8" max="8" width="18.140625" customWidth="1"/>
    <col min="9" max="13" width="15.285156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x14ac:dyDescent="0.2">
      <c r="A1" s="219" t="s">
        <v>36</v>
      </c>
      <c r="B1" s="220"/>
      <c r="C1" s="230"/>
      <c r="D1" s="230"/>
      <c r="E1" s="230"/>
      <c r="F1" s="230"/>
    </row>
    <row r="2" spans="1:8" ht="15.75" customHeight="1" x14ac:dyDescent="0.2">
      <c r="A2" s="217" t="s">
        <v>37</v>
      </c>
      <c r="B2" s="218"/>
      <c r="C2" s="231" t="s">
        <v>300</v>
      </c>
      <c r="D2" s="231"/>
      <c r="E2" s="231"/>
      <c r="F2" s="231"/>
    </row>
    <row r="3" spans="1:8" ht="15.75" customHeight="1" x14ac:dyDescent="0.2">
      <c r="A3" s="218" t="s">
        <v>38</v>
      </c>
      <c r="B3" s="221"/>
      <c r="C3" s="231" t="s">
        <v>299</v>
      </c>
      <c r="D3" s="231"/>
      <c r="E3" s="231"/>
      <c r="F3" s="231"/>
    </row>
    <row r="4" spans="1:8" ht="15.75" customHeight="1" x14ac:dyDescent="0.2">
      <c r="A4" s="217" t="s">
        <v>39</v>
      </c>
      <c r="B4" s="218"/>
      <c r="C4" s="231" t="s">
        <v>302</v>
      </c>
      <c r="D4" s="231"/>
      <c r="E4" s="231"/>
      <c r="F4" s="231"/>
    </row>
    <row r="5" spans="1:8" ht="15.75" customHeight="1" x14ac:dyDescent="0.2">
      <c r="A5" s="217" t="s">
        <v>40</v>
      </c>
      <c r="B5" s="218"/>
      <c r="C5" s="231" t="s">
        <v>298</v>
      </c>
      <c r="D5" s="231"/>
      <c r="E5" s="231"/>
      <c r="F5" s="231"/>
    </row>
    <row r="6" spans="1:8" ht="15.75" customHeight="1" x14ac:dyDescent="0.2">
      <c r="A6" s="217" t="s">
        <v>41</v>
      </c>
      <c r="B6" s="218"/>
      <c r="C6" s="231">
        <v>2235</v>
      </c>
      <c r="D6" s="231"/>
      <c r="E6" s="231"/>
      <c r="F6" s="231"/>
    </row>
    <row r="7" spans="1:8" s="43" customFormat="1" ht="15.75" customHeight="1" x14ac:dyDescent="0.2">
      <c r="A7" s="217" t="s">
        <v>42</v>
      </c>
      <c r="B7" s="218"/>
      <c r="C7" s="231" t="s">
        <v>301</v>
      </c>
      <c r="D7" s="231"/>
      <c r="E7" s="231"/>
      <c r="F7" s="231"/>
    </row>
    <row r="8" spans="1:8" s="43" customFormat="1" ht="15.75" customHeight="1" x14ac:dyDescent="0.2">
      <c r="A8" s="217" t="s">
        <v>43</v>
      </c>
      <c r="B8" s="218"/>
      <c r="C8" s="237">
        <v>44735</v>
      </c>
      <c r="D8" s="237"/>
      <c r="E8" s="237"/>
      <c r="F8" s="237"/>
      <c r="G8" s="44"/>
    </row>
    <row r="9" spans="1:8" s="43" customFormat="1" ht="15.75" customHeight="1" x14ac:dyDescent="0.2">
      <c r="A9" s="44"/>
      <c r="B9" s="44"/>
      <c r="C9" s="44"/>
      <c r="D9" s="44"/>
      <c r="E9" s="44"/>
      <c r="F9" s="44"/>
      <c r="G9" s="44"/>
    </row>
    <row r="10" spans="1:8" s="46" customFormat="1" ht="42.75" customHeight="1" x14ac:dyDescent="0.2">
      <c r="A10" s="238" t="s">
        <v>44</v>
      </c>
      <c r="B10" s="238" t="s">
        <v>45</v>
      </c>
      <c r="C10" s="239" t="s">
        <v>46</v>
      </c>
      <c r="D10" s="240"/>
      <c r="E10" s="242" t="s">
        <v>47</v>
      </c>
      <c r="F10" s="243"/>
      <c r="G10"/>
    </row>
    <row r="11" spans="1:8" ht="55.5" customHeight="1" x14ac:dyDescent="0.2">
      <c r="A11" s="224">
        <v>1</v>
      </c>
      <c r="B11" s="222" t="s">
        <v>48</v>
      </c>
      <c r="C11" s="226" t="s">
        <v>49</v>
      </c>
      <c r="D11" s="227"/>
      <c r="E11" s="162" t="s">
        <v>50</v>
      </c>
      <c r="F11" s="164" t="s">
        <v>51</v>
      </c>
      <c r="H11" s="165"/>
    </row>
    <row r="12" spans="1:8" ht="44.25" customHeight="1" x14ac:dyDescent="0.2">
      <c r="A12" s="225"/>
      <c r="B12" s="223"/>
      <c r="C12" s="228"/>
      <c r="D12" s="229"/>
      <c r="E12" s="162" t="s">
        <v>52</v>
      </c>
      <c r="F12" s="164" t="s">
        <v>53</v>
      </c>
      <c r="H12" s="165"/>
    </row>
    <row r="13" spans="1:8" ht="54" customHeight="1" x14ac:dyDescent="0.2">
      <c r="A13" s="225"/>
      <c r="B13" s="223"/>
      <c r="C13" s="228"/>
      <c r="D13" s="229"/>
      <c r="E13" s="163" t="s">
        <v>54</v>
      </c>
      <c r="F13" s="166" t="s">
        <v>55</v>
      </c>
      <c r="H13" s="165"/>
    </row>
    <row r="14" spans="1:8" ht="38.25" customHeight="1" x14ac:dyDescent="0.2">
      <c r="A14" s="42">
        <v>2</v>
      </c>
      <c r="B14" s="47" t="s">
        <v>56</v>
      </c>
      <c r="C14" s="215" t="s">
        <v>57</v>
      </c>
      <c r="D14" s="216"/>
      <c r="E14" s="236"/>
      <c r="F14" s="236"/>
    </row>
    <row r="15" spans="1:8" ht="68.25" customHeight="1" x14ac:dyDescent="0.2">
      <c r="A15" s="42">
        <v>3</v>
      </c>
      <c r="B15" s="47" t="s">
        <v>58</v>
      </c>
      <c r="C15" s="215" t="s">
        <v>59</v>
      </c>
      <c r="D15" s="216"/>
      <c r="E15" s="236"/>
      <c r="F15" s="236"/>
    </row>
    <row r="16" spans="1:8" ht="39.75" customHeight="1" x14ac:dyDescent="0.2">
      <c r="A16" s="42">
        <v>4</v>
      </c>
      <c r="B16" s="47" t="s">
        <v>60</v>
      </c>
      <c r="C16" s="215" t="s">
        <v>61</v>
      </c>
      <c r="D16" s="216"/>
      <c r="E16" s="236"/>
      <c r="F16" s="236"/>
    </row>
    <row r="17" spans="1:6" ht="54" customHeight="1" x14ac:dyDescent="0.2">
      <c r="A17" s="42">
        <v>5</v>
      </c>
      <c r="B17" s="47" t="s">
        <v>62</v>
      </c>
      <c r="C17" s="215" t="s">
        <v>63</v>
      </c>
      <c r="D17" s="216"/>
      <c r="E17" s="236"/>
      <c r="F17" s="236"/>
    </row>
    <row r="18" spans="1:6" ht="51" customHeight="1" x14ac:dyDescent="0.2">
      <c r="A18" s="42">
        <v>6</v>
      </c>
      <c r="B18" s="47" t="s">
        <v>64</v>
      </c>
      <c r="C18" s="215" t="s">
        <v>65</v>
      </c>
      <c r="D18" s="216"/>
      <c r="E18" s="236"/>
      <c r="F18" s="236"/>
    </row>
    <row r="19" spans="1:6" ht="67.5" customHeight="1" x14ac:dyDescent="0.2">
      <c r="A19" s="42">
        <v>7</v>
      </c>
      <c r="B19" s="47" t="s">
        <v>66</v>
      </c>
      <c r="C19" s="215" t="s">
        <v>67</v>
      </c>
      <c r="D19" s="216"/>
      <c r="E19" s="236"/>
      <c r="F19" s="236"/>
    </row>
    <row r="20" spans="1:6" ht="63" customHeight="1" x14ac:dyDescent="0.2">
      <c r="A20" s="42">
        <v>8</v>
      </c>
      <c r="B20" s="47" t="s">
        <v>68</v>
      </c>
      <c r="C20" s="215" t="s">
        <v>69</v>
      </c>
      <c r="D20" s="216"/>
      <c r="E20" s="236"/>
      <c r="F20" s="236"/>
    </row>
    <row r="21" spans="1:6" ht="85.5" customHeight="1" x14ac:dyDescent="0.2">
      <c r="A21" s="42">
        <v>9</v>
      </c>
      <c r="B21" s="47" t="s">
        <v>70</v>
      </c>
      <c r="C21" s="215" t="s">
        <v>71</v>
      </c>
      <c r="D21" s="216"/>
      <c r="E21" s="236"/>
      <c r="F21" s="236"/>
    </row>
    <row r="22" spans="1:6" ht="49.5" customHeight="1" x14ac:dyDescent="0.2">
      <c r="A22" s="42">
        <v>10</v>
      </c>
      <c r="B22" s="47" t="s">
        <v>72</v>
      </c>
      <c r="C22" s="215" t="s">
        <v>73</v>
      </c>
      <c r="D22" s="216"/>
      <c r="E22" s="236"/>
      <c r="F22" s="236"/>
    </row>
    <row r="23" spans="1:6" ht="85.5" customHeight="1" x14ac:dyDescent="0.2">
      <c r="A23" s="42">
        <v>11</v>
      </c>
      <c r="B23" s="47" t="s">
        <v>74</v>
      </c>
      <c r="C23" s="215" t="s">
        <v>75</v>
      </c>
      <c r="D23" s="216"/>
      <c r="E23" s="236"/>
      <c r="F23" s="236"/>
    </row>
    <row r="24" spans="1:6" ht="54.75" customHeight="1" x14ac:dyDescent="0.2">
      <c r="A24" s="42">
        <v>12</v>
      </c>
      <c r="B24" s="47" t="s">
        <v>76</v>
      </c>
      <c r="C24" s="215" t="s">
        <v>77</v>
      </c>
      <c r="D24" s="216"/>
      <c r="E24" s="236"/>
      <c r="F24" s="236"/>
    </row>
    <row r="25" spans="1:6" ht="78" customHeight="1" x14ac:dyDescent="0.2">
      <c r="A25" s="42">
        <v>13</v>
      </c>
      <c r="B25" s="47" t="s">
        <v>78</v>
      </c>
      <c r="C25" s="215" t="s">
        <v>79</v>
      </c>
      <c r="D25" s="216"/>
      <c r="E25" s="236"/>
      <c r="F25" s="236"/>
    </row>
    <row r="26" spans="1:6" ht="81" customHeight="1" x14ac:dyDescent="0.2">
      <c r="A26" s="42">
        <v>14</v>
      </c>
      <c r="B26" s="47" t="s">
        <v>80</v>
      </c>
      <c r="C26" s="215" t="s">
        <v>81</v>
      </c>
      <c r="D26" s="216"/>
      <c r="E26" s="236"/>
      <c r="F26" s="236"/>
    </row>
    <row r="27" spans="1:6" ht="81" customHeight="1" x14ac:dyDescent="0.2">
      <c r="A27" s="42">
        <v>15</v>
      </c>
      <c r="B27" s="47" t="s">
        <v>82</v>
      </c>
      <c r="C27" s="216" t="s">
        <v>83</v>
      </c>
      <c r="D27" s="235"/>
      <c r="E27" s="241"/>
      <c r="F27" s="241"/>
    </row>
    <row r="28" spans="1:6" ht="70.5" customHeight="1" x14ac:dyDescent="0.2">
      <c r="A28" s="42">
        <v>16</v>
      </c>
      <c r="B28" s="167" t="s">
        <v>84</v>
      </c>
      <c r="C28" s="233" t="s">
        <v>85</v>
      </c>
      <c r="D28" s="234"/>
      <c r="E28" s="236"/>
      <c r="F28" s="236"/>
    </row>
    <row r="29" spans="1:6" x14ac:dyDescent="0.2">
      <c r="B29" s="232"/>
      <c r="C29" s="232"/>
      <c r="D29" s="232"/>
      <c r="E29" s="232"/>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 ref="C5:F5"/>
    <mergeCell ref="C6:F6"/>
    <mergeCell ref="C7:F7"/>
    <mergeCell ref="C8:F8"/>
    <mergeCell ref="A10:B10"/>
    <mergeCell ref="C10:D10"/>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topLeftCell="A79" zoomScale="85" zoomScaleNormal="85" workbookViewId="0">
      <selection activeCell="C14" sqref="C14:F15"/>
    </sheetView>
  </sheetViews>
  <sheetFormatPr defaultColWidth="9.140625" defaultRowHeight="12.75" x14ac:dyDescent="0.2"/>
  <cols>
    <col min="1" max="1" width="14.28515625" style="45" customWidth="1"/>
    <col min="2" max="2" width="66.5703125" customWidth="1"/>
    <col min="3" max="3" width="30.140625" style="48" customWidth="1"/>
    <col min="4" max="4" width="30" style="48" customWidth="1"/>
    <col min="5" max="5" width="35.5703125" style="48" customWidth="1"/>
    <col min="6" max="6" width="27" style="48" customWidth="1"/>
    <col min="7" max="7" width="27.85546875" customWidth="1"/>
    <col min="8" max="8" width="16.7109375" customWidth="1"/>
    <col min="9" max="9" width="18.7109375" customWidth="1"/>
    <col min="10" max="10" width="40.85546875" customWidth="1"/>
    <col min="11" max="11" width="22.42578125" customWidth="1"/>
    <col min="12" max="13" width="19" customWidth="1"/>
    <col min="14" max="14" width="22" bestFit="1" customWidth="1"/>
    <col min="15" max="15" width="21.7109375" style="45" customWidth="1"/>
    <col min="16" max="18" width="11" style="45" customWidth="1"/>
    <col min="19" max="19" width="14.85546875" customWidth="1"/>
    <col min="20" max="20" width="29.140625" customWidth="1"/>
    <col min="26" max="26" width="46" bestFit="1" customWidth="1"/>
    <col min="27" max="27" width="126.42578125" customWidth="1"/>
  </cols>
  <sheetData>
    <row r="1" spans="1:19" x14ac:dyDescent="0.2">
      <c r="A1" s="352" t="s">
        <v>36</v>
      </c>
      <c r="B1" s="353"/>
      <c r="C1" s="354"/>
      <c r="D1" s="354"/>
      <c r="E1" s="354"/>
      <c r="F1" s="355"/>
      <c r="G1" s="168"/>
    </row>
    <row r="2" spans="1:19" x14ac:dyDescent="0.2">
      <c r="A2" s="217" t="s">
        <v>37</v>
      </c>
      <c r="B2" s="217"/>
      <c r="C2" s="259"/>
      <c r="D2" s="259"/>
      <c r="E2" s="259"/>
      <c r="F2" s="259"/>
      <c r="G2" s="168"/>
      <c r="H2" s="366" t="s">
        <v>86</v>
      </c>
      <c r="I2" s="367"/>
      <c r="J2" s="368"/>
      <c r="K2" s="50"/>
    </row>
    <row r="3" spans="1:19" x14ac:dyDescent="0.2">
      <c r="A3" s="218" t="s">
        <v>38</v>
      </c>
      <c r="B3" s="356"/>
      <c r="C3" s="259"/>
      <c r="D3" s="259"/>
      <c r="E3" s="259"/>
      <c r="F3" s="259"/>
      <c r="G3" s="168"/>
      <c r="H3" s="126"/>
      <c r="I3" s="364" t="s">
        <v>87</v>
      </c>
      <c r="J3" s="365"/>
      <c r="K3" s="46"/>
    </row>
    <row r="4" spans="1:19" x14ac:dyDescent="0.2">
      <c r="A4" s="217" t="s">
        <v>88</v>
      </c>
      <c r="B4" s="217"/>
      <c r="C4" s="259"/>
      <c r="D4" s="259"/>
      <c r="E4" s="259"/>
      <c r="F4" s="259"/>
      <c r="G4" s="168"/>
      <c r="H4" s="39"/>
      <c r="I4" s="364" t="s">
        <v>89</v>
      </c>
      <c r="J4" s="365"/>
      <c r="K4" s="46"/>
    </row>
    <row r="5" spans="1:19" ht="21" customHeight="1" x14ac:dyDescent="0.2">
      <c r="A5" s="217" t="s">
        <v>40</v>
      </c>
      <c r="B5" s="217"/>
      <c r="C5" s="259"/>
      <c r="D5" s="259"/>
      <c r="E5" s="259"/>
      <c r="F5" s="259"/>
      <c r="G5" s="168"/>
      <c r="H5" s="145"/>
      <c r="I5" s="364" t="s">
        <v>90</v>
      </c>
      <c r="J5" s="365"/>
    </row>
    <row r="6" spans="1:19" ht="14.25" x14ac:dyDescent="0.2">
      <c r="A6" s="217" t="s">
        <v>41</v>
      </c>
      <c r="B6" s="217"/>
      <c r="C6" s="259"/>
      <c r="D6" s="259"/>
      <c r="E6" s="259"/>
      <c r="F6" s="259"/>
      <c r="G6" s="168"/>
    </row>
    <row r="7" spans="1:19" x14ac:dyDescent="0.2">
      <c r="A7"/>
      <c r="C7"/>
      <c r="D7"/>
      <c r="E7"/>
      <c r="F7"/>
      <c r="G7" s="168"/>
    </row>
    <row r="8" spans="1:19" ht="15" customHeight="1" x14ac:dyDescent="0.2">
      <c r="A8" s="352" t="s">
        <v>91</v>
      </c>
      <c r="B8" s="353"/>
      <c r="C8" s="354"/>
      <c r="D8" s="354"/>
      <c r="E8" s="354"/>
      <c r="F8" s="355"/>
      <c r="G8" s="168"/>
      <c r="H8" s="168"/>
    </row>
    <row r="9" spans="1:19" s="43" customFormat="1" x14ac:dyDescent="0.2">
      <c r="A9" s="217" t="s">
        <v>42</v>
      </c>
      <c r="B9" s="217"/>
      <c r="C9" s="259"/>
      <c r="D9" s="259"/>
      <c r="E9" s="259"/>
      <c r="F9" s="259"/>
      <c r="O9" s="49"/>
      <c r="P9" s="49"/>
      <c r="Q9" s="49"/>
      <c r="R9" s="49"/>
    </row>
    <row r="10" spans="1:19" s="43" customFormat="1" x14ac:dyDescent="0.2">
      <c r="A10" s="217" t="s">
        <v>92</v>
      </c>
      <c r="B10" s="217"/>
      <c r="C10" s="376"/>
      <c r="D10" s="376"/>
      <c r="E10" s="376"/>
      <c r="F10" s="376"/>
      <c r="G10" s="44"/>
      <c r="O10" s="49"/>
      <c r="P10" s="49"/>
      <c r="Q10" s="49"/>
      <c r="R10" s="49"/>
    </row>
    <row r="11" spans="1:19" x14ac:dyDescent="0.2">
      <c r="A11" s="104"/>
      <c r="B11" s="105" t="s">
        <v>93</v>
      </c>
      <c r="C11" s="186"/>
      <c r="D11" s="187"/>
      <c r="E11" s="187"/>
      <c r="F11" s="188"/>
      <c r="G11" s="50"/>
    </row>
    <row r="12" spans="1:19" ht="64.5" customHeight="1" x14ac:dyDescent="0.2">
      <c r="A12" s="218" t="s">
        <v>95</v>
      </c>
      <c r="B12" s="356"/>
      <c r="C12" s="360" t="s">
        <v>96</v>
      </c>
      <c r="D12" s="361"/>
      <c r="E12" s="361"/>
      <c r="F12" s="362"/>
      <c r="G12" s="169"/>
      <c r="H12" s="168"/>
      <c r="I12" s="168"/>
    </row>
    <row r="13" spans="1:19" ht="39" customHeight="1" x14ac:dyDescent="0.2">
      <c r="A13" s="217" t="s">
        <v>97</v>
      </c>
      <c r="B13" s="217"/>
      <c r="C13" s="257"/>
      <c r="D13" s="257"/>
      <c r="E13" s="257"/>
      <c r="F13" s="257"/>
      <c r="G13" s="170"/>
      <c r="H13" s="168"/>
      <c r="I13" s="168"/>
    </row>
    <row r="14" spans="1:19" ht="20.25" customHeight="1" x14ac:dyDescent="0.2">
      <c r="A14" s="218" t="s">
        <v>98</v>
      </c>
      <c r="B14" s="356"/>
      <c r="C14" s="357" t="s">
        <v>99</v>
      </c>
      <c r="D14" s="358"/>
      <c r="E14" s="358"/>
      <c r="F14" s="359"/>
      <c r="G14" s="169"/>
      <c r="H14" s="168"/>
      <c r="I14" s="168"/>
    </row>
    <row r="15" spans="1:19" ht="35.25" customHeight="1" x14ac:dyDescent="0.2">
      <c r="A15" s="296" t="s">
        <v>100</v>
      </c>
      <c r="B15" s="296"/>
      <c r="C15" s="257" t="s">
        <v>101</v>
      </c>
      <c r="D15" s="257"/>
      <c r="E15" s="257"/>
      <c r="F15" s="257"/>
      <c r="G15" s="169"/>
      <c r="H15" s="169"/>
      <c r="I15" s="169"/>
      <c r="J15" s="169"/>
      <c r="K15" s="169"/>
      <c r="L15" s="169"/>
      <c r="M15" s="168"/>
      <c r="N15" s="168"/>
      <c r="O15" s="171"/>
      <c r="P15" s="171"/>
      <c r="Q15" s="171"/>
      <c r="R15" s="171"/>
      <c r="S15" s="168"/>
    </row>
    <row r="16" spans="1:19" ht="27.75" customHeight="1" x14ac:dyDescent="0.2">
      <c r="A16" s="296" t="s">
        <v>102</v>
      </c>
      <c r="B16" s="296"/>
      <c r="C16" s="257"/>
      <c r="D16" s="257"/>
      <c r="E16" s="257"/>
      <c r="F16" s="257"/>
      <c r="G16" s="169"/>
      <c r="H16" s="169"/>
      <c r="I16" s="168"/>
      <c r="J16" s="168"/>
      <c r="K16" s="168"/>
      <c r="L16" s="168"/>
      <c r="M16" s="168"/>
      <c r="N16" s="168"/>
      <c r="O16" s="171"/>
      <c r="P16" s="171"/>
      <c r="Q16" s="171"/>
      <c r="R16" s="171"/>
      <c r="S16" s="168"/>
    </row>
    <row r="17" spans="1:19" ht="27.75" customHeight="1" x14ac:dyDescent="0.2">
      <c r="A17" s="369" t="s">
        <v>103</v>
      </c>
      <c r="B17" s="370"/>
      <c r="C17" s="360" t="s">
        <v>104</v>
      </c>
      <c r="D17" s="361"/>
      <c r="E17" s="361"/>
      <c r="F17" s="362"/>
      <c r="G17" s="169"/>
      <c r="H17" s="169"/>
      <c r="I17" s="168"/>
      <c r="J17" s="168"/>
      <c r="K17" s="168"/>
      <c r="L17" s="168"/>
      <c r="M17" s="168"/>
      <c r="N17" s="168"/>
      <c r="O17" s="171"/>
      <c r="P17" s="171"/>
      <c r="Q17" s="171"/>
      <c r="R17" s="171"/>
      <c r="S17" s="168"/>
    </row>
    <row r="18" spans="1:19" ht="27.75" customHeight="1" x14ac:dyDescent="0.2">
      <c r="A18" s="371"/>
      <c r="B18" s="372"/>
      <c r="C18" s="360" t="s">
        <v>105</v>
      </c>
      <c r="D18" s="361"/>
      <c r="E18" s="361"/>
      <c r="F18" s="362"/>
      <c r="G18" s="169"/>
      <c r="H18" s="169"/>
      <c r="I18" s="168"/>
    </row>
    <row r="19" spans="1:19" x14ac:dyDescent="0.2">
      <c r="A19" s="51"/>
      <c r="B19" s="51"/>
      <c r="C19" s="51"/>
      <c r="D19" s="51"/>
      <c r="E19" s="51"/>
      <c r="F19" s="51"/>
      <c r="G19" s="51"/>
    </row>
    <row r="20" spans="1:19" ht="52.5" customHeight="1" x14ac:dyDescent="0.2">
      <c r="A20" s="363" t="s">
        <v>106</v>
      </c>
      <c r="B20" s="252"/>
      <c r="C20" s="252"/>
      <c r="D20" s="252"/>
      <c r="E20" s="252"/>
      <c r="F20" s="252"/>
      <c r="G20" s="252"/>
      <c r="H20" s="252"/>
      <c r="I20" s="252"/>
    </row>
    <row r="21" spans="1:19" s="46" customFormat="1" ht="33.75" customHeight="1" x14ac:dyDescent="0.2">
      <c r="A21" s="377"/>
      <c r="B21" s="378"/>
      <c r="C21" s="177" t="s">
        <v>107</v>
      </c>
      <c r="D21" s="137" t="s">
        <v>108</v>
      </c>
      <c r="E21" s="137" t="s">
        <v>109</v>
      </c>
      <c r="F21" s="53" t="s">
        <v>110</v>
      </c>
      <c r="G21" s="53" t="s">
        <v>111</v>
      </c>
      <c r="H21" s="53" t="s">
        <v>112</v>
      </c>
      <c r="I21" s="53" t="s">
        <v>113</v>
      </c>
      <c r="J21"/>
      <c r="K21"/>
      <c r="L21"/>
      <c r="M21"/>
      <c r="N21"/>
      <c r="O21" s="45"/>
      <c r="P21" s="45"/>
      <c r="Q21" s="45"/>
      <c r="R21" s="48"/>
    </row>
    <row r="22" spans="1:19" s="46" customFormat="1" ht="33.75" customHeight="1" x14ac:dyDescent="0.2">
      <c r="A22" s="373" t="s">
        <v>114</v>
      </c>
      <c r="B22" s="374"/>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2">
      <c r="A23" s="309" t="s">
        <v>115</v>
      </c>
      <c r="B23" s="310"/>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2">
      <c r="A24" s="373" t="s">
        <v>116</v>
      </c>
      <c r="B24" s="374"/>
      <c r="C24" s="379" t="s">
        <v>117</v>
      </c>
      <c r="D24" s="380"/>
      <c r="E24" s="381"/>
      <c r="F24" s="382"/>
      <c r="G24" s="383"/>
      <c r="H24" s="383"/>
      <c r="I24" s="384"/>
    </row>
    <row r="25" spans="1:19" ht="33.75" customHeight="1" x14ac:dyDescent="0.2">
      <c r="A25" s="373" t="s">
        <v>118</v>
      </c>
      <c r="B25" s="374"/>
      <c r="C25" s="138" t="str">
        <f>VLOOKUP($C$24,'WLC benchmarks'!$B$10:$E$13,2, TRUE)</f>
        <v>&lt;850</v>
      </c>
      <c r="D25" s="138" t="str">
        <f>VLOOKUP($C$24,'WLC benchmarks'!$B$10:$E$13,3, TRUE)</f>
        <v>&lt;350</v>
      </c>
      <c r="E25" s="138" t="str">
        <f>VLOOKUP($C$24,'WLC benchmarks'!$B$10:$E$13,4, TRUE)</f>
        <v>&lt;1200</v>
      </c>
      <c r="F25" s="385"/>
      <c r="G25" s="386"/>
      <c r="H25" s="386"/>
      <c r="I25" s="387"/>
      <c r="J25" s="168"/>
      <c r="K25" s="169"/>
    </row>
    <row r="26" spans="1:19" ht="33.75" customHeight="1" x14ac:dyDescent="0.2">
      <c r="A26" s="373" t="s">
        <v>119</v>
      </c>
      <c r="B26" s="374"/>
      <c r="C26" s="138" t="str">
        <f>VLOOKUP($C$24,'WLC benchmarks'!$B$16:$E$19,2, TRUE)</f>
        <v>&lt;500</v>
      </c>
      <c r="D26" s="138" t="str">
        <f>VLOOKUP($C$24,'WLC benchmarks'!$B$16:$E$19,3, TRUE)</f>
        <v>&lt;300</v>
      </c>
      <c r="E26" s="138" t="str">
        <f>VLOOKUP($C$24,'WLC benchmarks'!$B$16:$E$19,4, TRUE)</f>
        <v>&lt;800</v>
      </c>
      <c r="F26" s="388"/>
      <c r="G26" s="389"/>
      <c r="H26" s="389"/>
      <c r="I26" s="390"/>
    </row>
    <row r="27" spans="1:19" ht="69" customHeight="1" x14ac:dyDescent="0.2">
      <c r="A27" s="373" t="s">
        <v>120</v>
      </c>
      <c r="B27" s="374"/>
      <c r="C27" s="257" t="s">
        <v>121</v>
      </c>
      <c r="D27" s="257"/>
      <c r="E27" s="257"/>
      <c r="F27" s="257"/>
      <c r="G27" s="257"/>
      <c r="H27" s="257"/>
      <c r="I27" s="257"/>
    </row>
    <row r="28" spans="1:19" ht="15.75" customHeight="1" x14ac:dyDescent="0.2">
      <c r="A28" s="55"/>
      <c r="B28" s="55"/>
      <c r="C28" s="45"/>
      <c r="D28" s="45"/>
      <c r="E28" s="45"/>
      <c r="F28" s="45"/>
      <c r="G28" s="51"/>
    </row>
    <row r="29" spans="1:19" ht="15.75" customHeight="1" x14ac:dyDescent="0.2">
      <c r="A29" s="375" t="s">
        <v>122</v>
      </c>
      <c r="B29" s="375"/>
      <c r="C29" s="375"/>
      <c r="D29" s="375"/>
      <c r="E29" s="375"/>
      <c r="F29" s="375"/>
      <c r="G29" s="168"/>
    </row>
    <row r="30" spans="1:19" ht="27.75" customHeight="1" x14ac:dyDescent="0.2">
      <c r="A30" s="292" t="s">
        <v>50</v>
      </c>
      <c r="B30" s="292"/>
      <c r="C30" s="293" t="s">
        <v>123</v>
      </c>
      <c r="D30" s="294"/>
      <c r="E30" s="294"/>
      <c r="F30" s="295"/>
      <c r="G30" s="51"/>
    </row>
    <row r="31" spans="1:19" ht="27" customHeight="1" x14ac:dyDescent="0.2">
      <c r="A31" s="296" t="s">
        <v>124</v>
      </c>
      <c r="B31" s="296"/>
      <c r="C31" s="259" t="s">
        <v>53</v>
      </c>
      <c r="D31" s="259"/>
      <c r="E31" s="259"/>
      <c r="F31" s="259"/>
      <c r="G31" s="51"/>
    </row>
    <row r="32" spans="1:19" ht="27" customHeight="1" x14ac:dyDescent="0.2">
      <c r="A32" s="296" t="s">
        <v>54</v>
      </c>
      <c r="B32" s="296"/>
      <c r="C32" s="259" t="s">
        <v>55</v>
      </c>
      <c r="D32" s="259"/>
      <c r="E32" s="259"/>
      <c r="F32" s="259"/>
      <c r="G32" s="51"/>
    </row>
    <row r="33" spans="1:48" ht="15.75" customHeight="1" x14ac:dyDescent="0.2">
      <c r="A33" s="55"/>
      <c r="B33" s="55"/>
      <c r="C33" s="45"/>
      <c r="D33" s="45"/>
      <c r="E33" s="45"/>
      <c r="F33" s="45"/>
      <c r="G33" s="51"/>
    </row>
    <row r="34" spans="1:48" ht="33" customHeight="1" x14ac:dyDescent="0.2">
      <c r="A34" s="252" t="s">
        <v>125</v>
      </c>
      <c r="B34" s="253"/>
      <c r="C34" s="256" t="s">
        <v>126</v>
      </c>
      <c r="D34" s="256"/>
      <c r="E34" s="256"/>
      <c r="F34" s="58" t="s">
        <v>127</v>
      </c>
      <c r="G34" s="51"/>
      <c r="H34" s="56"/>
      <c r="I34" s="56"/>
      <c r="J34" s="54"/>
      <c r="K34" s="54"/>
      <c r="L34" s="54"/>
      <c r="M34" s="54"/>
      <c r="N34" s="57"/>
      <c r="O34" s="54"/>
      <c r="P34" s="54"/>
      <c r="Q34" s="54"/>
    </row>
    <row r="35" spans="1:48" ht="24.75" customHeight="1" x14ac:dyDescent="0.2">
      <c r="A35" s="252"/>
      <c r="B35" s="253"/>
      <c r="C35" s="257" t="s">
        <v>128</v>
      </c>
      <c r="D35" s="257"/>
      <c r="E35" s="257"/>
      <c r="F35" s="39"/>
      <c r="G35" s="51"/>
      <c r="H35" s="56"/>
      <c r="I35" s="56"/>
      <c r="J35" s="59"/>
      <c r="K35" s="59"/>
      <c r="L35" s="59"/>
      <c r="M35" s="59"/>
      <c r="N35" s="57"/>
      <c r="O35" s="54"/>
      <c r="P35" s="54"/>
      <c r="Q35" s="54"/>
    </row>
    <row r="36" spans="1:48" ht="12.75" customHeight="1" x14ac:dyDescent="0.2">
      <c r="A36" s="252"/>
      <c r="B36" s="253"/>
      <c r="C36" s="258"/>
      <c r="D36" s="258"/>
      <c r="E36" s="258"/>
      <c r="F36" s="39"/>
      <c r="G36" s="51"/>
      <c r="H36" s="56"/>
      <c r="I36" s="56"/>
      <c r="J36" s="54"/>
      <c r="K36" s="54"/>
      <c r="L36" s="54"/>
      <c r="M36" s="54"/>
      <c r="N36" s="57"/>
      <c r="O36" s="54"/>
      <c r="P36" s="54"/>
      <c r="Q36" s="54"/>
    </row>
    <row r="37" spans="1:48" ht="12.75" customHeight="1" x14ac:dyDescent="0.2">
      <c r="A37" s="252"/>
      <c r="B37" s="253"/>
      <c r="C37" s="258"/>
      <c r="D37" s="258"/>
      <c r="E37" s="258"/>
      <c r="F37" s="39"/>
      <c r="G37" s="51"/>
      <c r="H37" s="56"/>
      <c r="I37" s="56"/>
      <c r="J37" s="54"/>
      <c r="K37" s="54"/>
      <c r="L37" s="54"/>
      <c r="M37" s="54"/>
      <c r="N37" s="57"/>
      <c r="O37" s="54"/>
      <c r="P37" s="54"/>
      <c r="Q37" s="54"/>
    </row>
    <row r="38" spans="1:48" s="46" customFormat="1" x14ac:dyDescent="0.2">
      <c r="A38" s="254"/>
      <c r="B38" s="255"/>
      <c r="C38" s="259"/>
      <c r="D38" s="259"/>
      <c r="E38" s="259"/>
      <c r="F38" s="39"/>
      <c r="G38" s="51"/>
      <c r="H38" s="56"/>
      <c r="I38" s="56"/>
      <c r="J38" s="59"/>
      <c r="K38" s="59"/>
      <c r="L38" s="59"/>
      <c r="M38" s="59"/>
      <c r="N38" s="57"/>
      <c r="O38" s="54"/>
      <c r="P38" s="54"/>
      <c r="Q38" s="54"/>
      <c r="R38" s="48"/>
    </row>
    <row r="39" spans="1:48" s="63" customFormat="1" x14ac:dyDescent="0.2">
      <c r="A39" s="60"/>
      <c r="B39" s="60"/>
      <c r="C39" s="61"/>
      <c r="D39" s="61"/>
      <c r="E39" s="61"/>
      <c r="F39" s="62"/>
      <c r="G39" s="51"/>
      <c r="O39" s="61"/>
      <c r="P39" s="61"/>
      <c r="Q39" s="61"/>
      <c r="R39" s="61"/>
    </row>
    <row r="40" spans="1:48" s="46" customFormat="1" ht="27.75" x14ac:dyDescent="0.2">
      <c r="A40" s="252" t="s">
        <v>129</v>
      </c>
      <c r="B40" s="253"/>
      <c r="C40" s="256" t="s">
        <v>130</v>
      </c>
      <c r="D40" s="256"/>
      <c r="E40" s="256"/>
      <c r="F40" s="58" t="s">
        <v>131</v>
      </c>
      <c r="G40" s="51"/>
      <c r="O40" s="48"/>
      <c r="P40" s="48"/>
      <c r="Q40" s="48"/>
      <c r="R40" s="48"/>
    </row>
    <row r="41" spans="1:48" s="46" customFormat="1" ht="12.75" customHeight="1" x14ac:dyDescent="0.2">
      <c r="A41" s="252"/>
      <c r="B41" s="253"/>
      <c r="C41" s="259" t="s">
        <v>132</v>
      </c>
      <c r="D41" s="259"/>
      <c r="E41" s="259"/>
      <c r="F41" s="12"/>
      <c r="G41" s="51"/>
      <c r="O41" s="48"/>
      <c r="P41" s="48"/>
      <c r="Q41" s="48"/>
      <c r="R41" s="48"/>
    </row>
    <row r="42" spans="1:48" x14ac:dyDescent="0.2">
      <c r="A42" s="252"/>
      <c r="B42" s="253"/>
      <c r="C42" s="258"/>
      <c r="D42" s="258"/>
      <c r="E42" s="258"/>
      <c r="F42" s="12"/>
    </row>
    <row r="43" spans="1:48" x14ac:dyDescent="0.2">
      <c r="A43" s="252"/>
      <c r="B43" s="253"/>
      <c r="C43" s="262"/>
      <c r="D43" s="263"/>
      <c r="E43" s="264"/>
      <c r="F43" s="12"/>
      <c r="J43" s="46"/>
      <c r="K43" s="46"/>
      <c r="L43" s="46"/>
    </row>
    <row r="44" spans="1:48" x14ac:dyDescent="0.2">
      <c r="A44" s="252"/>
      <c r="B44" s="253"/>
      <c r="C44" s="262"/>
      <c r="D44" s="263"/>
      <c r="E44" s="264"/>
      <c r="F44" s="12"/>
      <c r="J44" s="46"/>
      <c r="K44" s="46"/>
      <c r="L44" s="46"/>
    </row>
    <row r="45" spans="1:48" x14ac:dyDescent="0.2">
      <c r="B45" s="244"/>
      <c r="C45" s="244"/>
      <c r="D45" s="244"/>
      <c r="E45" s="244"/>
      <c r="F45" s="244"/>
    </row>
    <row r="46" spans="1:48" s="52" customFormat="1" x14ac:dyDescent="0.2">
      <c r="A46"/>
      <c r="B46" s="232"/>
      <c r="C46" s="232"/>
      <c r="D46" s="232"/>
      <c r="E46" s="232"/>
      <c r="F46" s="232"/>
      <c r="G46"/>
      <c r="H46"/>
      <c r="I46"/>
      <c r="J46"/>
      <c r="K46"/>
      <c r="L46"/>
      <c r="M46" s="168"/>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2">
      <c r="A47" s="245" t="s">
        <v>133</v>
      </c>
      <c r="B47" s="245"/>
      <c r="C47" s="260" t="s">
        <v>134</v>
      </c>
      <c r="D47" s="261"/>
      <c r="E47" s="394" t="s">
        <v>135</v>
      </c>
      <c r="F47" s="272" t="s">
        <v>136</v>
      </c>
      <c r="G47" s="273"/>
      <c r="H47" s="260" t="s">
        <v>137</v>
      </c>
      <c r="I47" s="391"/>
      <c r="J47" s="168"/>
      <c r="K47" s="168"/>
      <c r="L47" s="168"/>
      <c r="M47" s="168"/>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2">
      <c r="A48" s="392" t="s">
        <v>138</v>
      </c>
      <c r="B48" s="393"/>
      <c r="C48" s="64" t="s">
        <v>139</v>
      </c>
      <c r="D48" s="64" t="s">
        <v>140</v>
      </c>
      <c r="E48" s="395"/>
      <c r="F48" s="274"/>
      <c r="G48" s="275"/>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1" x14ac:dyDescent="0.2">
      <c r="A49" s="265" t="s">
        <v>143</v>
      </c>
      <c r="B49" s="266"/>
      <c r="C49" s="65" t="s">
        <v>144</v>
      </c>
      <c r="D49" s="66" t="s">
        <v>145</v>
      </c>
      <c r="E49" s="269" t="s">
        <v>146</v>
      </c>
      <c r="F49" s="246" t="s">
        <v>147</v>
      </c>
      <c r="G49" s="247"/>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15" customHeight="1" x14ac:dyDescent="0.2">
      <c r="A50" s="267"/>
      <c r="B50" s="268"/>
      <c r="C50" s="67" t="s">
        <v>150</v>
      </c>
      <c r="D50" s="66" t="s">
        <v>151</v>
      </c>
      <c r="E50" s="270"/>
      <c r="F50" s="248"/>
      <c r="G50" s="249"/>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15" customHeight="1" x14ac:dyDescent="0.2">
      <c r="A51" s="267"/>
      <c r="B51" s="268"/>
      <c r="C51" s="67" t="s">
        <v>154</v>
      </c>
      <c r="D51" s="68" t="s">
        <v>155</v>
      </c>
      <c r="E51" s="271"/>
      <c r="F51" s="250"/>
      <c r="G51" s="251"/>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2">
      <c r="A52" s="69">
        <v>0.1</v>
      </c>
      <c r="B52" s="70" t="s">
        <v>156</v>
      </c>
      <c r="C52" s="10"/>
      <c r="D52" s="10"/>
      <c r="E52" s="396"/>
      <c r="F52" s="289"/>
      <c r="G52" s="290"/>
      <c r="H52" s="11"/>
      <c r="I52" s="11"/>
      <c r="J52" s="338" t="s">
        <v>157</v>
      </c>
      <c r="K52" s="339"/>
      <c r="L52" s="339"/>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2">
      <c r="A53" s="71">
        <v>0.2</v>
      </c>
      <c r="B53" s="72" t="s">
        <v>158</v>
      </c>
      <c r="C53" s="10"/>
      <c r="D53" s="10"/>
      <c r="E53" s="397"/>
      <c r="F53" s="289"/>
      <c r="G53" s="290"/>
      <c r="H53" s="11"/>
      <c r="I53" s="11"/>
      <c r="J53" s="248"/>
      <c r="K53" s="320"/>
      <c r="L53" s="320"/>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2">
      <c r="A54" s="71">
        <v>0.3</v>
      </c>
      <c r="B54" s="72" t="s">
        <v>159</v>
      </c>
      <c r="C54" s="10"/>
      <c r="D54" s="10"/>
      <c r="E54" s="397"/>
      <c r="F54" s="289"/>
      <c r="G54" s="290"/>
      <c r="H54" s="11"/>
      <c r="I54" s="11"/>
      <c r="J54" s="248"/>
      <c r="K54" s="320"/>
      <c r="L54" s="320"/>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2">
      <c r="A55" s="71">
        <v>0.4</v>
      </c>
      <c r="B55" s="72" t="s">
        <v>160</v>
      </c>
      <c r="C55" s="10"/>
      <c r="D55" s="10"/>
      <c r="E55" s="398"/>
      <c r="F55" s="289"/>
      <c r="G55" s="290"/>
      <c r="H55" s="11"/>
      <c r="I55" s="11"/>
      <c r="J55" s="248"/>
      <c r="K55" s="320"/>
      <c r="L55" s="320"/>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2">
      <c r="A56" s="71">
        <v>1</v>
      </c>
      <c r="B56" s="72" t="s">
        <v>161</v>
      </c>
      <c r="C56" s="10"/>
      <c r="D56" s="10"/>
      <c r="E56" s="9"/>
      <c r="F56" s="289"/>
      <c r="G56" s="290"/>
      <c r="H56" s="11"/>
      <c r="I56" s="11"/>
      <c r="J56" s="248"/>
      <c r="K56" s="320"/>
      <c r="L56" s="320"/>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2">
      <c r="A57" s="71">
        <v>2.1</v>
      </c>
      <c r="B57" s="72" t="s">
        <v>162</v>
      </c>
      <c r="C57" s="10"/>
      <c r="D57" s="10"/>
      <c r="E57" s="9"/>
      <c r="F57" s="289"/>
      <c r="G57" s="290"/>
      <c r="H57" s="11"/>
      <c r="I57" s="11"/>
      <c r="J57" s="248"/>
      <c r="K57" s="320"/>
      <c r="L57" s="320"/>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2">
      <c r="A58" s="71">
        <v>2.2000000000000002</v>
      </c>
      <c r="B58" s="72" t="s">
        <v>163</v>
      </c>
      <c r="C58" s="10"/>
      <c r="D58" s="10"/>
      <c r="E58" s="9"/>
      <c r="F58" s="289"/>
      <c r="G58" s="290"/>
      <c r="H58" s="11"/>
      <c r="I58" s="11"/>
      <c r="J58" s="248"/>
      <c r="K58" s="320"/>
      <c r="L58" s="320"/>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2">
      <c r="A59" s="71">
        <v>2.2999999999999998</v>
      </c>
      <c r="B59" s="72" t="s">
        <v>164</v>
      </c>
      <c r="C59" s="10"/>
      <c r="D59" s="10"/>
      <c r="E59" s="9"/>
      <c r="F59" s="289"/>
      <c r="G59" s="290"/>
      <c r="H59" s="11"/>
      <c r="I59" s="11"/>
      <c r="J59" s="248"/>
      <c r="K59" s="320"/>
      <c r="L59" s="320"/>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2">
      <c r="A60" s="71">
        <v>2.4</v>
      </c>
      <c r="B60" s="72" t="s">
        <v>165</v>
      </c>
      <c r="C60" s="10"/>
      <c r="D60" s="10"/>
      <c r="E60" s="9"/>
      <c r="F60" s="289"/>
      <c r="G60" s="290"/>
      <c r="H60" s="11"/>
      <c r="I60" s="11"/>
      <c r="J60" s="248"/>
      <c r="K60" s="320"/>
      <c r="L60" s="320"/>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2">
      <c r="A61" s="71">
        <v>2.5</v>
      </c>
      <c r="B61" s="72" t="s">
        <v>166</v>
      </c>
      <c r="C61" s="10"/>
      <c r="D61" s="10"/>
      <c r="E61" s="9"/>
      <c r="F61" s="289"/>
      <c r="G61" s="290"/>
      <c r="H61" s="11"/>
      <c r="I61" s="11"/>
      <c r="J61" s="248"/>
      <c r="K61" s="320"/>
      <c r="L61" s="320"/>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2">
      <c r="A62" s="71">
        <v>2.6</v>
      </c>
      <c r="B62" s="72" t="s">
        <v>167</v>
      </c>
      <c r="C62" s="10"/>
      <c r="D62" s="10"/>
      <c r="E62" s="9"/>
      <c r="F62" s="289"/>
      <c r="G62" s="290"/>
      <c r="H62" s="11"/>
      <c r="I62" s="11"/>
      <c r="J62" s="248"/>
      <c r="K62" s="320"/>
      <c r="L62" s="320"/>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2">
      <c r="A63" s="71">
        <v>2.7</v>
      </c>
      <c r="B63" s="72" t="s">
        <v>168</v>
      </c>
      <c r="C63" s="10"/>
      <c r="D63" s="10"/>
      <c r="E63" s="9"/>
      <c r="F63" s="289"/>
      <c r="G63" s="290"/>
      <c r="H63" s="11"/>
      <c r="I63" s="11"/>
      <c r="J63" s="248"/>
      <c r="K63" s="320"/>
      <c r="L63" s="320"/>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2">
      <c r="A64" s="71">
        <v>2.8</v>
      </c>
      <c r="B64" s="72" t="s">
        <v>169</v>
      </c>
      <c r="C64" s="10"/>
      <c r="D64" s="10"/>
      <c r="E64" s="9"/>
      <c r="F64" s="289"/>
      <c r="G64" s="290"/>
      <c r="H64" s="11"/>
      <c r="I64" s="11"/>
      <c r="J64" s="248"/>
      <c r="K64" s="320"/>
      <c r="L64" s="320"/>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2">
      <c r="A65" s="71">
        <v>3</v>
      </c>
      <c r="B65" s="72" t="s">
        <v>170</v>
      </c>
      <c r="C65" s="10"/>
      <c r="D65" s="10"/>
      <c r="E65" s="9"/>
      <c r="F65" s="109"/>
      <c r="G65" s="110"/>
      <c r="H65" s="11"/>
      <c r="I65" s="11"/>
      <c r="J65" s="248"/>
      <c r="K65" s="320"/>
      <c r="L65" s="320"/>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2">
      <c r="A66" s="71">
        <v>4</v>
      </c>
      <c r="B66" s="72" t="s">
        <v>171</v>
      </c>
      <c r="C66" s="10"/>
      <c r="D66" s="10"/>
      <c r="E66" s="9"/>
      <c r="F66" s="109"/>
      <c r="G66" s="110"/>
      <c r="H66" s="11"/>
      <c r="I66" s="11"/>
      <c r="J66" s="248"/>
      <c r="K66" s="320"/>
      <c r="L66" s="320"/>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2">
      <c r="A67" s="71">
        <v>5</v>
      </c>
      <c r="B67" s="72" t="s">
        <v>172</v>
      </c>
      <c r="C67" s="10"/>
      <c r="D67" s="10"/>
      <c r="E67" s="9"/>
      <c r="F67" s="109"/>
      <c r="G67" s="110"/>
      <c r="H67" s="11"/>
      <c r="I67" s="11"/>
      <c r="J67" s="248"/>
      <c r="K67" s="320"/>
      <c r="L67" s="320"/>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2">
      <c r="A68" s="71">
        <v>6</v>
      </c>
      <c r="B68" s="72" t="s">
        <v>173</v>
      </c>
      <c r="C68" s="10"/>
      <c r="D68" s="10"/>
      <c r="E68" s="9"/>
      <c r="F68" s="109"/>
      <c r="G68" s="110"/>
      <c r="H68" s="11"/>
      <c r="I68" s="11"/>
      <c r="J68" s="248"/>
      <c r="K68" s="320"/>
      <c r="L68" s="320"/>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2">
      <c r="A69" s="71">
        <v>7</v>
      </c>
      <c r="B69" s="72" t="s">
        <v>174</v>
      </c>
      <c r="C69" s="10"/>
      <c r="D69" s="10"/>
      <c r="E69" s="9"/>
      <c r="F69" s="109"/>
      <c r="G69" s="110"/>
      <c r="H69" s="11"/>
      <c r="I69" s="11"/>
      <c r="J69" s="248"/>
      <c r="K69" s="320"/>
      <c r="L69" s="320"/>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2">
      <c r="A70" s="71">
        <v>8</v>
      </c>
      <c r="B70" s="72" t="s">
        <v>175</v>
      </c>
      <c r="C70" s="10"/>
      <c r="D70" s="10"/>
      <c r="E70" s="9"/>
      <c r="F70" s="109"/>
      <c r="G70" s="110"/>
      <c r="H70" s="11"/>
      <c r="I70" s="11"/>
      <c r="J70" s="248"/>
      <c r="K70" s="320"/>
      <c r="L70" s="320"/>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2">
      <c r="A71" s="71"/>
      <c r="B71" s="72"/>
      <c r="C71" s="10"/>
      <c r="D71" s="10"/>
      <c r="E71" s="9"/>
      <c r="F71" s="336"/>
      <c r="G71" s="337"/>
      <c r="H71" s="11"/>
      <c r="I71" s="11"/>
      <c r="J71" s="248"/>
      <c r="K71" s="320"/>
      <c r="L71" s="320"/>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2">
      <c r="A72" s="349" t="s">
        <v>176</v>
      </c>
      <c r="B72" s="350"/>
      <c r="C72" s="64" t="s">
        <v>177</v>
      </c>
      <c r="D72" s="64" t="s">
        <v>178</v>
      </c>
      <c r="E72" s="161" t="s">
        <v>179</v>
      </c>
      <c r="F72" s="178" t="s">
        <v>180</v>
      </c>
      <c r="G72" s="178" t="s">
        <v>181</v>
      </c>
      <c r="H72" s="351"/>
      <c r="I72" s="351"/>
      <c r="J72" s="248"/>
      <c r="K72" s="320"/>
      <c r="L72" s="320"/>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2">
      <c r="A73" s="71" t="s">
        <v>182</v>
      </c>
      <c r="B73" s="72" t="s">
        <v>183</v>
      </c>
      <c r="C73" s="9"/>
      <c r="D73" s="9"/>
      <c r="E73" s="9"/>
      <c r="F73" s="158"/>
      <c r="G73" s="158"/>
      <c r="H73" s="321"/>
      <c r="I73" s="322"/>
      <c r="J73" s="338" t="s">
        <v>184</v>
      </c>
      <c r="K73" s="339"/>
      <c r="L73" s="339"/>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2">
      <c r="A74" s="71" t="s">
        <v>185</v>
      </c>
      <c r="B74" s="72" t="s">
        <v>186</v>
      </c>
      <c r="C74" s="9"/>
      <c r="D74" s="9"/>
      <c r="E74" s="9"/>
      <c r="F74" s="158"/>
      <c r="G74" s="158"/>
      <c r="H74" s="159"/>
      <c r="I74" s="134"/>
      <c r="J74" s="248"/>
      <c r="K74" s="320"/>
      <c r="L74" s="320"/>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2">
      <c r="A75" s="71" t="s">
        <v>187</v>
      </c>
      <c r="B75" s="72" t="s">
        <v>188</v>
      </c>
      <c r="C75" s="150"/>
      <c r="D75" s="150"/>
      <c r="E75" s="150"/>
      <c r="F75" s="158"/>
      <c r="G75" s="158"/>
      <c r="H75" s="287"/>
      <c r="I75" s="288"/>
      <c r="J75" s="248"/>
      <c r="K75" s="320"/>
      <c r="L75" s="320"/>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2">
      <c r="C76" s="151" t="s">
        <v>189</v>
      </c>
      <c r="D76" s="152">
        <f>SUM(D52:D71)+SUM(D73:D75)</f>
        <v>0</v>
      </c>
      <c r="E76" s="285"/>
      <c r="F76" s="286"/>
      <c r="G76" s="286"/>
      <c r="H76" s="153">
        <f>SUM(H52:H71)</f>
        <v>0</v>
      </c>
      <c r="I76" s="153">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2">
      <c r="A77" s="55"/>
      <c r="B77" s="55"/>
      <c r="C77" s="154" t="s">
        <v>190</v>
      </c>
      <c r="D77" s="155" t="e">
        <f>D76/$C$6</f>
        <v>#DIV/0!</v>
      </c>
      <c r="E77" s="285"/>
      <c r="F77" s="285"/>
      <c r="G77" s="285"/>
      <c r="H77" s="156" t="e">
        <f t="shared" ref="H77:I77" si="1">H76/$C$6</f>
        <v>#DIV/0!</v>
      </c>
      <c r="I77" s="156" t="e">
        <f t="shared" si="1"/>
        <v>#DIV/0!</v>
      </c>
      <c r="J77" s="346"/>
      <c r="K77" s="346"/>
      <c r="L77" s="346"/>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2">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
      <c r="A79" s="328" t="s">
        <v>191</v>
      </c>
      <c r="B79" s="329"/>
      <c r="C79" s="334" t="s">
        <v>192</v>
      </c>
      <c r="D79" s="334" t="s">
        <v>193</v>
      </c>
      <c r="E79" s="276" t="s">
        <v>194</v>
      </c>
      <c r="F79" s="278"/>
      <c r="G79" s="277" t="s">
        <v>195</v>
      </c>
      <c r="H79" s="277"/>
      <c r="I79" s="277"/>
      <c r="J79" s="277"/>
      <c r="K79" s="277"/>
      <c r="L79" s="277"/>
      <c r="M79" s="277"/>
      <c r="N79" s="277"/>
      <c r="O79" s="276" t="s">
        <v>196</v>
      </c>
      <c r="P79" s="277"/>
      <c r="Q79" s="277"/>
      <c r="R79" s="278"/>
      <c r="S79" s="282" t="s">
        <v>197</v>
      </c>
      <c r="T79" s="278" t="s">
        <v>198</v>
      </c>
    </row>
    <row r="80" spans="1:48" ht="39.4" customHeight="1" x14ac:dyDescent="0.2">
      <c r="A80" s="330"/>
      <c r="B80" s="331"/>
      <c r="C80" s="347"/>
      <c r="D80" s="335"/>
      <c r="E80" s="279"/>
      <c r="F80" s="281"/>
      <c r="G80" s="280"/>
      <c r="H80" s="280"/>
      <c r="I80" s="280"/>
      <c r="J80" s="280"/>
      <c r="K80" s="280"/>
      <c r="L80" s="280"/>
      <c r="M80" s="280"/>
      <c r="N80" s="280"/>
      <c r="O80" s="279"/>
      <c r="P80" s="280"/>
      <c r="Q80" s="280"/>
      <c r="R80" s="281"/>
      <c r="S80" s="283"/>
      <c r="T80" s="281"/>
    </row>
    <row r="81" spans="1:20" ht="24.75" customHeight="1" x14ac:dyDescent="0.2">
      <c r="A81" s="332"/>
      <c r="B81" s="333"/>
      <c r="C81" s="347"/>
      <c r="D81" s="317" t="s">
        <v>199</v>
      </c>
      <c r="E81" s="318"/>
      <c r="F81" s="319"/>
      <c r="G81" s="317" t="s">
        <v>200</v>
      </c>
      <c r="H81" s="318"/>
      <c r="I81" s="318"/>
      <c r="J81" s="318"/>
      <c r="K81" s="318"/>
      <c r="L81" s="318"/>
      <c r="M81" s="318"/>
      <c r="N81" s="319"/>
      <c r="O81" s="317" t="s">
        <v>201</v>
      </c>
      <c r="P81" s="318"/>
      <c r="Q81" s="318"/>
      <c r="R81" s="319"/>
      <c r="S81" s="283"/>
      <c r="T81" s="278" t="s">
        <v>113</v>
      </c>
    </row>
    <row r="82" spans="1:20" ht="27" customHeight="1" x14ac:dyDescent="0.2">
      <c r="A82" s="77" t="s">
        <v>138</v>
      </c>
      <c r="B82" s="78"/>
      <c r="C82" s="348"/>
      <c r="D82" s="79" t="s">
        <v>202</v>
      </c>
      <c r="E82" s="79" t="s">
        <v>203</v>
      </c>
      <c r="F82" s="79" t="s">
        <v>204</v>
      </c>
      <c r="G82" s="79" t="s">
        <v>205</v>
      </c>
      <c r="H82" s="79" t="s">
        <v>206</v>
      </c>
      <c r="I82" s="79" t="s">
        <v>207</v>
      </c>
      <c r="J82" s="79" t="s">
        <v>208</v>
      </c>
      <c r="K82" s="79" t="s">
        <v>209</v>
      </c>
      <c r="L82" s="317" t="s">
        <v>210</v>
      </c>
      <c r="M82" s="319"/>
      <c r="N82" s="79" t="s">
        <v>211</v>
      </c>
      <c r="O82" s="79" t="s">
        <v>212</v>
      </c>
      <c r="P82" s="79" t="s">
        <v>213</v>
      </c>
      <c r="Q82" s="79" t="s">
        <v>214</v>
      </c>
      <c r="R82" s="79" t="s">
        <v>215</v>
      </c>
      <c r="S82" s="284"/>
      <c r="T82" s="281"/>
    </row>
    <row r="83" spans="1:20" ht="30" customHeight="1" x14ac:dyDescent="0.2">
      <c r="A83" s="80">
        <v>0.1</v>
      </c>
      <c r="B83" s="72" t="s">
        <v>156</v>
      </c>
      <c r="C83" s="340"/>
      <c r="D83" s="341"/>
      <c r="E83" s="341"/>
      <c r="F83" s="341"/>
      <c r="G83" s="341"/>
      <c r="H83" s="341"/>
      <c r="I83" s="341"/>
      <c r="J83" s="341"/>
      <c r="K83" s="341"/>
      <c r="L83" s="341"/>
      <c r="M83" s="341"/>
      <c r="N83" s="342"/>
      <c r="O83" s="21" t="s">
        <v>216</v>
      </c>
      <c r="P83" s="21"/>
      <c r="Q83" s="21"/>
      <c r="R83" s="21"/>
      <c r="S83" s="124">
        <f>SUM(C83:R83)</f>
        <v>0</v>
      </c>
      <c r="T83" s="23"/>
    </row>
    <row r="84" spans="1:20" ht="30" customHeight="1" x14ac:dyDescent="0.2">
      <c r="A84" s="71">
        <v>0.2</v>
      </c>
      <c r="B84" s="72" t="s">
        <v>158</v>
      </c>
      <c r="C84" s="343"/>
      <c r="D84" s="344"/>
      <c r="E84" s="344"/>
      <c r="F84" s="344"/>
      <c r="G84" s="344"/>
      <c r="H84" s="344"/>
      <c r="I84" s="344"/>
      <c r="J84" s="344"/>
      <c r="K84" s="344"/>
      <c r="L84" s="344"/>
      <c r="M84" s="344"/>
      <c r="N84" s="345"/>
      <c r="O84" s="21" t="s">
        <v>216</v>
      </c>
      <c r="P84" s="21"/>
      <c r="Q84" s="21"/>
      <c r="R84" s="21"/>
      <c r="S84" s="124">
        <f t="shared" ref="S84:S101" si="2">SUM(C84:R84)</f>
        <v>0</v>
      </c>
      <c r="T84" s="23"/>
    </row>
    <row r="85" spans="1:20" ht="30" customHeight="1" x14ac:dyDescent="0.2">
      <c r="A85" s="71">
        <v>0.3</v>
      </c>
      <c r="B85" s="72" t="s">
        <v>159</v>
      </c>
      <c r="C85" s="21"/>
      <c r="D85" s="21"/>
      <c r="E85" s="22"/>
      <c r="F85" s="21"/>
      <c r="G85" s="21"/>
      <c r="H85" s="21"/>
      <c r="I85" s="21"/>
      <c r="J85" s="21"/>
      <c r="K85" s="21"/>
      <c r="L85" s="300"/>
      <c r="M85" s="301"/>
      <c r="N85" s="302"/>
      <c r="O85" s="21" t="s">
        <v>216</v>
      </c>
      <c r="P85" s="21"/>
      <c r="Q85" s="21"/>
      <c r="R85" s="21"/>
      <c r="S85" s="124">
        <f t="shared" si="2"/>
        <v>0</v>
      </c>
      <c r="T85" s="23"/>
    </row>
    <row r="86" spans="1:20" ht="30" customHeight="1" x14ac:dyDescent="0.2">
      <c r="A86" s="71">
        <v>0.4</v>
      </c>
      <c r="B86" s="72" t="s">
        <v>160</v>
      </c>
      <c r="C86" s="21"/>
      <c r="D86" s="21"/>
      <c r="E86" s="22"/>
      <c r="F86" s="21"/>
      <c r="G86" s="21"/>
      <c r="H86" s="21"/>
      <c r="I86" s="21"/>
      <c r="J86" s="21"/>
      <c r="K86" s="21"/>
      <c r="L86" s="303"/>
      <c r="M86" s="304"/>
      <c r="N86" s="305"/>
      <c r="O86" s="21" t="s">
        <v>216</v>
      </c>
      <c r="P86" s="21"/>
      <c r="Q86" s="21"/>
      <c r="R86" s="21"/>
      <c r="S86" s="124">
        <f t="shared" si="2"/>
        <v>0</v>
      </c>
      <c r="T86" s="23"/>
    </row>
    <row r="87" spans="1:20" ht="30" customHeight="1" x14ac:dyDescent="0.2">
      <c r="A87" s="71">
        <v>0.5</v>
      </c>
      <c r="B87" s="72" t="s">
        <v>217</v>
      </c>
      <c r="C87" s="21"/>
      <c r="D87" s="21"/>
      <c r="E87" s="22"/>
      <c r="F87" s="21"/>
      <c r="G87" s="21"/>
      <c r="H87" s="21"/>
      <c r="I87" s="21"/>
      <c r="J87" s="21"/>
      <c r="K87" s="21"/>
      <c r="L87" s="303"/>
      <c r="M87" s="304"/>
      <c r="N87" s="305"/>
      <c r="O87" s="21" t="s">
        <v>216</v>
      </c>
      <c r="P87" s="21"/>
      <c r="Q87" s="21"/>
      <c r="R87" s="21"/>
      <c r="S87" s="124">
        <f t="shared" si="2"/>
        <v>0</v>
      </c>
      <c r="T87" s="23"/>
    </row>
    <row r="88" spans="1:20" ht="30" customHeight="1" x14ac:dyDescent="0.2">
      <c r="A88" s="71">
        <v>1</v>
      </c>
      <c r="B88" s="78" t="s">
        <v>161</v>
      </c>
      <c r="C88" s="21"/>
      <c r="D88" s="21"/>
      <c r="E88" s="22"/>
      <c r="F88" s="21"/>
      <c r="G88" s="21"/>
      <c r="H88" s="21"/>
      <c r="I88" s="21"/>
      <c r="J88" s="21"/>
      <c r="K88" s="21"/>
      <c r="L88" s="303"/>
      <c r="M88" s="304"/>
      <c r="N88" s="305"/>
      <c r="O88" s="21" t="s">
        <v>216</v>
      </c>
      <c r="P88" s="21"/>
      <c r="Q88" s="21"/>
      <c r="R88" s="21"/>
      <c r="S88" s="124">
        <f t="shared" si="2"/>
        <v>0</v>
      </c>
      <c r="T88" s="23"/>
    </row>
    <row r="89" spans="1:20" ht="30" customHeight="1" x14ac:dyDescent="0.2">
      <c r="A89" s="71">
        <v>2.1</v>
      </c>
      <c r="B89" s="72" t="s">
        <v>162</v>
      </c>
      <c r="C89" s="21"/>
      <c r="D89" s="21"/>
      <c r="E89" s="21"/>
      <c r="F89" s="21"/>
      <c r="G89" s="21"/>
      <c r="H89" s="21"/>
      <c r="I89" s="21"/>
      <c r="J89" s="21"/>
      <c r="K89" s="21"/>
      <c r="L89" s="303"/>
      <c r="M89" s="304"/>
      <c r="N89" s="305"/>
      <c r="O89" s="21" t="s">
        <v>216</v>
      </c>
      <c r="P89" s="21"/>
      <c r="Q89" s="21"/>
      <c r="R89" s="21"/>
      <c r="S89" s="124">
        <f t="shared" si="2"/>
        <v>0</v>
      </c>
      <c r="T89" s="23"/>
    </row>
    <row r="90" spans="1:20" ht="30" customHeight="1" x14ac:dyDescent="0.2">
      <c r="A90" s="71">
        <v>2.2000000000000002</v>
      </c>
      <c r="B90" s="72" t="s">
        <v>163</v>
      </c>
      <c r="C90" s="21"/>
      <c r="D90" s="21"/>
      <c r="E90" s="22"/>
      <c r="F90" s="21"/>
      <c r="G90" s="21"/>
      <c r="H90" s="21"/>
      <c r="I90" s="21"/>
      <c r="J90" s="21"/>
      <c r="K90" s="21"/>
      <c r="L90" s="303"/>
      <c r="M90" s="304"/>
      <c r="N90" s="305"/>
      <c r="O90" s="21" t="s">
        <v>216</v>
      </c>
      <c r="P90" s="21"/>
      <c r="Q90" s="21"/>
      <c r="R90" s="21"/>
      <c r="S90" s="124">
        <f t="shared" si="2"/>
        <v>0</v>
      </c>
      <c r="T90" s="23"/>
    </row>
    <row r="91" spans="1:20" ht="30" customHeight="1" x14ac:dyDescent="0.2">
      <c r="A91" s="71">
        <v>2.2999999999999998</v>
      </c>
      <c r="B91" s="72" t="s">
        <v>164</v>
      </c>
      <c r="C91" s="21"/>
      <c r="D91" s="21"/>
      <c r="E91" s="22"/>
      <c r="F91" s="21"/>
      <c r="G91" s="21"/>
      <c r="H91" s="21"/>
      <c r="I91" s="21"/>
      <c r="J91" s="21"/>
      <c r="K91" s="21"/>
      <c r="L91" s="303"/>
      <c r="M91" s="304"/>
      <c r="N91" s="305"/>
      <c r="O91" s="21" t="s">
        <v>216</v>
      </c>
      <c r="P91" s="21"/>
      <c r="Q91" s="21"/>
      <c r="R91" s="21"/>
      <c r="S91" s="124">
        <f t="shared" si="2"/>
        <v>0</v>
      </c>
      <c r="T91" s="23"/>
    </row>
    <row r="92" spans="1:20" ht="30" customHeight="1" x14ac:dyDescent="0.2">
      <c r="A92" s="71">
        <v>2.4</v>
      </c>
      <c r="B92" s="72" t="s">
        <v>165</v>
      </c>
      <c r="C92" s="21"/>
      <c r="D92" s="21"/>
      <c r="E92" s="22"/>
      <c r="F92" s="21"/>
      <c r="G92" s="21"/>
      <c r="H92" s="21"/>
      <c r="I92" s="21"/>
      <c r="J92" s="21"/>
      <c r="K92" s="21"/>
      <c r="L92" s="303"/>
      <c r="M92" s="304"/>
      <c r="N92" s="305"/>
      <c r="O92" s="21" t="s">
        <v>216</v>
      </c>
      <c r="P92" s="21"/>
      <c r="Q92" s="21"/>
      <c r="R92" s="21"/>
      <c r="S92" s="124">
        <f t="shared" si="2"/>
        <v>0</v>
      </c>
      <c r="T92" s="23"/>
    </row>
    <row r="93" spans="1:20" ht="30" customHeight="1" x14ac:dyDescent="0.2">
      <c r="A93" s="71">
        <v>2.5</v>
      </c>
      <c r="B93" s="72" t="s">
        <v>166</v>
      </c>
      <c r="C93" s="21"/>
      <c r="D93" s="21"/>
      <c r="E93" s="22"/>
      <c r="F93" s="21"/>
      <c r="G93" s="21"/>
      <c r="H93" s="21"/>
      <c r="I93" s="21"/>
      <c r="J93" s="21"/>
      <c r="K93" s="21"/>
      <c r="L93" s="303"/>
      <c r="M93" s="304"/>
      <c r="N93" s="305"/>
      <c r="O93" s="21" t="s">
        <v>216</v>
      </c>
      <c r="P93" s="21"/>
      <c r="Q93" s="21"/>
      <c r="R93" s="21"/>
      <c r="S93" s="124">
        <f t="shared" si="2"/>
        <v>0</v>
      </c>
      <c r="T93" s="23"/>
    </row>
    <row r="94" spans="1:20" ht="30" customHeight="1" x14ac:dyDescent="0.2">
      <c r="A94" s="71">
        <v>2.6</v>
      </c>
      <c r="B94" s="72" t="s">
        <v>167</v>
      </c>
      <c r="C94" s="21"/>
      <c r="D94" s="21"/>
      <c r="E94" s="22"/>
      <c r="F94" s="21"/>
      <c r="G94" s="21"/>
      <c r="H94" s="21"/>
      <c r="I94" s="21"/>
      <c r="J94" s="21"/>
      <c r="K94" s="21"/>
      <c r="L94" s="303"/>
      <c r="M94" s="304"/>
      <c r="N94" s="305"/>
      <c r="O94" s="21" t="s">
        <v>216</v>
      </c>
      <c r="P94" s="21"/>
      <c r="Q94" s="21"/>
      <c r="R94" s="21"/>
      <c r="S94" s="124">
        <f t="shared" si="2"/>
        <v>0</v>
      </c>
      <c r="T94" s="23"/>
    </row>
    <row r="95" spans="1:20" ht="30" customHeight="1" x14ac:dyDescent="0.2">
      <c r="A95" s="71">
        <v>2.7</v>
      </c>
      <c r="B95" s="72" t="s">
        <v>168</v>
      </c>
      <c r="C95" s="21"/>
      <c r="D95" s="21"/>
      <c r="E95" s="22"/>
      <c r="F95" s="21"/>
      <c r="G95" s="21"/>
      <c r="H95" s="21"/>
      <c r="I95" s="21"/>
      <c r="J95" s="21"/>
      <c r="K95" s="21"/>
      <c r="L95" s="303"/>
      <c r="M95" s="304"/>
      <c r="N95" s="305"/>
      <c r="O95" s="21" t="s">
        <v>216</v>
      </c>
      <c r="P95" s="21"/>
      <c r="Q95" s="21"/>
      <c r="R95" s="21"/>
      <c r="S95" s="124">
        <f t="shared" si="2"/>
        <v>0</v>
      </c>
      <c r="T95" s="23"/>
    </row>
    <row r="96" spans="1:20" ht="30" customHeight="1" x14ac:dyDescent="0.2">
      <c r="A96" s="71">
        <v>2.8</v>
      </c>
      <c r="B96" s="72" t="s">
        <v>169</v>
      </c>
      <c r="C96" s="21"/>
      <c r="D96" s="21"/>
      <c r="E96" s="22"/>
      <c r="F96" s="21"/>
      <c r="G96" s="21"/>
      <c r="H96" s="21"/>
      <c r="I96" s="21"/>
      <c r="J96" s="21"/>
      <c r="K96" s="21"/>
      <c r="L96" s="303"/>
      <c r="M96" s="304"/>
      <c r="N96" s="305"/>
      <c r="O96" s="21" t="s">
        <v>216</v>
      </c>
      <c r="P96" s="21"/>
      <c r="Q96" s="21"/>
      <c r="R96" s="21"/>
      <c r="S96" s="124">
        <f t="shared" si="2"/>
        <v>0</v>
      </c>
      <c r="T96" s="23"/>
    </row>
    <row r="97" spans="1:47" ht="30" customHeight="1" x14ac:dyDescent="0.2">
      <c r="A97" s="71">
        <v>3</v>
      </c>
      <c r="B97" s="72" t="s">
        <v>170</v>
      </c>
      <c r="C97" s="21"/>
      <c r="D97" s="21"/>
      <c r="E97" s="22"/>
      <c r="F97" s="21"/>
      <c r="G97" s="21"/>
      <c r="H97" s="21"/>
      <c r="I97" s="21"/>
      <c r="J97" s="21"/>
      <c r="K97" s="21"/>
      <c r="L97" s="303"/>
      <c r="M97" s="304"/>
      <c r="N97" s="305"/>
      <c r="O97" s="21" t="s">
        <v>216</v>
      </c>
      <c r="P97" s="21"/>
      <c r="Q97" s="21"/>
      <c r="R97" s="21"/>
      <c r="S97" s="124">
        <f t="shared" si="2"/>
        <v>0</v>
      </c>
      <c r="T97" s="23"/>
    </row>
    <row r="98" spans="1:47" ht="30" customHeight="1" x14ac:dyDescent="0.2">
      <c r="A98" s="71">
        <v>4</v>
      </c>
      <c r="B98" s="72" t="s">
        <v>218</v>
      </c>
      <c r="C98" s="21"/>
      <c r="D98" s="21"/>
      <c r="E98" s="22"/>
      <c r="F98" s="21"/>
      <c r="G98" s="21"/>
      <c r="H98" s="21"/>
      <c r="I98" s="21"/>
      <c r="J98" s="21"/>
      <c r="K98" s="21"/>
      <c r="L98" s="306"/>
      <c r="M98" s="307"/>
      <c r="N98" s="308"/>
      <c r="O98" s="21" t="s">
        <v>216</v>
      </c>
      <c r="P98" s="21"/>
      <c r="Q98" s="21"/>
      <c r="R98" s="21"/>
      <c r="S98" s="124">
        <f t="shared" si="2"/>
        <v>0</v>
      </c>
      <c r="T98" s="23"/>
    </row>
    <row r="99" spans="1:47" ht="30" customHeight="1" x14ac:dyDescent="0.2">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2">
      <c r="A100" s="71">
        <v>6</v>
      </c>
      <c r="B100" s="72" t="s">
        <v>173</v>
      </c>
      <c r="C100" s="21"/>
      <c r="D100" s="21"/>
      <c r="E100" s="22"/>
      <c r="F100" s="21"/>
      <c r="G100" s="21"/>
      <c r="H100" s="21"/>
      <c r="I100" s="21"/>
      <c r="J100" s="21"/>
      <c r="K100" s="21"/>
      <c r="L100" s="300"/>
      <c r="M100" s="301"/>
      <c r="N100" s="302"/>
      <c r="O100" s="21" t="s">
        <v>216</v>
      </c>
      <c r="P100" s="21"/>
      <c r="Q100" s="21"/>
      <c r="R100" s="21"/>
      <c r="S100" s="124">
        <f t="shared" si="2"/>
        <v>0</v>
      </c>
      <c r="T100" s="23"/>
    </row>
    <row r="101" spans="1:47" ht="30" customHeight="1" x14ac:dyDescent="0.2">
      <c r="A101" s="71">
        <v>7</v>
      </c>
      <c r="B101" s="72" t="s">
        <v>174</v>
      </c>
      <c r="C101" s="21"/>
      <c r="D101" s="21"/>
      <c r="E101" s="22"/>
      <c r="F101" s="21"/>
      <c r="G101" s="21"/>
      <c r="H101" s="21"/>
      <c r="I101" s="21"/>
      <c r="J101" s="21"/>
      <c r="K101" s="21"/>
      <c r="L101" s="303"/>
      <c r="M101" s="304"/>
      <c r="N101" s="305"/>
      <c r="O101" s="21" t="s">
        <v>216</v>
      </c>
      <c r="P101" s="21"/>
      <c r="Q101" s="21"/>
      <c r="R101" s="21"/>
      <c r="S101" s="124">
        <f t="shared" si="2"/>
        <v>0</v>
      </c>
      <c r="T101" s="23"/>
    </row>
    <row r="102" spans="1:47" ht="30" customHeight="1" x14ac:dyDescent="0.2">
      <c r="A102" s="71">
        <v>8</v>
      </c>
      <c r="B102" s="72" t="s">
        <v>175</v>
      </c>
      <c r="C102" s="21"/>
      <c r="D102" s="21"/>
      <c r="E102" s="22"/>
      <c r="F102" s="21"/>
      <c r="G102" s="21"/>
      <c r="H102" s="21"/>
      <c r="I102" s="21"/>
      <c r="J102" s="21"/>
      <c r="K102" s="21"/>
      <c r="L102" s="306"/>
      <c r="M102" s="307"/>
      <c r="N102" s="308"/>
      <c r="O102" s="21" t="s">
        <v>216</v>
      </c>
      <c r="P102" s="21"/>
      <c r="Q102" s="21"/>
      <c r="R102" s="21"/>
      <c r="S102" s="124">
        <f>SUM(C102:R102)</f>
        <v>0</v>
      </c>
      <c r="T102" s="23"/>
    </row>
    <row r="103" spans="1:47" ht="30" customHeight="1" x14ac:dyDescent="0.2">
      <c r="A103" s="326" t="s">
        <v>222</v>
      </c>
      <c r="B103" s="327"/>
      <c r="C103" s="323"/>
      <c r="D103" s="324"/>
      <c r="E103" s="325"/>
      <c r="F103" s="24"/>
      <c r="G103" s="297"/>
      <c r="H103" s="298"/>
      <c r="I103" s="298"/>
      <c r="J103" s="298"/>
      <c r="K103" s="298"/>
      <c r="L103" s="298"/>
      <c r="M103" s="298"/>
      <c r="N103" s="298"/>
      <c r="O103" s="298"/>
      <c r="P103" s="298"/>
      <c r="Q103" s="298"/>
      <c r="R103" s="299"/>
      <c r="S103" s="118">
        <f>F103</f>
        <v>0</v>
      </c>
      <c r="T103" s="136"/>
    </row>
    <row r="104" spans="1:47" ht="27" customHeight="1" x14ac:dyDescent="0.2">
      <c r="A104" s="309" t="s">
        <v>114</v>
      </c>
      <c r="B104" s="310"/>
      <c r="C104" s="148">
        <f>SUM(C85:C102)</f>
        <v>0</v>
      </c>
      <c r="D104" s="148">
        <f t="shared" ref="D104:K104" si="3">SUM(D85:D102)</f>
        <v>0</v>
      </c>
      <c r="E104" s="149">
        <f t="shared" si="3"/>
        <v>0</v>
      </c>
      <c r="F104" s="148">
        <f>SUM(F85:F103)</f>
        <v>0</v>
      </c>
      <c r="G104" s="148">
        <f t="shared" si="3"/>
        <v>0</v>
      </c>
      <c r="H104" s="148">
        <f t="shared" si="3"/>
        <v>0</v>
      </c>
      <c r="I104" s="148">
        <f>SUM(I85:I102)</f>
        <v>0</v>
      </c>
      <c r="J104" s="148">
        <f t="shared" si="3"/>
        <v>0</v>
      </c>
      <c r="K104" s="148">
        <f t="shared" si="3"/>
        <v>0</v>
      </c>
      <c r="L104" s="311" t="e">
        <f>L99+M99</f>
        <v>#VALUE!</v>
      </c>
      <c r="M104" s="312"/>
      <c r="N104" s="148" t="str">
        <f>N99</f>
        <v>Operational Water</v>
      </c>
      <c r="O104" s="148">
        <f>SUM(O83:O102)</f>
        <v>0</v>
      </c>
      <c r="P104" s="148">
        <f t="shared" ref="P104:T104" si="4">SUM(P83:P102)</f>
        <v>0</v>
      </c>
      <c r="Q104" s="148">
        <f t="shared" si="4"/>
        <v>0</v>
      </c>
      <c r="R104" s="148">
        <f t="shared" si="4"/>
        <v>0</v>
      </c>
      <c r="S104" s="148">
        <f>SUM(S83:S103)</f>
        <v>0</v>
      </c>
      <c r="T104" s="148">
        <f t="shared" si="4"/>
        <v>0</v>
      </c>
    </row>
    <row r="105" spans="1:47" ht="27" customHeight="1" x14ac:dyDescent="0.2">
      <c r="A105" s="313" t="s">
        <v>115</v>
      </c>
      <c r="B105" s="314"/>
      <c r="C105" s="147" t="e">
        <f t="shared" ref="C105:K105" si="5">C104/$C$6</f>
        <v>#DIV/0!</v>
      </c>
      <c r="D105" s="147" t="e">
        <f t="shared" si="5"/>
        <v>#DIV/0!</v>
      </c>
      <c r="E105" s="147" t="e">
        <f t="shared" si="5"/>
        <v>#DIV/0!</v>
      </c>
      <c r="F105" s="147" t="e">
        <f t="shared" si="5"/>
        <v>#DIV/0!</v>
      </c>
      <c r="G105" s="147" t="e">
        <f t="shared" si="5"/>
        <v>#DIV/0!</v>
      </c>
      <c r="H105" s="147" t="e">
        <f t="shared" si="5"/>
        <v>#DIV/0!</v>
      </c>
      <c r="I105" s="147" t="e">
        <f t="shared" si="5"/>
        <v>#DIV/0!</v>
      </c>
      <c r="J105" s="147" t="e">
        <f t="shared" si="5"/>
        <v>#DIV/0!</v>
      </c>
      <c r="K105" s="147" t="e">
        <f t="shared" si="5"/>
        <v>#DIV/0!</v>
      </c>
      <c r="L105" s="315" t="e">
        <f>L104/$C$6</f>
        <v>#VALUE!</v>
      </c>
      <c r="M105" s="316"/>
      <c r="N105" s="147" t="e">
        <f t="shared" ref="N105:T105" si="6">N104/$C$6</f>
        <v>#VALUE!</v>
      </c>
      <c r="O105" s="147" t="e">
        <f t="shared" si="6"/>
        <v>#DIV/0!</v>
      </c>
      <c r="P105" s="147" t="e">
        <f t="shared" si="6"/>
        <v>#DIV/0!</v>
      </c>
      <c r="Q105" s="147" t="e">
        <f t="shared" si="6"/>
        <v>#DIV/0!</v>
      </c>
      <c r="R105" s="147" t="e">
        <f t="shared" si="6"/>
        <v>#DIV/0!</v>
      </c>
      <c r="S105" s="147" t="e">
        <f t="shared" si="6"/>
        <v>#DIV/0!</v>
      </c>
      <c r="T105" s="147" t="e">
        <f t="shared" si="6"/>
        <v>#DIV/0!</v>
      </c>
    </row>
    <row r="106" spans="1:47" x14ac:dyDescent="0.2">
      <c r="A106" s="291" t="s">
        <v>223</v>
      </c>
      <c r="B106" s="291"/>
      <c r="C106" s="291"/>
      <c r="D106" s="291"/>
      <c r="E106" s="291"/>
      <c r="F106" s="291"/>
      <c r="G106" s="291"/>
      <c r="H106" s="291"/>
      <c r="I106" s="291"/>
      <c r="J106" s="291"/>
      <c r="K106" s="291"/>
      <c r="L106" s="291"/>
      <c r="M106" s="291"/>
      <c r="N106" s="291"/>
      <c r="O106" s="291"/>
      <c r="P106" s="291"/>
      <c r="Q106" s="291"/>
      <c r="R106" s="291"/>
      <c r="S106" s="291"/>
      <c r="T106" s="291"/>
    </row>
    <row r="107" spans="1:47" x14ac:dyDescent="0.2">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2">
      <c r="A108" s="135"/>
      <c r="B108" s="135"/>
      <c r="C108" s="135"/>
      <c r="D108" s="135"/>
      <c r="E108" s="135"/>
      <c r="F108" s="135"/>
      <c r="G108" s="135"/>
      <c r="H108" s="135"/>
      <c r="I108" s="135"/>
      <c r="J108" s="135"/>
      <c r="K108" s="135"/>
      <c r="L108" s="135"/>
      <c r="M108" s="135"/>
      <c r="N108" s="135"/>
      <c r="O108" s="135"/>
      <c r="P108" s="135"/>
      <c r="Q108" s="146"/>
      <c r="R108" s="146"/>
      <c r="S108" s="146"/>
      <c r="T108" s="146"/>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2">
      <c r="A109" s="135"/>
      <c r="B109" s="135"/>
      <c r="C109" s="135"/>
      <c r="D109" s="135"/>
      <c r="E109" s="135"/>
      <c r="F109" s="135"/>
      <c r="G109" s="135"/>
      <c r="H109" s="135"/>
      <c r="I109" s="135"/>
      <c r="J109" s="135"/>
      <c r="K109" s="135"/>
      <c r="L109" s="135"/>
      <c r="M109" s="135"/>
      <c r="N109" s="135"/>
      <c r="O109" s="135"/>
      <c r="P109" s="135"/>
      <c r="Q109" s="146"/>
      <c r="R109" s="146"/>
      <c r="S109" s="146"/>
      <c r="T109" s="146"/>
      <c r="U109" s="84"/>
      <c r="V109" s="84"/>
    </row>
    <row r="110" spans="1:47" ht="35.25" customHeight="1" x14ac:dyDescent="0.2">
      <c r="A110" s="135"/>
      <c r="B110" s="135"/>
      <c r="C110" s="135"/>
      <c r="D110" s="135"/>
      <c r="E110" s="135"/>
      <c r="F110" s="135"/>
      <c r="G110" s="135"/>
      <c r="H110" s="135"/>
      <c r="I110" s="135"/>
      <c r="J110" s="135"/>
      <c r="K110" s="135"/>
      <c r="L110" s="135"/>
      <c r="M110" s="135"/>
      <c r="N110" s="135"/>
      <c r="O110" s="135"/>
      <c r="P110" s="135"/>
      <c r="Q110" s="146"/>
      <c r="R110" s="146"/>
      <c r="S110" s="146"/>
      <c r="T110" s="146"/>
      <c r="U110" s="84"/>
      <c r="V110" s="84"/>
    </row>
    <row r="111" spans="1:47"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84"/>
      <c r="V111" s="84"/>
    </row>
    <row r="112" spans="1:47" ht="26.6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84"/>
      <c r="V112" s="84"/>
    </row>
    <row r="113" spans="1:22" ht="25.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84"/>
      <c r="V113" s="84"/>
    </row>
    <row r="114" spans="1:22" ht="29.6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84"/>
      <c r="V114" s="84"/>
    </row>
    <row r="115" spans="1:22" ht="29.2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84"/>
      <c r="V115" s="84"/>
    </row>
    <row r="116" spans="1:22" ht="33"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84"/>
      <c r="V116" s="84"/>
    </row>
    <row r="117" spans="1:22" ht="33"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84"/>
      <c r="V117" s="84"/>
    </row>
    <row r="118" spans="1:22" ht="33.4"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84"/>
      <c r="V118" s="84"/>
    </row>
    <row r="119" spans="1:22" ht="29.6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84"/>
      <c r="V119" s="84"/>
    </row>
    <row r="120" spans="1:22" ht="34.9"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84"/>
      <c r="V120" s="84"/>
    </row>
    <row r="121" spans="1:22" ht="28.9"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84"/>
      <c r="V121" s="84"/>
    </row>
    <row r="122" spans="1:22" ht="31.9"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84"/>
      <c r="V122" s="84"/>
    </row>
    <row r="123" spans="1:22" ht="33"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84"/>
      <c r="V123" s="84"/>
    </row>
    <row r="124" spans="1:22" ht="34.1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84"/>
      <c r="V124" s="84"/>
    </row>
    <row r="125" spans="1:22" ht="30.4"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84"/>
      <c r="V125" s="84"/>
    </row>
    <row r="126" spans="1:22" ht="32.6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84"/>
      <c r="V126" s="84"/>
    </row>
    <row r="127" spans="1:22" ht="31.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84"/>
      <c r="V127" s="84"/>
    </row>
    <row r="128" spans="1:22" ht="38.2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84"/>
      <c r="V128" s="84"/>
    </row>
    <row r="129" spans="1:22" ht="24.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84"/>
      <c r="V129" s="84"/>
    </row>
    <row r="130" spans="1:22" ht="23.25"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84"/>
      <c r="V130" s="84"/>
    </row>
    <row r="131" spans="1:22" ht="31.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84"/>
      <c r="V131" s="84"/>
    </row>
    <row r="132" spans="1:22" ht="25.9"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84"/>
      <c r="V132" s="84"/>
    </row>
    <row r="133" spans="1:22" ht="33"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84"/>
      <c r="V133" s="84"/>
    </row>
    <row r="134" spans="1:22" ht="37.9"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84"/>
      <c r="V134" s="84"/>
    </row>
    <row r="135" spans="1:22" ht="37.9"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84"/>
      <c r="V135" s="84"/>
    </row>
    <row r="136" spans="1:22" ht="23.25"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84"/>
      <c r="V136" s="84"/>
    </row>
    <row r="137" spans="1:22"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84"/>
      <c r="V137" s="84"/>
    </row>
    <row r="138" spans="1:22" ht="23.25"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84"/>
      <c r="V138" s="84"/>
    </row>
    <row r="139" spans="1:22" ht="23.25"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84"/>
      <c r="V139" s="84"/>
    </row>
    <row r="140" spans="1:22" ht="23.25"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84"/>
      <c r="V140" s="84"/>
    </row>
    <row r="141" spans="1:22" ht="23.25"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O79:R80"/>
    <mergeCell ref="S79:S82"/>
    <mergeCell ref="E76:G76"/>
    <mergeCell ref="H75:I75"/>
    <mergeCell ref="F56:G56"/>
    <mergeCell ref="F57:G57"/>
    <mergeCell ref="F58:G58"/>
    <mergeCell ref="F59:G59"/>
    <mergeCell ref="F60:G60"/>
    <mergeCell ref="F61:G61"/>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895350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209550</xdr:rowOff>
                  </from>
                  <to>
                    <xdr:col>3</xdr:col>
                    <xdr:colOff>1809750</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pageSetUpPr fitToPage="1"/>
  </sheetPr>
  <dimension ref="A1:AU179"/>
  <sheetViews>
    <sheetView showGridLines="0" tabSelected="1" zoomScale="85" zoomScaleNormal="85" workbookViewId="0">
      <selection activeCell="H37" sqref="H37"/>
    </sheetView>
  </sheetViews>
  <sheetFormatPr defaultColWidth="9.140625" defaultRowHeight="12.75" x14ac:dyDescent="0.2"/>
  <cols>
    <col min="1" max="1" width="14.28515625" style="45" customWidth="1"/>
    <col min="2" max="2" width="68.42578125" customWidth="1"/>
    <col min="3" max="3" width="44.7109375" style="48" customWidth="1"/>
    <col min="4" max="4" width="37" style="48" customWidth="1"/>
    <col min="5" max="5" width="41.140625" style="48" customWidth="1"/>
    <col min="6" max="6" width="25.28515625" style="48" customWidth="1"/>
    <col min="7" max="7" width="25.85546875" customWidth="1"/>
    <col min="8" max="8" width="30.5703125" customWidth="1"/>
    <col min="9" max="9" width="23.85546875" customWidth="1"/>
    <col min="10" max="10" width="41.5703125" customWidth="1"/>
    <col min="11" max="11" width="21.140625" customWidth="1"/>
    <col min="12" max="12" width="20.7109375" customWidth="1"/>
    <col min="13" max="13" width="24.5703125" customWidth="1"/>
    <col min="14" max="14" width="25.42578125" customWidth="1"/>
    <col min="15" max="15" width="33.5703125" customWidth="1"/>
    <col min="16" max="16" width="21.140625" bestFit="1" customWidth="1"/>
    <col min="17" max="17" width="23" bestFit="1" customWidth="1"/>
    <col min="18" max="18" width="21.140625" bestFit="1" customWidth="1"/>
    <col min="19" max="19" width="25.28515625" bestFit="1" customWidth="1"/>
    <col min="20" max="20" width="26.42578125" customWidth="1"/>
    <col min="26" max="26" width="46" bestFit="1" customWidth="1"/>
    <col min="27" max="27" width="126.42578125" customWidth="1"/>
  </cols>
  <sheetData>
    <row r="1" spans="1:11" x14ac:dyDescent="0.2">
      <c r="A1" s="428" t="s">
        <v>36</v>
      </c>
      <c r="B1" s="428"/>
      <c r="C1" s="429"/>
      <c r="D1" s="429"/>
      <c r="E1" s="429"/>
      <c r="F1" s="429"/>
    </row>
    <row r="2" spans="1:11" x14ac:dyDescent="0.2">
      <c r="A2" s="217" t="s">
        <v>37</v>
      </c>
      <c r="B2" s="217"/>
      <c r="C2" s="259" t="s">
        <v>300</v>
      </c>
      <c r="D2" s="259"/>
      <c r="E2" s="259"/>
      <c r="F2" s="259"/>
      <c r="H2" s="449" t="s">
        <v>86</v>
      </c>
      <c r="I2" s="449"/>
      <c r="J2" s="449"/>
      <c r="K2" s="50"/>
    </row>
    <row r="3" spans="1:11" x14ac:dyDescent="0.2">
      <c r="A3" s="218" t="s">
        <v>38</v>
      </c>
      <c r="B3" s="356"/>
      <c r="C3" s="259" t="s">
        <v>299</v>
      </c>
      <c r="D3" s="259"/>
      <c r="E3" s="259"/>
      <c r="F3" s="259"/>
      <c r="H3" s="126"/>
      <c r="I3" s="364" t="s">
        <v>87</v>
      </c>
      <c r="J3" s="365"/>
      <c r="K3" s="46"/>
    </row>
    <row r="4" spans="1:11" x14ac:dyDescent="0.2">
      <c r="A4" s="217" t="s">
        <v>88</v>
      </c>
      <c r="B4" s="217"/>
      <c r="C4" s="259" t="s">
        <v>302</v>
      </c>
      <c r="D4" s="259"/>
      <c r="E4" s="259"/>
      <c r="F4" s="259"/>
      <c r="H4" s="157"/>
      <c r="I4" s="447" t="s">
        <v>89</v>
      </c>
      <c r="J4" s="448"/>
      <c r="K4" s="46"/>
    </row>
    <row r="5" spans="1:11" ht="35.25" customHeight="1" x14ac:dyDescent="0.2">
      <c r="A5" s="217" t="s">
        <v>40</v>
      </c>
      <c r="B5" s="217"/>
      <c r="C5" s="259" t="s">
        <v>298</v>
      </c>
      <c r="D5" s="259"/>
      <c r="E5" s="259"/>
      <c r="F5" s="259"/>
      <c r="H5" s="145"/>
      <c r="I5" s="445" t="s">
        <v>90</v>
      </c>
      <c r="J5" s="446"/>
    </row>
    <row r="6" spans="1:11" ht="14.25" x14ac:dyDescent="0.2">
      <c r="A6" s="217" t="s">
        <v>41</v>
      </c>
      <c r="B6" s="217"/>
      <c r="C6" s="259">
        <v>2235</v>
      </c>
      <c r="D6" s="259"/>
      <c r="E6" s="259"/>
      <c r="F6" s="259"/>
    </row>
    <row r="7" spans="1:11" x14ac:dyDescent="0.2">
      <c r="A7"/>
      <c r="C7"/>
      <c r="D7"/>
      <c r="E7"/>
      <c r="F7"/>
    </row>
    <row r="8" spans="1:11" ht="22.5" customHeight="1" x14ac:dyDescent="0.2">
      <c r="A8" s="399" t="s">
        <v>91</v>
      </c>
      <c r="B8" s="400"/>
      <c r="C8" s="400"/>
      <c r="D8" s="400"/>
      <c r="E8" s="400"/>
      <c r="F8" s="401"/>
    </row>
    <row r="9" spans="1:11" s="43" customFormat="1" x14ac:dyDescent="0.2">
      <c r="A9" s="217" t="s">
        <v>42</v>
      </c>
      <c r="B9" s="217"/>
      <c r="C9" s="259" t="s">
        <v>301</v>
      </c>
      <c r="D9" s="259"/>
      <c r="E9" s="259"/>
      <c r="F9" s="259"/>
    </row>
    <row r="10" spans="1:11" s="43" customFormat="1" x14ac:dyDescent="0.2">
      <c r="A10" s="217" t="s">
        <v>92</v>
      </c>
      <c r="B10" s="217"/>
      <c r="C10" s="376">
        <v>44735</v>
      </c>
      <c r="D10" s="376"/>
      <c r="E10" s="376"/>
      <c r="F10" s="376"/>
      <c r="G10" s="44"/>
    </row>
    <row r="11" spans="1:11" x14ac:dyDescent="0.2">
      <c r="A11" s="104"/>
      <c r="B11" s="105" t="s">
        <v>93</v>
      </c>
      <c r="C11" s="106" t="s">
        <v>347</v>
      </c>
      <c r="D11" s="107"/>
      <c r="E11" s="107"/>
      <c r="F11" s="108"/>
      <c r="G11" s="50"/>
    </row>
    <row r="12" spans="1:11" ht="64.5" customHeight="1" x14ac:dyDescent="0.2">
      <c r="A12" s="218" t="s">
        <v>95</v>
      </c>
      <c r="B12" s="356"/>
      <c r="C12" s="360" t="s">
        <v>375</v>
      </c>
      <c r="D12" s="361"/>
      <c r="E12" s="361"/>
      <c r="F12" s="362"/>
      <c r="G12" s="50"/>
    </row>
    <row r="13" spans="1:11" ht="39" customHeight="1" x14ac:dyDescent="0.2">
      <c r="A13" s="217" t="s">
        <v>97</v>
      </c>
      <c r="B13" s="217"/>
      <c r="C13" s="257" t="s">
        <v>346</v>
      </c>
      <c r="D13" s="257"/>
      <c r="E13" s="257"/>
      <c r="F13" s="257"/>
      <c r="G13" s="51"/>
    </row>
    <row r="14" spans="1:11" ht="39.75" customHeight="1" x14ac:dyDescent="0.2">
      <c r="A14" s="218" t="s">
        <v>225</v>
      </c>
      <c r="B14" s="356"/>
      <c r="C14" s="357" t="s">
        <v>371</v>
      </c>
      <c r="D14" s="358"/>
      <c r="E14" s="358"/>
      <c r="F14" s="359"/>
      <c r="G14" s="51"/>
    </row>
    <row r="15" spans="1:11" ht="39.75" customHeight="1" x14ac:dyDescent="0.2">
      <c r="A15" s="296" t="s">
        <v>100</v>
      </c>
      <c r="B15" s="296"/>
      <c r="C15" s="257" t="s">
        <v>344</v>
      </c>
      <c r="D15" s="257"/>
      <c r="E15" s="257"/>
      <c r="F15" s="257"/>
      <c r="G15" s="51"/>
    </row>
    <row r="16" spans="1:11" ht="39.75" customHeight="1" x14ac:dyDescent="0.2">
      <c r="A16" s="296" t="s">
        <v>227</v>
      </c>
      <c r="B16" s="296"/>
      <c r="C16" s="257" t="s">
        <v>345</v>
      </c>
      <c r="D16" s="257"/>
      <c r="E16" s="257"/>
      <c r="F16" s="257"/>
      <c r="G16" s="51"/>
    </row>
    <row r="17" spans="1:17" ht="39.75" customHeight="1" x14ac:dyDescent="0.2">
      <c r="A17" s="369" t="s">
        <v>103</v>
      </c>
      <c r="B17" s="370"/>
      <c r="C17" s="360" t="s">
        <v>104</v>
      </c>
      <c r="D17" s="361"/>
      <c r="E17" s="361"/>
      <c r="F17" s="362"/>
      <c r="G17" s="51"/>
    </row>
    <row r="18" spans="1:17" ht="39.75" customHeight="1" x14ac:dyDescent="0.2">
      <c r="A18" s="371"/>
      <c r="B18" s="372"/>
      <c r="C18" s="360" t="s">
        <v>105</v>
      </c>
      <c r="D18" s="361"/>
      <c r="E18" s="361"/>
      <c r="F18" s="362"/>
      <c r="G18" s="51"/>
    </row>
    <row r="19" spans="1:17" ht="16.149999999999999" customHeight="1" x14ac:dyDescent="0.2">
      <c r="A19" s="51"/>
      <c r="B19" s="51"/>
      <c r="C19" s="51"/>
      <c r="D19" s="51"/>
      <c r="E19" s="51"/>
      <c r="F19" s="51"/>
      <c r="G19" s="51"/>
    </row>
    <row r="20" spans="1:17" ht="40.15" customHeight="1" x14ac:dyDescent="0.2">
      <c r="A20" s="363" t="s">
        <v>228</v>
      </c>
      <c r="B20" s="252"/>
      <c r="C20" s="252"/>
      <c r="D20" s="252"/>
      <c r="E20" s="252"/>
      <c r="F20" s="252"/>
      <c r="G20" s="252"/>
      <c r="H20" s="252"/>
      <c r="I20" s="252"/>
    </row>
    <row r="21" spans="1:17" s="46" customFormat="1" ht="33.75" customHeight="1" x14ac:dyDescent="0.2">
      <c r="A21" s="377"/>
      <c r="B21" s="378"/>
      <c r="C21" s="137" t="s">
        <v>107</v>
      </c>
      <c r="D21" s="137" t="s">
        <v>108</v>
      </c>
      <c r="E21" s="137" t="s">
        <v>229</v>
      </c>
      <c r="F21" s="86" t="s">
        <v>110</v>
      </c>
      <c r="G21" s="86" t="s">
        <v>111</v>
      </c>
      <c r="H21" s="86" t="s">
        <v>112</v>
      </c>
      <c r="I21" s="86" t="s">
        <v>113</v>
      </c>
      <c r="K21"/>
      <c r="L21"/>
      <c r="M21"/>
      <c r="N21"/>
      <c r="O21"/>
      <c r="P21"/>
      <c r="Q21"/>
    </row>
    <row r="22" spans="1:17" s="46" customFormat="1" ht="33.75" customHeight="1" x14ac:dyDescent="0.2">
      <c r="A22" s="373" t="s">
        <v>114</v>
      </c>
      <c r="B22" s="374"/>
      <c r="C22" s="112">
        <f>D140+E140+F140</f>
        <v>794837.21</v>
      </c>
      <c r="D22" s="112">
        <f>G140+H140+I140+J140+K140+O140+P140+Q140+R140</f>
        <v>806489.03999999992</v>
      </c>
      <c r="E22" s="112">
        <f>C140+D140+E140+F140+G140+H140+I140+J140+K140+O140+P140+Q140+R140</f>
        <v>1248969.2499999998</v>
      </c>
      <c r="F22" s="112">
        <f>G140+H140+I140+J140+K140</f>
        <v>346429</v>
      </c>
      <c r="G22" s="112">
        <f>L140+N140</f>
        <v>1657715</v>
      </c>
      <c r="H22" s="112">
        <f>O140+P140+Q140+R140</f>
        <v>460060.03999999992</v>
      </c>
      <c r="I22" s="112">
        <f>T140</f>
        <v>-590112.62</v>
      </c>
      <c r="K22"/>
      <c r="L22"/>
      <c r="M22"/>
      <c r="N22"/>
      <c r="O22"/>
      <c r="P22"/>
      <c r="Q22"/>
    </row>
    <row r="23" spans="1:17" s="46" customFormat="1" ht="33.75" customHeight="1" x14ac:dyDescent="0.2">
      <c r="A23" s="309" t="s">
        <v>115</v>
      </c>
      <c r="B23" s="310"/>
      <c r="C23" s="113">
        <f t="shared" ref="C23:I23" si="0">C22/$C$6</f>
        <v>355.63186129753916</v>
      </c>
      <c r="D23" s="113">
        <f t="shared" si="0"/>
        <v>360.84520805369124</v>
      </c>
      <c r="E23" s="113">
        <f t="shared" si="0"/>
        <v>558.82293064876944</v>
      </c>
      <c r="F23" s="113">
        <f t="shared" si="0"/>
        <v>155.00178970917227</v>
      </c>
      <c r="G23" s="113">
        <f t="shared" si="0"/>
        <v>741.70693512304251</v>
      </c>
      <c r="H23" s="113">
        <f t="shared" si="0"/>
        <v>205.84341834451897</v>
      </c>
      <c r="I23" s="113">
        <f t="shared" si="0"/>
        <v>-264.03249217002235</v>
      </c>
      <c r="K23"/>
      <c r="L23"/>
      <c r="M23"/>
      <c r="N23"/>
      <c r="O23"/>
      <c r="P23"/>
      <c r="Q23"/>
    </row>
    <row r="24" spans="1:17" s="46" customFormat="1" ht="33.75" customHeight="1" x14ac:dyDescent="0.2">
      <c r="A24" s="373" t="s">
        <v>116</v>
      </c>
      <c r="B24" s="374"/>
      <c r="C24" s="433" t="s">
        <v>269</v>
      </c>
      <c r="D24" s="434"/>
      <c r="E24" s="435"/>
      <c r="F24" s="436"/>
      <c r="G24" s="437"/>
      <c r="H24" s="437"/>
      <c r="I24" s="438"/>
      <c r="K24"/>
      <c r="L24"/>
      <c r="M24"/>
      <c r="N24"/>
      <c r="O24"/>
      <c r="P24"/>
      <c r="Q24"/>
    </row>
    <row r="25" spans="1:17" s="46" customFormat="1" ht="33.75" customHeight="1" x14ac:dyDescent="0.2">
      <c r="A25" s="373" t="s">
        <v>230</v>
      </c>
      <c r="B25" s="374"/>
      <c r="C25" s="138" t="str">
        <f>VLOOKUP($C$24,'WLC benchmarks'!$B$10:$E$13,2, TRUE)</f>
        <v>&lt;750</v>
      </c>
      <c r="D25" s="138" t="str">
        <f>VLOOKUP($C$24,'WLC benchmarks'!$B$10:$E$13,3, TRUE)</f>
        <v>&lt;250</v>
      </c>
      <c r="E25" s="138" t="str">
        <f>VLOOKUP($C$24,'WLC benchmarks'!$B$10:$E$13,4, TRUE)</f>
        <v>&lt;1000</v>
      </c>
      <c r="F25" s="439"/>
      <c r="G25" s="440"/>
      <c r="H25" s="440"/>
      <c r="I25" s="441"/>
      <c r="K25"/>
      <c r="L25"/>
      <c r="M25"/>
      <c r="N25"/>
      <c r="O25"/>
      <c r="P25"/>
      <c r="Q25"/>
    </row>
    <row r="26" spans="1:17" s="46" customFormat="1" ht="33.75" customHeight="1" x14ac:dyDescent="0.2">
      <c r="A26" s="373" t="s">
        <v>119</v>
      </c>
      <c r="B26" s="374"/>
      <c r="C26" s="138" t="str">
        <f>VLOOKUP($C$24,'WLC benchmarks'!$B$16:$E$19,2, TRUE)</f>
        <v>&lt;500</v>
      </c>
      <c r="D26" s="138" t="str">
        <f>VLOOKUP($C$24,'WLC benchmarks'!$B$16:$E$19,3, TRUE)</f>
        <v>&lt;175</v>
      </c>
      <c r="E26" s="138" t="str">
        <f>VLOOKUP($C$24,'WLC benchmarks'!$B$16:$E$19,4, TRUE)</f>
        <v>&lt;675</v>
      </c>
      <c r="F26" s="442"/>
      <c r="G26" s="443"/>
      <c r="H26" s="443"/>
      <c r="I26" s="444"/>
      <c r="K26"/>
      <c r="L26"/>
      <c r="M26"/>
      <c r="N26"/>
      <c r="O26"/>
      <c r="P26"/>
      <c r="Q26"/>
    </row>
    <row r="27" spans="1:17" ht="57.75" customHeight="1" x14ac:dyDescent="0.2">
      <c r="A27" s="373" t="s">
        <v>120</v>
      </c>
      <c r="B27" s="374"/>
      <c r="C27" s="257" t="s">
        <v>335</v>
      </c>
      <c r="D27" s="257"/>
      <c r="E27" s="257"/>
      <c r="F27" s="257"/>
      <c r="G27" s="257"/>
      <c r="H27" s="257"/>
      <c r="I27" s="257"/>
    </row>
    <row r="28" spans="1:17" ht="15.75" customHeight="1" x14ac:dyDescent="0.2">
      <c r="A28" s="55"/>
      <c r="B28" s="55"/>
      <c r="C28" s="45"/>
      <c r="D28" s="45"/>
      <c r="E28" s="45"/>
      <c r="F28" s="45"/>
      <c r="G28" s="51"/>
      <c r="H28" s="56"/>
    </row>
    <row r="29" spans="1:17" ht="15.75" customHeight="1" x14ac:dyDescent="0.2">
      <c r="A29" s="363" t="s">
        <v>122</v>
      </c>
      <c r="B29" s="252"/>
      <c r="C29" s="252"/>
      <c r="D29" s="252"/>
      <c r="E29" s="252"/>
      <c r="F29" s="252"/>
      <c r="G29" s="51"/>
      <c r="H29" s="56"/>
    </row>
    <row r="30" spans="1:17" ht="39" customHeight="1" x14ac:dyDescent="0.2">
      <c r="A30" s="296" t="s">
        <v>50</v>
      </c>
      <c r="B30" s="296"/>
      <c r="C30" s="257" t="s">
        <v>336</v>
      </c>
      <c r="D30" s="257"/>
      <c r="E30" s="257"/>
      <c r="F30" s="257"/>
      <c r="G30" s="51"/>
      <c r="H30" s="56"/>
    </row>
    <row r="31" spans="1:17" ht="42" customHeight="1" x14ac:dyDescent="0.2">
      <c r="A31" s="296" t="s">
        <v>52</v>
      </c>
      <c r="B31" s="296"/>
      <c r="C31" s="432">
        <v>159142</v>
      </c>
      <c r="D31" s="259"/>
      <c r="E31" s="259"/>
      <c r="F31" s="259"/>
      <c r="G31" s="51"/>
      <c r="H31" s="56"/>
    </row>
    <row r="32" spans="1:17" ht="39" customHeight="1" x14ac:dyDescent="0.2">
      <c r="A32" s="296" t="s">
        <v>54</v>
      </c>
      <c r="B32" s="296"/>
      <c r="C32" s="259" t="s">
        <v>370</v>
      </c>
      <c r="D32" s="259"/>
      <c r="E32" s="259"/>
      <c r="F32" s="259"/>
      <c r="G32" s="51"/>
      <c r="H32" s="56"/>
    </row>
    <row r="33" spans="1:47" ht="15.75" customHeight="1" x14ac:dyDescent="0.2">
      <c r="A33" s="55"/>
      <c r="B33" s="55"/>
      <c r="C33" s="45"/>
      <c r="D33" s="45"/>
      <c r="E33" s="45"/>
      <c r="F33" s="45"/>
      <c r="G33" s="51"/>
      <c r="H33" s="56"/>
    </row>
    <row r="34" spans="1:47" ht="40.5" customHeight="1" x14ac:dyDescent="0.2">
      <c r="A34" s="252" t="s">
        <v>125</v>
      </c>
      <c r="B34" s="253"/>
      <c r="C34" s="256" t="s">
        <v>126</v>
      </c>
      <c r="D34" s="256"/>
      <c r="E34" s="256"/>
      <c r="F34" s="58" t="s">
        <v>231</v>
      </c>
      <c r="G34" s="51"/>
      <c r="H34" s="56"/>
      <c r="I34" s="56"/>
      <c r="J34" s="54"/>
      <c r="K34" s="54"/>
      <c r="L34" s="54"/>
      <c r="M34" s="54"/>
      <c r="N34" s="57"/>
      <c r="O34" s="57"/>
      <c r="P34" s="57"/>
      <c r="Q34" s="57"/>
    </row>
    <row r="35" spans="1:47" ht="12.75" customHeight="1" x14ac:dyDescent="0.2">
      <c r="A35" s="252"/>
      <c r="B35" s="253"/>
      <c r="C35" s="257" t="s">
        <v>337</v>
      </c>
      <c r="D35" s="257"/>
      <c r="E35" s="257"/>
      <c r="F35" s="39" t="s">
        <v>369</v>
      </c>
      <c r="G35" s="51"/>
      <c r="H35" s="56"/>
      <c r="I35" s="56"/>
      <c r="J35" s="59"/>
      <c r="K35" s="59"/>
      <c r="L35" s="59"/>
      <c r="M35" s="59"/>
      <c r="N35" s="57"/>
      <c r="O35" s="57"/>
      <c r="P35" s="57"/>
      <c r="Q35" s="57"/>
    </row>
    <row r="36" spans="1:47" ht="12.75" customHeight="1" x14ac:dyDescent="0.2">
      <c r="A36" s="252"/>
      <c r="B36" s="253"/>
      <c r="C36" s="259" t="s">
        <v>338</v>
      </c>
      <c r="D36" s="259"/>
      <c r="E36" s="259"/>
      <c r="F36" s="39" t="s">
        <v>340</v>
      </c>
      <c r="G36" s="51"/>
      <c r="H36" s="56"/>
      <c r="I36" s="56"/>
      <c r="J36" s="54"/>
      <c r="K36" s="54"/>
      <c r="L36" s="54"/>
      <c r="M36" s="54"/>
      <c r="N36" s="57"/>
      <c r="O36" s="57"/>
      <c r="P36" s="57"/>
      <c r="Q36" s="57"/>
    </row>
    <row r="37" spans="1:47" s="46" customFormat="1" x14ac:dyDescent="0.2">
      <c r="A37" s="252"/>
      <c r="B37" s="253"/>
      <c r="C37" s="259" t="s">
        <v>339</v>
      </c>
      <c r="D37" s="259"/>
      <c r="E37" s="259"/>
      <c r="F37" s="39" t="s">
        <v>341</v>
      </c>
      <c r="H37" s="56"/>
      <c r="I37" s="56"/>
      <c r="J37" s="59"/>
      <c r="K37" s="59"/>
      <c r="L37" s="59"/>
      <c r="M37" s="59"/>
      <c r="N37" s="57"/>
      <c r="O37" s="57"/>
      <c r="P37" s="57"/>
      <c r="Q37" s="57"/>
    </row>
    <row r="38" spans="1:47" s="46" customFormat="1" x14ac:dyDescent="0.2">
      <c r="A38" s="254"/>
      <c r="B38" s="255"/>
      <c r="C38" s="259"/>
      <c r="D38" s="259"/>
      <c r="E38" s="259"/>
      <c r="F38" s="39"/>
      <c r="G38" s="51"/>
      <c r="H38" s="56"/>
      <c r="I38" s="56"/>
      <c r="J38" s="59"/>
      <c r="K38" s="59"/>
      <c r="L38" s="59"/>
      <c r="M38" s="59"/>
      <c r="N38" s="57"/>
      <c r="O38" s="57"/>
      <c r="P38" s="57"/>
      <c r="Q38" s="57"/>
    </row>
    <row r="39" spans="1:47" s="46" customFormat="1" x14ac:dyDescent="0.2">
      <c r="A39" s="51"/>
      <c r="B39" s="51"/>
      <c r="C39" s="51"/>
      <c r="D39" s="51"/>
      <c r="E39" s="51"/>
      <c r="F39" s="87"/>
      <c r="G39" s="51"/>
      <c r="H39" s="56"/>
      <c r="I39" s="56"/>
      <c r="J39" s="59"/>
      <c r="K39" s="59"/>
      <c r="L39" s="59"/>
      <c r="M39" s="59"/>
      <c r="N39" s="57"/>
      <c r="O39" s="57"/>
      <c r="P39" s="57"/>
      <c r="Q39" s="57"/>
    </row>
    <row r="40" spans="1:47" s="46" customFormat="1" ht="27.75" customHeight="1" x14ac:dyDescent="0.2">
      <c r="A40" s="252" t="s">
        <v>129</v>
      </c>
      <c r="B40" s="253"/>
      <c r="C40" s="256" t="s">
        <v>130</v>
      </c>
      <c r="D40" s="256"/>
      <c r="E40" s="256"/>
      <c r="F40" s="58" t="s">
        <v>131</v>
      </c>
      <c r="G40" s="51"/>
      <c r="H40" s="56"/>
      <c r="I40" s="56"/>
      <c r="J40" s="59"/>
      <c r="K40" s="59"/>
      <c r="L40" s="59"/>
      <c r="M40" s="59"/>
      <c r="N40" s="57"/>
      <c r="O40" s="57"/>
      <c r="P40" s="57"/>
      <c r="Q40" s="57"/>
    </row>
    <row r="41" spans="1:47" s="46" customFormat="1" x14ac:dyDescent="0.2">
      <c r="A41" s="252"/>
      <c r="B41" s="253"/>
      <c r="C41" s="259" t="s">
        <v>342</v>
      </c>
      <c r="D41" s="259"/>
      <c r="E41" s="259"/>
      <c r="F41" s="125" t="s">
        <v>343</v>
      </c>
      <c r="G41" s="51"/>
      <c r="H41" s="56"/>
      <c r="I41" s="56"/>
      <c r="J41" s="59"/>
      <c r="K41" s="59"/>
      <c r="L41" s="59"/>
      <c r="M41" s="59"/>
      <c r="N41" s="57"/>
      <c r="O41" s="57"/>
      <c r="P41" s="57"/>
      <c r="Q41" s="57"/>
    </row>
    <row r="42" spans="1:47" s="46" customFormat="1" x14ac:dyDescent="0.2">
      <c r="A42" s="252"/>
      <c r="B42" s="253"/>
      <c r="C42" s="259" t="s">
        <v>376</v>
      </c>
      <c r="D42" s="259"/>
      <c r="E42" s="259"/>
      <c r="F42" s="125" t="s">
        <v>343</v>
      </c>
      <c r="G42" s="51"/>
      <c r="H42" s="56"/>
      <c r="I42" s="56"/>
      <c r="J42" s="59"/>
      <c r="K42" s="59"/>
      <c r="L42" s="59"/>
      <c r="M42" s="59"/>
      <c r="N42" s="57"/>
      <c r="O42" s="57"/>
      <c r="P42" s="57"/>
      <c r="Q42" s="57"/>
    </row>
    <row r="43" spans="1:47" s="46" customFormat="1" x14ac:dyDescent="0.2">
      <c r="A43" s="252"/>
      <c r="B43" s="253"/>
      <c r="C43" s="357"/>
      <c r="D43" s="430"/>
      <c r="E43" s="431"/>
      <c r="F43" s="125"/>
      <c r="G43" s="51"/>
      <c r="H43" s="56"/>
      <c r="I43" s="56"/>
      <c r="J43" s="59"/>
      <c r="K43" s="59"/>
      <c r="L43" s="59"/>
      <c r="M43" s="59"/>
      <c r="N43" s="57"/>
      <c r="O43" s="57"/>
      <c r="P43" s="57"/>
      <c r="Q43" s="57"/>
    </row>
    <row r="44" spans="1:47" s="46" customFormat="1" x14ac:dyDescent="0.2">
      <c r="A44" s="252"/>
      <c r="B44" s="253"/>
      <c r="C44" s="357"/>
      <c r="D44" s="430"/>
      <c r="E44" s="431"/>
      <c r="F44" s="125"/>
      <c r="G44" s="51"/>
      <c r="H44" s="56"/>
      <c r="I44" s="56"/>
      <c r="J44" s="59"/>
      <c r="K44" s="59"/>
      <c r="L44" s="59"/>
      <c r="M44" s="59"/>
      <c r="N44" s="57"/>
      <c r="O44" s="57"/>
      <c r="P44" s="57"/>
      <c r="Q44" s="57"/>
    </row>
    <row r="45" spans="1:47" x14ac:dyDescent="0.2">
      <c r="B45" s="244"/>
      <c r="C45" s="244"/>
      <c r="D45" s="244"/>
      <c r="E45" s="244"/>
      <c r="F45" s="244"/>
    </row>
    <row r="46" spans="1:47" s="52" customFormat="1" ht="12.75" customHeight="1" x14ac:dyDescent="0.2">
      <c r="A46"/>
      <c r="B46" s="232"/>
      <c r="C46" s="232"/>
      <c r="D46" s="232"/>
      <c r="E46" s="232"/>
      <c r="F46" s="232"/>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2">
      <c r="A47" s="245" t="s">
        <v>133</v>
      </c>
      <c r="B47" s="245"/>
      <c r="C47" s="260" t="s">
        <v>134</v>
      </c>
      <c r="D47" s="261"/>
      <c r="E47" s="394" t="s">
        <v>232</v>
      </c>
      <c r="F47" s="272" t="s">
        <v>136</v>
      </c>
      <c r="G47" s="273"/>
      <c r="H47" s="260" t="s">
        <v>137</v>
      </c>
      <c r="I47" s="391"/>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2">
      <c r="A48" s="392" t="s">
        <v>138</v>
      </c>
      <c r="B48" s="393"/>
      <c r="C48" s="64" t="s">
        <v>139</v>
      </c>
      <c r="D48" s="64" t="s">
        <v>140</v>
      </c>
      <c r="E48" s="395"/>
      <c r="F48" s="274"/>
      <c r="G48" s="275"/>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2">
      <c r="A49" s="265" t="s">
        <v>143</v>
      </c>
      <c r="B49" s="266"/>
      <c r="C49" s="65" t="s">
        <v>144</v>
      </c>
      <c r="D49" s="88" t="s">
        <v>145</v>
      </c>
      <c r="E49" s="269" t="s">
        <v>146</v>
      </c>
      <c r="F49" s="246" t="s">
        <v>147</v>
      </c>
      <c r="G49" s="247"/>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15" customHeight="1" x14ac:dyDescent="0.2">
      <c r="A50" s="267"/>
      <c r="B50" s="268"/>
      <c r="C50" s="67" t="s">
        <v>150</v>
      </c>
      <c r="D50" s="88" t="s">
        <v>151</v>
      </c>
      <c r="E50" s="270"/>
      <c r="F50" s="248"/>
      <c r="G50" s="249"/>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15" customHeight="1" x14ac:dyDescent="0.2">
      <c r="A51" s="267"/>
      <c r="B51" s="268"/>
      <c r="C51" s="67" t="s">
        <v>154</v>
      </c>
      <c r="D51" s="89" t="s">
        <v>155</v>
      </c>
      <c r="E51" s="271"/>
      <c r="F51" s="250"/>
      <c r="G51" s="251"/>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2">
      <c r="A52" s="69">
        <v>0.1</v>
      </c>
      <c r="B52" s="70" t="s">
        <v>156</v>
      </c>
      <c r="C52" s="9"/>
      <c r="D52" s="9"/>
      <c r="E52" s="396"/>
      <c r="F52" s="289" t="s">
        <v>356</v>
      </c>
      <c r="G52" s="290"/>
      <c r="H52" s="11"/>
      <c r="I52" s="11"/>
      <c r="J52" s="338" t="s">
        <v>157</v>
      </c>
      <c r="K52" s="339"/>
      <c r="L52" s="339"/>
      <c r="M52"/>
      <c r="N52"/>
      <c r="O52"/>
      <c r="P52"/>
      <c r="Q52"/>
      <c r="R52"/>
      <c r="S52"/>
      <c r="T52"/>
      <c r="U52"/>
      <c r="V52"/>
      <c r="W52"/>
      <c r="X52"/>
      <c r="Y52"/>
      <c r="Z52"/>
      <c r="AA52"/>
      <c r="AB52"/>
      <c r="AC52"/>
      <c r="AD52"/>
      <c r="AE52"/>
      <c r="AF52"/>
      <c r="AG52"/>
      <c r="AH52"/>
      <c r="AI52"/>
      <c r="AJ52"/>
      <c r="AK52"/>
      <c r="AL52"/>
      <c r="AM52"/>
    </row>
    <row r="53" spans="1:39" s="52" customFormat="1" ht="30" customHeight="1" x14ac:dyDescent="0.2">
      <c r="A53" s="71">
        <v>0.2</v>
      </c>
      <c r="B53" s="72" t="s">
        <v>158</v>
      </c>
      <c r="C53" s="9"/>
      <c r="D53" s="9"/>
      <c r="E53" s="397"/>
      <c r="F53" s="289" t="s">
        <v>90</v>
      </c>
      <c r="G53" s="290"/>
      <c r="H53" s="11"/>
      <c r="I53" s="11"/>
      <c r="J53" s="248"/>
      <c r="K53" s="320"/>
      <c r="L53" s="320"/>
      <c r="M53"/>
      <c r="N53"/>
      <c r="O53"/>
      <c r="P53"/>
      <c r="Q53"/>
      <c r="R53"/>
      <c r="S53"/>
      <c r="T53"/>
      <c r="U53"/>
      <c r="V53"/>
      <c r="W53"/>
      <c r="X53"/>
      <c r="Y53"/>
      <c r="Z53"/>
      <c r="AA53"/>
      <c r="AB53"/>
      <c r="AC53"/>
      <c r="AD53"/>
      <c r="AE53"/>
      <c r="AF53"/>
      <c r="AG53"/>
      <c r="AH53"/>
      <c r="AI53"/>
      <c r="AJ53"/>
      <c r="AK53"/>
      <c r="AL53"/>
      <c r="AM53"/>
    </row>
    <row r="54" spans="1:39" s="52" customFormat="1" ht="30" customHeight="1" x14ac:dyDescent="0.2">
      <c r="A54" s="71">
        <v>0.3</v>
      </c>
      <c r="B54" s="72" t="s">
        <v>159</v>
      </c>
      <c r="C54" s="9" t="s">
        <v>330</v>
      </c>
      <c r="D54" s="9">
        <v>1000</v>
      </c>
      <c r="E54" s="397"/>
      <c r="F54" s="289" t="s">
        <v>90</v>
      </c>
      <c r="G54" s="290"/>
      <c r="H54" s="11">
        <v>1000</v>
      </c>
      <c r="I54" s="11"/>
      <c r="J54" s="248"/>
      <c r="K54" s="320"/>
      <c r="L54" s="320"/>
      <c r="M54"/>
      <c r="N54"/>
      <c r="O54"/>
      <c r="P54"/>
      <c r="Q54"/>
      <c r="R54"/>
      <c r="S54"/>
      <c r="T54"/>
      <c r="U54"/>
      <c r="V54"/>
      <c r="W54"/>
      <c r="X54"/>
      <c r="Y54"/>
      <c r="Z54"/>
      <c r="AA54"/>
      <c r="AB54"/>
      <c r="AC54"/>
      <c r="AD54"/>
      <c r="AE54"/>
      <c r="AF54"/>
      <c r="AG54"/>
      <c r="AH54"/>
      <c r="AI54"/>
      <c r="AJ54"/>
      <c r="AK54"/>
      <c r="AL54"/>
      <c r="AM54"/>
    </row>
    <row r="55" spans="1:39" s="52" customFormat="1" ht="30" customHeight="1" x14ac:dyDescent="0.2">
      <c r="A55" s="71">
        <v>0.4</v>
      </c>
      <c r="B55" s="72" t="s">
        <v>160</v>
      </c>
      <c r="C55" s="9"/>
      <c r="D55" s="9"/>
      <c r="E55" s="398"/>
      <c r="F55" s="289"/>
      <c r="G55" s="290"/>
      <c r="H55" s="11"/>
      <c r="I55" s="11"/>
      <c r="J55" s="248"/>
      <c r="K55" s="320"/>
      <c r="L55" s="320"/>
      <c r="M55"/>
      <c r="N55"/>
      <c r="O55"/>
      <c r="P55"/>
      <c r="Q55"/>
      <c r="R55"/>
      <c r="S55"/>
      <c r="T55"/>
      <c r="U55"/>
      <c r="V55"/>
      <c r="W55"/>
      <c r="X55"/>
      <c r="Y55"/>
      <c r="Z55"/>
      <c r="AA55"/>
      <c r="AB55"/>
      <c r="AC55"/>
      <c r="AD55"/>
      <c r="AE55"/>
      <c r="AF55"/>
      <c r="AG55"/>
      <c r="AH55"/>
      <c r="AI55"/>
      <c r="AJ55"/>
      <c r="AK55"/>
      <c r="AL55"/>
      <c r="AM55"/>
    </row>
    <row r="56" spans="1:39" s="52" customFormat="1" ht="30" customHeight="1" x14ac:dyDescent="0.2">
      <c r="A56" s="71">
        <v>1</v>
      </c>
      <c r="B56" s="72" t="s">
        <v>161</v>
      </c>
      <c r="C56" s="9" t="s">
        <v>303</v>
      </c>
      <c r="D56" s="9">
        <v>187654</v>
      </c>
      <c r="E56" s="9" t="s">
        <v>348</v>
      </c>
      <c r="F56" s="289" t="s">
        <v>357</v>
      </c>
      <c r="G56" s="290"/>
      <c r="H56" s="11"/>
      <c r="I56" s="11">
        <v>187372</v>
      </c>
      <c r="J56" s="248"/>
      <c r="K56" s="320"/>
      <c r="L56" s="320"/>
      <c r="M56"/>
      <c r="N56"/>
      <c r="O56"/>
      <c r="P56"/>
      <c r="Q56"/>
      <c r="R56"/>
      <c r="S56"/>
      <c r="T56"/>
      <c r="U56"/>
      <c r="V56"/>
      <c r="W56"/>
      <c r="X56"/>
      <c r="Y56"/>
      <c r="Z56"/>
      <c r="AA56"/>
      <c r="AB56"/>
      <c r="AC56"/>
      <c r="AD56"/>
      <c r="AE56"/>
      <c r="AF56"/>
      <c r="AG56"/>
      <c r="AH56"/>
      <c r="AI56"/>
      <c r="AJ56"/>
      <c r="AK56"/>
      <c r="AL56"/>
      <c r="AM56"/>
    </row>
    <row r="57" spans="1:39" s="52" customFormat="1" ht="30" customHeight="1" x14ac:dyDescent="0.2">
      <c r="A57" s="71"/>
      <c r="B57" s="72"/>
      <c r="C57" s="9" t="s">
        <v>304</v>
      </c>
      <c r="D57" s="9">
        <v>359420.64</v>
      </c>
      <c r="E57" s="9" t="s">
        <v>348</v>
      </c>
      <c r="F57" s="289" t="s">
        <v>357</v>
      </c>
      <c r="G57" s="290"/>
      <c r="H57" s="11"/>
      <c r="I57" s="11">
        <v>358132</v>
      </c>
      <c r="J57" s="189"/>
      <c r="K57" s="190"/>
      <c r="L57" s="190"/>
      <c r="M57"/>
      <c r="N57"/>
      <c r="O57"/>
      <c r="P57"/>
      <c r="Q57"/>
      <c r="R57"/>
      <c r="S57"/>
      <c r="T57"/>
      <c r="U57"/>
      <c r="V57"/>
      <c r="W57"/>
      <c r="X57"/>
      <c r="Y57"/>
      <c r="Z57"/>
      <c r="AA57"/>
      <c r="AB57"/>
      <c r="AC57"/>
      <c r="AD57"/>
      <c r="AE57"/>
      <c r="AF57"/>
      <c r="AG57"/>
      <c r="AH57"/>
      <c r="AI57"/>
      <c r="AJ57"/>
      <c r="AK57"/>
      <c r="AL57"/>
      <c r="AM57"/>
    </row>
    <row r="58" spans="1:39" s="52" customFormat="1" ht="30" customHeight="1" x14ac:dyDescent="0.2">
      <c r="A58" s="71">
        <v>2.1</v>
      </c>
      <c r="B58" s="72" t="s">
        <v>162</v>
      </c>
      <c r="C58" s="9" t="s">
        <v>305</v>
      </c>
      <c r="D58" s="9">
        <v>197121</v>
      </c>
      <c r="E58" s="9" t="s">
        <v>348</v>
      </c>
      <c r="F58" s="289" t="s">
        <v>358</v>
      </c>
      <c r="G58" s="290"/>
      <c r="H58" s="11"/>
      <c r="I58" s="11">
        <v>192713</v>
      </c>
      <c r="J58" s="248"/>
      <c r="K58" s="320"/>
      <c r="L58" s="320"/>
      <c r="M58"/>
      <c r="N58"/>
      <c r="O58"/>
      <c r="P58"/>
      <c r="Q58"/>
      <c r="R58"/>
      <c r="S58"/>
      <c r="T58"/>
      <c r="U58"/>
      <c r="V58"/>
      <c r="W58"/>
      <c r="X58"/>
      <c r="Y58"/>
      <c r="Z58"/>
      <c r="AA58"/>
      <c r="AB58"/>
      <c r="AC58"/>
      <c r="AD58"/>
      <c r="AE58"/>
      <c r="AF58"/>
      <c r="AG58"/>
      <c r="AH58"/>
      <c r="AI58"/>
      <c r="AJ58"/>
      <c r="AK58"/>
      <c r="AL58"/>
      <c r="AM58"/>
    </row>
    <row r="59" spans="1:39" s="52" customFormat="1" ht="30" customHeight="1" x14ac:dyDescent="0.2">
      <c r="A59" s="71"/>
      <c r="B59" s="72"/>
      <c r="C59" s="9" t="s">
        <v>306</v>
      </c>
      <c r="D59" s="9">
        <v>933</v>
      </c>
      <c r="E59" s="9" t="s">
        <v>348</v>
      </c>
      <c r="F59" s="289" t="s">
        <v>359</v>
      </c>
      <c r="G59" s="290"/>
      <c r="H59" s="11"/>
      <c r="I59" s="11">
        <v>933</v>
      </c>
      <c r="J59" s="189"/>
      <c r="K59" s="190"/>
      <c r="L59" s="190"/>
      <c r="M59"/>
      <c r="N59"/>
      <c r="O59"/>
      <c r="P59"/>
      <c r="Q59"/>
      <c r="R59"/>
      <c r="S59"/>
      <c r="T59"/>
      <c r="U59"/>
      <c r="V59"/>
      <c r="W59"/>
      <c r="X59"/>
      <c r="Y59"/>
      <c r="Z59"/>
      <c r="AA59"/>
      <c r="AB59"/>
      <c r="AC59"/>
      <c r="AD59"/>
      <c r="AE59"/>
      <c r="AF59"/>
      <c r="AG59"/>
      <c r="AH59"/>
      <c r="AI59"/>
      <c r="AJ59"/>
      <c r="AK59"/>
      <c r="AL59"/>
      <c r="AM59"/>
    </row>
    <row r="60" spans="1:39" s="52" customFormat="1" ht="30" customHeight="1" x14ac:dyDescent="0.2">
      <c r="A60" s="71"/>
      <c r="B60" s="72"/>
      <c r="C60" s="9" t="s">
        <v>307</v>
      </c>
      <c r="D60" s="9">
        <v>793</v>
      </c>
      <c r="E60" s="9" t="s">
        <v>348</v>
      </c>
      <c r="F60" s="289" t="s">
        <v>357</v>
      </c>
      <c r="G60" s="290"/>
      <c r="H60" s="11"/>
      <c r="I60" s="11">
        <v>793</v>
      </c>
      <c r="J60" s="189"/>
      <c r="K60" s="190"/>
      <c r="L60" s="190"/>
      <c r="M60"/>
      <c r="N60"/>
      <c r="O60"/>
      <c r="P60"/>
      <c r="Q60"/>
      <c r="R60"/>
      <c r="S60"/>
      <c r="T60"/>
      <c r="U60"/>
      <c r="V60"/>
      <c r="W60"/>
      <c r="X60"/>
      <c r="Y60"/>
      <c r="Z60"/>
      <c r="AA60"/>
      <c r="AB60"/>
      <c r="AC60"/>
      <c r="AD60"/>
      <c r="AE60"/>
      <c r="AF60"/>
      <c r="AG60"/>
      <c r="AH60"/>
      <c r="AI60"/>
      <c r="AJ60"/>
      <c r="AK60"/>
      <c r="AL60"/>
      <c r="AM60"/>
    </row>
    <row r="61" spans="1:39" s="52" customFormat="1" ht="30" customHeight="1" x14ac:dyDescent="0.2">
      <c r="A61" s="71"/>
      <c r="B61" s="72"/>
      <c r="C61" s="9" t="s">
        <v>308</v>
      </c>
      <c r="D61" s="9">
        <v>44105</v>
      </c>
      <c r="E61" s="9" t="s">
        <v>348</v>
      </c>
      <c r="F61" s="289" t="s">
        <v>358</v>
      </c>
      <c r="G61" s="290"/>
      <c r="H61" s="11"/>
      <c r="I61" s="11">
        <v>672</v>
      </c>
      <c r="J61" s="189"/>
      <c r="K61" s="190"/>
      <c r="L61" s="190"/>
      <c r="M61"/>
      <c r="N61"/>
      <c r="O61"/>
      <c r="P61"/>
      <c r="Q61"/>
      <c r="R61"/>
      <c r="S61"/>
      <c r="T61"/>
      <c r="U61"/>
      <c r="V61"/>
      <c r="W61"/>
      <c r="X61"/>
      <c r="Y61"/>
      <c r="Z61"/>
      <c r="AA61"/>
      <c r="AB61"/>
      <c r="AC61"/>
      <c r="AD61"/>
      <c r="AE61"/>
      <c r="AF61"/>
      <c r="AG61"/>
      <c r="AH61"/>
      <c r="AI61"/>
      <c r="AJ61"/>
      <c r="AK61"/>
      <c r="AL61"/>
      <c r="AM61"/>
    </row>
    <row r="62" spans="1:39" s="52" customFormat="1" ht="30" customHeight="1" x14ac:dyDescent="0.2">
      <c r="A62" s="71"/>
      <c r="B62" s="72"/>
      <c r="C62" s="9"/>
      <c r="D62" s="9"/>
      <c r="E62" s="9"/>
      <c r="F62" s="191"/>
      <c r="G62" s="192"/>
      <c r="H62" s="11"/>
      <c r="I62" s="11"/>
      <c r="J62" s="193"/>
      <c r="K62" s="194"/>
      <c r="L62" s="194"/>
      <c r="M62"/>
      <c r="N62"/>
      <c r="O62"/>
      <c r="P62"/>
      <c r="Q62"/>
      <c r="R62"/>
      <c r="S62"/>
      <c r="T62"/>
      <c r="U62"/>
      <c r="V62"/>
      <c r="W62"/>
      <c r="X62"/>
      <c r="Y62"/>
      <c r="Z62"/>
      <c r="AA62"/>
      <c r="AB62"/>
      <c r="AC62"/>
      <c r="AD62"/>
      <c r="AE62"/>
      <c r="AF62"/>
      <c r="AG62"/>
      <c r="AH62"/>
      <c r="AI62"/>
      <c r="AJ62"/>
      <c r="AK62"/>
      <c r="AL62"/>
      <c r="AM62"/>
    </row>
    <row r="63" spans="1:39" s="52" customFormat="1" ht="30" customHeight="1" x14ac:dyDescent="0.2">
      <c r="A63" s="71">
        <v>2.2000000000000002</v>
      </c>
      <c r="B63" s="72" t="s">
        <v>163</v>
      </c>
      <c r="C63" s="9" t="s">
        <v>309</v>
      </c>
      <c r="D63" s="9">
        <v>43268.84</v>
      </c>
      <c r="E63" s="9" t="s">
        <v>348</v>
      </c>
      <c r="F63" s="289" t="s">
        <v>358</v>
      </c>
      <c r="G63" s="290"/>
      <c r="H63" s="11"/>
      <c r="I63" s="11">
        <v>7614.5</v>
      </c>
      <c r="J63" s="248"/>
      <c r="K63" s="320"/>
      <c r="L63" s="320"/>
      <c r="M63"/>
      <c r="N63"/>
      <c r="O63"/>
      <c r="P63"/>
      <c r="Q63"/>
      <c r="R63"/>
      <c r="S63"/>
      <c r="T63"/>
      <c r="U63"/>
      <c r="V63"/>
      <c r="W63"/>
      <c r="X63"/>
      <c r="Y63"/>
      <c r="Z63"/>
      <c r="AA63"/>
      <c r="AB63"/>
      <c r="AC63"/>
      <c r="AD63"/>
      <c r="AE63"/>
      <c r="AF63"/>
      <c r="AG63"/>
      <c r="AH63"/>
      <c r="AI63"/>
      <c r="AJ63"/>
      <c r="AK63"/>
      <c r="AL63"/>
      <c r="AM63"/>
    </row>
    <row r="64" spans="1:39" s="52" customFormat="1" ht="30" customHeight="1" x14ac:dyDescent="0.2">
      <c r="A64" s="71">
        <v>2.2999999999999998</v>
      </c>
      <c r="B64" s="72" t="s">
        <v>164</v>
      </c>
      <c r="C64" s="9" t="s">
        <v>310</v>
      </c>
      <c r="D64" s="9">
        <v>29716.880000000001</v>
      </c>
      <c r="E64" s="9" t="s">
        <v>349</v>
      </c>
      <c r="F64" s="289" t="s">
        <v>361</v>
      </c>
      <c r="G64" s="290"/>
      <c r="H64" s="11"/>
      <c r="I64" s="11">
        <v>0</v>
      </c>
      <c r="J64" s="248"/>
      <c r="K64" s="320"/>
      <c r="L64" s="320"/>
      <c r="M64"/>
      <c r="N64"/>
      <c r="O64"/>
      <c r="P64"/>
      <c r="Q64"/>
      <c r="R64"/>
      <c r="S64"/>
      <c r="T64"/>
      <c r="U64"/>
      <c r="V64"/>
      <c r="W64"/>
      <c r="X64"/>
      <c r="Y64"/>
      <c r="Z64"/>
      <c r="AA64"/>
      <c r="AB64"/>
      <c r="AC64"/>
      <c r="AD64"/>
      <c r="AE64"/>
      <c r="AF64"/>
      <c r="AG64"/>
      <c r="AH64"/>
      <c r="AI64"/>
      <c r="AJ64"/>
      <c r="AK64"/>
      <c r="AL64"/>
      <c r="AM64"/>
    </row>
    <row r="65" spans="1:39" s="52" customFormat="1" ht="30" customHeight="1" x14ac:dyDescent="0.2">
      <c r="A65" s="71"/>
      <c r="B65" s="72"/>
      <c r="C65" s="9" t="s">
        <v>311</v>
      </c>
      <c r="D65" s="9">
        <v>475.2</v>
      </c>
      <c r="E65" s="9" t="s">
        <v>349</v>
      </c>
      <c r="F65" s="289" t="s">
        <v>361</v>
      </c>
      <c r="G65" s="290"/>
      <c r="H65" s="11"/>
      <c r="I65" s="11">
        <v>0</v>
      </c>
      <c r="J65" s="189"/>
      <c r="K65" s="190"/>
      <c r="L65" s="190"/>
      <c r="M65"/>
      <c r="N65"/>
      <c r="O65"/>
      <c r="P65"/>
      <c r="Q65"/>
      <c r="R65"/>
      <c r="S65"/>
      <c r="T65"/>
      <c r="U65"/>
      <c r="V65"/>
      <c r="W65"/>
      <c r="X65"/>
      <c r="Y65"/>
      <c r="Z65"/>
      <c r="AA65"/>
      <c r="AB65"/>
      <c r="AC65"/>
      <c r="AD65"/>
      <c r="AE65"/>
      <c r="AF65"/>
      <c r="AG65"/>
      <c r="AH65"/>
      <c r="AI65"/>
      <c r="AJ65"/>
      <c r="AK65"/>
      <c r="AL65"/>
      <c r="AM65"/>
    </row>
    <row r="66" spans="1:39" s="52" customFormat="1" ht="30" customHeight="1" x14ac:dyDescent="0.2">
      <c r="A66" s="71"/>
      <c r="B66" s="72"/>
      <c r="C66" s="9" t="s">
        <v>312</v>
      </c>
      <c r="D66" s="9">
        <v>969.97</v>
      </c>
      <c r="E66" s="9" t="s">
        <v>349</v>
      </c>
      <c r="F66" s="289" t="s">
        <v>358</v>
      </c>
      <c r="G66" s="290"/>
      <c r="H66" s="11"/>
      <c r="I66" s="11">
        <v>0</v>
      </c>
      <c r="J66" s="189"/>
      <c r="K66" s="190"/>
      <c r="L66" s="190"/>
      <c r="M66"/>
      <c r="N66"/>
      <c r="O66"/>
      <c r="P66"/>
      <c r="Q66"/>
      <c r="R66"/>
      <c r="S66"/>
      <c r="T66"/>
      <c r="U66"/>
      <c r="V66"/>
      <c r="W66"/>
      <c r="X66"/>
      <c r="Y66"/>
      <c r="Z66"/>
      <c r="AA66"/>
      <c r="AB66"/>
      <c r="AC66"/>
      <c r="AD66"/>
      <c r="AE66"/>
      <c r="AF66"/>
      <c r="AG66"/>
      <c r="AH66"/>
      <c r="AI66"/>
      <c r="AJ66"/>
      <c r="AK66"/>
      <c r="AL66"/>
      <c r="AM66"/>
    </row>
    <row r="67" spans="1:39" s="52" customFormat="1" ht="30" customHeight="1" x14ac:dyDescent="0.2">
      <c r="A67" s="71">
        <v>2.4</v>
      </c>
      <c r="B67" s="72" t="s">
        <v>165</v>
      </c>
      <c r="C67" s="9" t="s">
        <v>313</v>
      </c>
      <c r="D67" s="9">
        <v>2500</v>
      </c>
      <c r="E67" s="9" t="s">
        <v>348</v>
      </c>
      <c r="F67" s="289" t="s">
        <v>358</v>
      </c>
      <c r="G67" s="290"/>
      <c r="H67" s="11"/>
      <c r="I67" s="11">
        <v>0</v>
      </c>
      <c r="J67" s="248"/>
      <c r="K67" s="320"/>
      <c r="L67" s="320"/>
      <c r="M67"/>
      <c r="N67"/>
      <c r="O67"/>
      <c r="P67"/>
      <c r="Q67"/>
      <c r="R67"/>
      <c r="S67"/>
      <c r="T67"/>
      <c r="U67"/>
      <c r="V67"/>
      <c r="W67"/>
      <c r="X67"/>
      <c r="Y67"/>
      <c r="Z67"/>
      <c r="AA67"/>
      <c r="AB67"/>
      <c r="AC67"/>
      <c r="AD67"/>
      <c r="AE67"/>
      <c r="AF67"/>
      <c r="AG67"/>
      <c r="AH67"/>
      <c r="AI67"/>
      <c r="AJ67"/>
      <c r="AK67"/>
      <c r="AL67"/>
      <c r="AM67"/>
    </row>
    <row r="68" spans="1:39" s="52" customFormat="1" ht="30" customHeight="1" x14ac:dyDescent="0.2">
      <c r="A68" s="71"/>
      <c r="B68" s="72"/>
      <c r="C68" s="9" t="s">
        <v>314</v>
      </c>
      <c r="D68" s="9">
        <v>1748.57</v>
      </c>
      <c r="E68" s="9" t="s">
        <v>350</v>
      </c>
      <c r="F68" s="289" t="s">
        <v>362</v>
      </c>
      <c r="G68" s="290"/>
      <c r="H68" s="11"/>
      <c r="I68" s="11">
        <v>0</v>
      </c>
      <c r="J68" s="189"/>
      <c r="K68" s="190"/>
      <c r="L68" s="190"/>
      <c r="M68"/>
      <c r="N68"/>
      <c r="O68"/>
      <c r="P68"/>
      <c r="Q68"/>
      <c r="R68"/>
      <c r="S68"/>
      <c r="T68"/>
      <c r="U68"/>
      <c r="V68"/>
      <c r="W68"/>
      <c r="X68"/>
      <c r="Y68"/>
      <c r="Z68"/>
      <c r="AA68"/>
      <c r="AB68"/>
      <c r="AC68"/>
      <c r="AD68"/>
      <c r="AE68"/>
      <c r="AF68"/>
      <c r="AG68"/>
      <c r="AH68"/>
      <c r="AI68"/>
      <c r="AJ68"/>
      <c r="AK68"/>
      <c r="AL68"/>
      <c r="AM68"/>
    </row>
    <row r="69" spans="1:39" s="52" customFormat="1" ht="30" customHeight="1" x14ac:dyDescent="0.2">
      <c r="A69" s="71">
        <v>2.5</v>
      </c>
      <c r="B69" s="72" t="s">
        <v>166</v>
      </c>
      <c r="C69" s="9" t="s">
        <v>315</v>
      </c>
      <c r="D69" s="9">
        <v>359810.92</v>
      </c>
      <c r="E69" s="9" t="s">
        <v>348</v>
      </c>
      <c r="F69" s="289" t="s">
        <v>360</v>
      </c>
      <c r="G69" s="290"/>
      <c r="H69" s="11"/>
      <c r="I69" s="11">
        <v>308784.15000000002</v>
      </c>
      <c r="J69" s="248"/>
      <c r="K69" s="320"/>
      <c r="L69" s="320"/>
      <c r="M69"/>
      <c r="N69"/>
      <c r="O69"/>
      <c r="P69"/>
      <c r="Q69"/>
      <c r="R69"/>
      <c r="S69"/>
      <c r="T69"/>
      <c r="U69"/>
      <c r="V69"/>
      <c r="W69"/>
      <c r="X69"/>
      <c r="Y69"/>
      <c r="Z69"/>
      <c r="AA69"/>
      <c r="AB69"/>
      <c r="AC69"/>
      <c r="AD69"/>
      <c r="AE69"/>
      <c r="AF69"/>
      <c r="AG69"/>
      <c r="AH69"/>
      <c r="AI69"/>
      <c r="AJ69"/>
      <c r="AK69"/>
      <c r="AL69"/>
      <c r="AM69"/>
    </row>
    <row r="70" spans="1:39" s="52" customFormat="1" ht="30" customHeight="1" x14ac:dyDescent="0.2">
      <c r="A70" s="71"/>
      <c r="B70" s="72"/>
      <c r="C70" s="9"/>
      <c r="D70" s="9"/>
      <c r="E70" s="9"/>
      <c r="F70" s="191"/>
      <c r="G70" s="192"/>
      <c r="H70" s="11"/>
      <c r="I70" s="11"/>
      <c r="J70" s="189"/>
      <c r="K70" s="190"/>
      <c r="L70" s="190"/>
      <c r="M70"/>
      <c r="N70"/>
      <c r="O70"/>
      <c r="P70"/>
      <c r="Q70"/>
      <c r="R70"/>
      <c r="S70"/>
      <c r="T70"/>
      <c r="U70"/>
      <c r="V70"/>
      <c r="W70"/>
      <c r="X70"/>
      <c r="Y70"/>
      <c r="Z70"/>
      <c r="AA70"/>
      <c r="AB70"/>
      <c r="AC70"/>
      <c r="AD70"/>
      <c r="AE70"/>
      <c r="AF70"/>
      <c r="AG70"/>
      <c r="AH70"/>
      <c r="AI70"/>
      <c r="AJ70"/>
      <c r="AK70"/>
      <c r="AL70"/>
      <c r="AM70"/>
    </row>
    <row r="71" spans="1:39" s="52" customFormat="1" ht="30" customHeight="1" x14ac:dyDescent="0.2">
      <c r="A71" s="71">
        <v>2.6</v>
      </c>
      <c r="B71" s="72" t="s">
        <v>167</v>
      </c>
      <c r="C71" s="9" t="s">
        <v>316</v>
      </c>
      <c r="D71" s="9">
        <v>11849.23</v>
      </c>
      <c r="E71" s="9" t="s">
        <v>351</v>
      </c>
      <c r="F71" s="289" t="s">
        <v>363</v>
      </c>
      <c r="G71" s="290"/>
      <c r="H71" s="11"/>
      <c r="I71" s="11">
        <v>10258.19</v>
      </c>
      <c r="J71" s="248"/>
      <c r="K71" s="320"/>
      <c r="L71" s="320"/>
      <c r="M71"/>
      <c r="N71"/>
      <c r="O71"/>
      <c r="P71"/>
      <c r="Q71"/>
      <c r="R71"/>
      <c r="S71"/>
      <c r="T71"/>
      <c r="U71"/>
      <c r="V71"/>
      <c r="W71"/>
      <c r="X71"/>
      <c r="Y71"/>
      <c r="Z71"/>
      <c r="AA71"/>
      <c r="AB71"/>
      <c r="AC71"/>
      <c r="AD71"/>
      <c r="AE71"/>
      <c r="AF71"/>
      <c r="AG71"/>
      <c r="AH71"/>
      <c r="AI71"/>
      <c r="AJ71"/>
      <c r="AK71"/>
      <c r="AL71"/>
      <c r="AM71"/>
    </row>
    <row r="72" spans="1:39" s="52" customFormat="1" ht="30" customHeight="1" x14ac:dyDescent="0.2">
      <c r="A72" s="71"/>
      <c r="B72" s="72"/>
      <c r="C72" s="9" t="s">
        <v>317</v>
      </c>
      <c r="D72" s="9">
        <v>1503.6</v>
      </c>
      <c r="E72" s="9" t="s">
        <v>351</v>
      </c>
      <c r="F72" s="289" t="s">
        <v>363</v>
      </c>
      <c r="G72" s="290"/>
      <c r="H72" s="11"/>
      <c r="I72" s="11">
        <v>1503.6</v>
      </c>
      <c r="J72" s="189"/>
      <c r="K72" s="190"/>
      <c r="L72" s="190"/>
      <c r="M72"/>
      <c r="N72"/>
      <c r="O72"/>
      <c r="P72"/>
      <c r="Q72"/>
      <c r="R72"/>
      <c r="S72"/>
      <c r="T72"/>
      <c r="U72"/>
      <c r="V72"/>
      <c r="W72"/>
      <c r="X72"/>
      <c r="Y72"/>
      <c r="Z72"/>
      <c r="AA72"/>
      <c r="AB72"/>
      <c r="AC72"/>
      <c r="AD72"/>
      <c r="AE72"/>
      <c r="AF72"/>
      <c r="AG72"/>
      <c r="AH72"/>
      <c r="AI72"/>
      <c r="AJ72"/>
      <c r="AK72"/>
      <c r="AL72"/>
      <c r="AM72"/>
    </row>
    <row r="73" spans="1:39" s="52" customFormat="1" ht="30" customHeight="1" x14ac:dyDescent="0.2">
      <c r="A73" s="71">
        <v>2.7</v>
      </c>
      <c r="B73" s="72" t="s">
        <v>168</v>
      </c>
      <c r="C73" s="9" t="s">
        <v>318</v>
      </c>
      <c r="D73" s="9">
        <v>55683</v>
      </c>
      <c r="E73" s="9" t="s">
        <v>349</v>
      </c>
      <c r="F73" s="289" t="s">
        <v>364</v>
      </c>
      <c r="G73" s="290"/>
      <c r="H73" s="11"/>
      <c r="I73" s="11">
        <v>55683</v>
      </c>
      <c r="J73" s="248"/>
      <c r="K73" s="320"/>
      <c r="L73" s="320"/>
      <c r="M73"/>
      <c r="N73"/>
      <c r="O73"/>
      <c r="P73"/>
      <c r="Q73"/>
      <c r="R73"/>
      <c r="S73"/>
      <c r="T73"/>
      <c r="U73"/>
      <c r="V73"/>
      <c r="W73"/>
      <c r="X73"/>
      <c r="Y73"/>
      <c r="Z73"/>
      <c r="AA73"/>
      <c r="AB73"/>
      <c r="AC73"/>
      <c r="AD73"/>
      <c r="AE73"/>
      <c r="AF73"/>
      <c r="AG73"/>
      <c r="AH73"/>
      <c r="AI73"/>
      <c r="AJ73"/>
      <c r="AK73"/>
      <c r="AL73"/>
      <c r="AM73"/>
    </row>
    <row r="74" spans="1:39" s="52" customFormat="1" ht="30" customHeight="1" x14ac:dyDescent="0.2">
      <c r="A74" s="71">
        <v>2.8</v>
      </c>
      <c r="B74" s="72" t="s">
        <v>169</v>
      </c>
      <c r="C74" s="9" t="s">
        <v>319</v>
      </c>
      <c r="D74" s="9">
        <v>32042.41</v>
      </c>
      <c r="E74" s="9" t="s">
        <v>352</v>
      </c>
      <c r="F74" s="289" t="s">
        <v>365</v>
      </c>
      <c r="G74" s="290"/>
      <c r="H74" s="11"/>
      <c r="I74" s="11">
        <v>0</v>
      </c>
      <c r="J74" s="248"/>
      <c r="K74" s="320"/>
      <c r="L74" s="320"/>
      <c r="M74"/>
      <c r="N74"/>
      <c r="O74"/>
      <c r="P74"/>
      <c r="Q74"/>
      <c r="R74"/>
      <c r="S74"/>
      <c r="T74"/>
      <c r="U74"/>
      <c r="V74"/>
      <c r="W74"/>
      <c r="X74"/>
      <c r="Y74"/>
      <c r="Z74"/>
      <c r="AA74"/>
      <c r="AB74"/>
      <c r="AC74"/>
      <c r="AD74"/>
      <c r="AE74"/>
      <c r="AF74"/>
      <c r="AG74"/>
      <c r="AH74"/>
      <c r="AI74"/>
      <c r="AJ74"/>
      <c r="AK74"/>
      <c r="AL74"/>
      <c r="AM74"/>
    </row>
    <row r="75" spans="1:39" s="52" customFormat="1" ht="30" customHeight="1" x14ac:dyDescent="0.2">
      <c r="A75" s="71">
        <v>3</v>
      </c>
      <c r="B75" s="72" t="s">
        <v>170</v>
      </c>
      <c r="C75" s="9" t="s">
        <v>320</v>
      </c>
      <c r="D75" s="9">
        <v>39886.99</v>
      </c>
      <c r="E75" s="9" t="s">
        <v>353</v>
      </c>
      <c r="F75" s="289" t="s">
        <v>362</v>
      </c>
      <c r="G75" s="290"/>
      <c r="H75" s="11"/>
      <c r="I75" s="11">
        <v>0</v>
      </c>
      <c r="J75" s="248"/>
      <c r="K75" s="320"/>
      <c r="L75" s="320"/>
      <c r="M75"/>
      <c r="N75"/>
      <c r="O75"/>
      <c r="P75"/>
      <c r="Q75"/>
      <c r="R75"/>
      <c r="S75"/>
      <c r="T75"/>
      <c r="U75"/>
      <c r="V75"/>
      <c r="W75"/>
      <c r="X75"/>
      <c r="Y75"/>
      <c r="Z75"/>
      <c r="AA75"/>
      <c r="AB75"/>
      <c r="AC75"/>
      <c r="AD75"/>
      <c r="AE75"/>
      <c r="AF75"/>
      <c r="AG75"/>
      <c r="AH75"/>
      <c r="AI75"/>
      <c r="AJ75"/>
      <c r="AK75"/>
      <c r="AL75"/>
      <c r="AM75"/>
    </row>
    <row r="76" spans="1:39" s="52" customFormat="1" ht="30" customHeight="1" x14ac:dyDescent="0.2">
      <c r="A76" s="71"/>
      <c r="B76" s="72"/>
      <c r="C76" s="9" t="s">
        <v>321</v>
      </c>
      <c r="D76" s="9">
        <v>26328.46</v>
      </c>
      <c r="E76" s="9" t="s">
        <v>350</v>
      </c>
      <c r="F76" s="289" t="s">
        <v>364</v>
      </c>
      <c r="G76" s="290"/>
      <c r="H76" s="11"/>
      <c r="I76" s="11">
        <v>24311.8</v>
      </c>
      <c r="J76" s="189"/>
      <c r="K76" s="190"/>
      <c r="L76" s="190"/>
      <c r="M76"/>
      <c r="N76"/>
      <c r="O76"/>
      <c r="P76"/>
      <c r="Q76"/>
      <c r="R76"/>
      <c r="S76"/>
      <c r="T76"/>
      <c r="U76"/>
      <c r="V76"/>
      <c r="W76"/>
      <c r="X76"/>
      <c r="Y76"/>
      <c r="Z76"/>
      <c r="AA76"/>
      <c r="AB76"/>
      <c r="AC76"/>
      <c r="AD76"/>
      <c r="AE76"/>
      <c r="AF76"/>
      <c r="AG76"/>
      <c r="AH76"/>
      <c r="AI76"/>
      <c r="AJ76"/>
      <c r="AK76"/>
      <c r="AL76"/>
      <c r="AM76"/>
    </row>
    <row r="77" spans="1:39" s="52" customFormat="1" ht="30" customHeight="1" x14ac:dyDescent="0.2">
      <c r="A77" s="71"/>
      <c r="B77" s="72"/>
      <c r="C77" s="9" t="s">
        <v>322</v>
      </c>
      <c r="D77" s="9">
        <v>5229.7</v>
      </c>
      <c r="E77" s="9" t="s">
        <v>350</v>
      </c>
      <c r="F77" s="289" t="s">
        <v>359</v>
      </c>
      <c r="G77" s="290"/>
      <c r="H77" s="11"/>
      <c r="I77" s="11">
        <v>5229.7</v>
      </c>
      <c r="J77" s="189"/>
      <c r="K77" s="190"/>
      <c r="L77" s="190"/>
      <c r="M77"/>
      <c r="N77"/>
      <c r="O77"/>
      <c r="P77"/>
      <c r="Q77"/>
      <c r="R77"/>
      <c r="S77"/>
      <c r="T77"/>
      <c r="U77"/>
      <c r="V77"/>
      <c r="W77"/>
      <c r="X77"/>
      <c r="Y77"/>
      <c r="Z77"/>
      <c r="AA77"/>
      <c r="AB77"/>
      <c r="AC77"/>
      <c r="AD77"/>
      <c r="AE77"/>
      <c r="AF77"/>
      <c r="AG77"/>
      <c r="AH77"/>
      <c r="AI77"/>
      <c r="AJ77"/>
      <c r="AK77"/>
      <c r="AL77"/>
      <c r="AM77"/>
    </row>
    <row r="78" spans="1:39" s="52" customFormat="1" ht="30" customHeight="1" x14ac:dyDescent="0.2">
      <c r="A78" s="71">
        <v>4</v>
      </c>
      <c r="B78" s="72" t="s">
        <v>171</v>
      </c>
      <c r="C78" s="9" t="s">
        <v>331</v>
      </c>
      <c r="D78" s="9">
        <v>2381.04</v>
      </c>
      <c r="E78" s="9" t="s">
        <v>350</v>
      </c>
      <c r="F78" s="289" t="s">
        <v>366</v>
      </c>
      <c r="G78" s="290"/>
      <c r="H78" s="11"/>
      <c r="I78" s="11"/>
      <c r="J78" s="248"/>
      <c r="K78" s="320"/>
      <c r="L78" s="320"/>
      <c r="M78"/>
      <c r="N78"/>
      <c r="O78"/>
      <c r="P78"/>
      <c r="Q78"/>
      <c r="R78"/>
      <c r="S78"/>
      <c r="T78"/>
      <c r="U78"/>
      <c r="V78"/>
      <c r="W78"/>
      <c r="X78"/>
      <c r="Y78"/>
      <c r="Z78"/>
      <c r="AA78"/>
      <c r="AB78"/>
      <c r="AC78"/>
      <c r="AD78"/>
      <c r="AE78"/>
      <c r="AF78"/>
      <c r="AG78"/>
      <c r="AH78"/>
      <c r="AI78"/>
      <c r="AJ78"/>
      <c r="AK78"/>
      <c r="AL78"/>
      <c r="AM78"/>
    </row>
    <row r="79" spans="1:39" s="52" customFormat="1" ht="30" customHeight="1" x14ac:dyDescent="0.2">
      <c r="A79" s="71">
        <v>5</v>
      </c>
      <c r="B79" s="72" t="s">
        <v>172</v>
      </c>
      <c r="C79" s="9" t="s">
        <v>324</v>
      </c>
      <c r="D79" s="9">
        <v>5147.6899999999996</v>
      </c>
      <c r="E79" s="9" t="s">
        <v>352</v>
      </c>
      <c r="F79" s="289" t="s">
        <v>367</v>
      </c>
      <c r="G79" s="290"/>
      <c r="H79" s="11"/>
      <c r="I79" s="11">
        <v>3781.85</v>
      </c>
      <c r="J79" s="248"/>
      <c r="K79" s="320"/>
      <c r="L79" s="320"/>
      <c r="M79"/>
      <c r="N79"/>
      <c r="O79"/>
      <c r="P79"/>
      <c r="Q79"/>
      <c r="R79"/>
      <c r="S79"/>
      <c r="T79"/>
      <c r="U79"/>
      <c r="V79"/>
      <c r="W79"/>
      <c r="X79"/>
      <c r="Y79"/>
      <c r="Z79"/>
      <c r="AA79"/>
      <c r="AB79"/>
      <c r="AC79"/>
      <c r="AD79"/>
      <c r="AE79"/>
      <c r="AF79"/>
      <c r="AG79"/>
      <c r="AH79"/>
      <c r="AI79"/>
      <c r="AJ79"/>
      <c r="AK79"/>
      <c r="AL79"/>
      <c r="AM79"/>
    </row>
    <row r="80" spans="1:39" s="52" customFormat="1" ht="30" customHeight="1" x14ac:dyDescent="0.2">
      <c r="A80" s="71"/>
      <c r="B80" s="72"/>
      <c r="C80" s="9" t="s">
        <v>325</v>
      </c>
      <c r="D80" s="9">
        <v>18650.53</v>
      </c>
      <c r="E80" s="9" t="s">
        <v>349</v>
      </c>
      <c r="F80" s="289" t="s">
        <v>367</v>
      </c>
      <c r="G80" s="290"/>
      <c r="H80" s="11"/>
      <c r="I80" s="11">
        <v>18650.53</v>
      </c>
      <c r="J80" s="189"/>
      <c r="K80" s="190"/>
      <c r="L80" s="190"/>
      <c r="M80"/>
      <c r="N80"/>
      <c r="O80"/>
      <c r="P80"/>
      <c r="Q80"/>
      <c r="R80"/>
      <c r="S80"/>
      <c r="T80"/>
      <c r="U80"/>
      <c r="V80"/>
      <c r="W80"/>
      <c r="X80"/>
      <c r="Y80"/>
      <c r="Z80"/>
      <c r="AA80"/>
      <c r="AB80"/>
      <c r="AC80"/>
      <c r="AD80"/>
      <c r="AE80"/>
      <c r="AF80"/>
      <c r="AG80"/>
      <c r="AH80"/>
      <c r="AI80"/>
      <c r="AJ80"/>
      <c r="AK80"/>
      <c r="AL80"/>
      <c r="AM80"/>
    </row>
    <row r="81" spans="1:47" s="52" customFormat="1" ht="30" customHeight="1" x14ac:dyDescent="0.2">
      <c r="A81" s="71"/>
      <c r="B81" s="72"/>
      <c r="C81" s="9" t="s">
        <v>326</v>
      </c>
      <c r="D81" s="9">
        <v>2057.48</v>
      </c>
      <c r="E81" s="9" t="s">
        <v>354</v>
      </c>
      <c r="F81" s="289" t="s">
        <v>367</v>
      </c>
      <c r="G81" s="290"/>
      <c r="H81" s="11"/>
      <c r="I81" s="11">
        <v>0</v>
      </c>
      <c r="J81" s="189"/>
      <c r="K81" s="190"/>
      <c r="L81" s="190"/>
      <c r="M81"/>
      <c r="N81"/>
      <c r="O81"/>
      <c r="P81"/>
      <c r="Q81"/>
      <c r="R81"/>
      <c r="S81"/>
      <c r="T81"/>
      <c r="U81"/>
      <c r="V81"/>
      <c r="W81"/>
      <c r="X81"/>
      <c r="Y81"/>
      <c r="Z81"/>
      <c r="AA81"/>
      <c r="AB81"/>
      <c r="AC81"/>
      <c r="AD81"/>
      <c r="AE81"/>
      <c r="AF81"/>
      <c r="AG81"/>
      <c r="AH81"/>
      <c r="AI81"/>
      <c r="AJ81"/>
      <c r="AK81"/>
      <c r="AL81"/>
      <c r="AM81"/>
    </row>
    <row r="82" spans="1:47" s="52" customFormat="1" ht="30" customHeight="1" x14ac:dyDescent="0.2">
      <c r="A82" s="71"/>
      <c r="B82" s="72"/>
      <c r="C82" s="9" t="s">
        <v>327</v>
      </c>
      <c r="D82" s="9">
        <v>1581.33</v>
      </c>
      <c r="E82" s="9" t="s">
        <v>352</v>
      </c>
      <c r="F82" s="289" t="s">
        <v>367</v>
      </c>
      <c r="G82" s="290"/>
      <c r="H82" s="11"/>
      <c r="I82" s="11">
        <v>1581.33</v>
      </c>
      <c r="J82" s="189"/>
      <c r="K82" s="190"/>
      <c r="L82" s="190"/>
      <c r="M82"/>
      <c r="N82"/>
      <c r="O82"/>
      <c r="P82"/>
      <c r="Q82"/>
      <c r="R82"/>
      <c r="S82"/>
      <c r="T82"/>
      <c r="U82"/>
      <c r="V82"/>
      <c r="W82"/>
      <c r="X82"/>
      <c r="Y82"/>
      <c r="Z82"/>
      <c r="AA82"/>
      <c r="AB82"/>
      <c r="AC82"/>
      <c r="AD82"/>
      <c r="AE82"/>
      <c r="AF82"/>
      <c r="AG82"/>
      <c r="AH82"/>
      <c r="AI82"/>
      <c r="AJ82"/>
      <c r="AK82"/>
      <c r="AL82"/>
      <c r="AM82"/>
    </row>
    <row r="83" spans="1:47" s="52" customFormat="1" ht="30" customHeight="1" x14ac:dyDescent="0.2">
      <c r="A83" s="71"/>
      <c r="B83" s="72"/>
      <c r="C83" s="9" t="s">
        <v>328</v>
      </c>
      <c r="D83" s="9">
        <v>12809.26</v>
      </c>
      <c r="E83" s="9" t="s">
        <v>350</v>
      </c>
      <c r="F83" s="289" t="s">
        <v>367</v>
      </c>
      <c r="G83" s="290"/>
      <c r="H83" s="11"/>
      <c r="I83" s="11">
        <v>9489.81</v>
      </c>
      <c r="J83" s="189"/>
      <c r="K83" s="190"/>
      <c r="L83" s="190"/>
      <c r="M83"/>
      <c r="N83"/>
      <c r="O83"/>
      <c r="P83"/>
      <c r="Q83"/>
      <c r="R83"/>
      <c r="S83"/>
      <c r="T83"/>
      <c r="U83"/>
      <c r="V83"/>
      <c r="W83"/>
      <c r="X83"/>
      <c r="Y83"/>
      <c r="Z83"/>
      <c r="AA83"/>
      <c r="AB83"/>
      <c r="AC83"/>
      <c r="AD83"/>
      <c r="AE83"/>
      <c r="AF83"/>
      <c r="AG83"/>
      <c r="AH83"/>
      <c r="AI83"/>
      <c r="AJ83"/>
      <c r="AK83"/>
      <c r="AL83"/>
      <c r="AM83"/>
    </row>
    <row r="84" spans="1:47" s="52" customFormat="1" ht="30" customHeight="1" x14ac:dyDescent="0.2">
      <c r="A84" s="71">
        <v>6</v>
      </c>
      <c r="B84" s="72" t="s">
        <v>173</v>
      </c>
      <c r="C84" s="9"/>
      <c r="D84" s="9"/>
      <c r="E84" s="9"/>
      <c r="F84" s="289"/>
      <c r="G84" s="290"/>
      <c r="H84" s="11"/>
      <c r="I84" s="11"/>
      <c r="J84" s="248"/>
      <c r="K84" s="320"/>
      <c r="L84" s="320"/>
      <c r="M84"/>
      <c r="N84"/>
      <c r="O84"/>
      <c r="P84"/>
      <c r="Q84"/>
      <c r="R84"/>
      <c r="S84"/>
      <c r="T84"/>
      <c r="U84"/>
      <c r="V84"/>
      <c r="W84"/>
      <c r="X84"/>
      <c r="Y84"/>
      <c r="Z84"/>
      <c r="AA84"/>
      <c r="AB84"/>
      <c r="AC84"/>
      <c r="AD84"/>
      <c r="AE84"/>
      <c r="AF84"/>
      <c r="AG84"/>
      <c r="AH84"/>
      <c r="AI84"/>
      <c r="AJ84"/>
      <c r="AK84"/>
      <c r="AL84"/>
      <c r="AM84"/>
    </row>
    <row r="85" spans="1:47" s="52" customFormat="1" ht="30" customHeight="1" x14ac:dyDescent="0.2">
      <c r="A85" s="71">
        <v>7</v>
      </c>
      <c r="B85" s="72" t="s">
        <v>174</v>
      </c>
      <c r="C85" s="9" t="s">
        <v>332</v>
      </c>
      <c r="D85" s="9">
        <v>193091.61</v>
      </c>
      <c r="E85" s="9" t="s">
        <v>355</v>
      </c>
      <c r="F85" s="289" t="s">
        <v>368</v>
      </c>
      <c r="G85" s="290"/>
      <c r="H85" s="11" t="s">
        <v>368</v>
      </c>
      <c r="I85" s="11">
        <v>83527.81</v>
      </c>
      <c r="J85" s="248"/>
      <c r="K85" s="320"/>
      <c r="L85" s="320"/>
      <c r="M85"/>
      <c r="N85"/>
      <c r="O85"/>
      <c r="P85"/>
      <c r="Q85"/>
      <c r="R85"/>
      <c r="S85"/>
      <c r="T85"/>
      <c r="U85"/>
      <c r="V85"/>
      <c r="W85"/>
      <c r="X85"/>
      <c r="Y85"/>
      <c r="Z85"/>
      <c r="AA85"/>
      <c r="AB85"/>
      <c r="AC85"/>
      <c r="AD85"/>
      <c r="AE85"/>
      <c r="AF85"/>
      <c r="AG85"/>
      <c r="AH85"/>
      <c r="AI85"/>
      <c r="AJ85"/>
      <c r="AK85"/>
      <c r="AL85"/>
      <c r="AM85"/>
    </row>
    <row r="86" spans="1:47" s="52" customFormat="1" ht="30" customHeight="1" x14ac:dyDescent="0.2">
      <c r="A86" s="71"/>
      <c r="B86" s="72"/>
      <c r="C86" s="9" t="s">
        <v>334</v>
      </c>
      <c r="D86" s="9">
        <v>200000</v>
      </c>
      <c r="E86" s="9" t="s">
        <v>348</v>
      </c>
      <c r="F86" s="289"/>
      <c r="G86" s="290"/>
      <c r="H86" s="11"/>
      <c r="I86" s="11"/>
      <c r="J86" s="189"/>
      <c r="K86" s="190"/>
      <c r="L86" s="190"/>
      <c r="M86"/>
      <c r="N86"/>
      <c r="O86"/>
      <c r="P86"/>
      <c r="Q86"/>
      <c r="R86"/>
      <c r="S86"/>
      <c r="T86"/>
      <c r="U86"/>
      <c r="V86"/>
      <c r="W86"/>
      <c r="X86"/>
      <c r="Y86"/>
      <c r="Z86"/>
      <c r="AA86"/>
      <c r="AB86"/>
      <c r="AC86"/>
      <c r="AD86"/>
      <c r="AE86"/>
      <c r="AF86"/>
      <c r="AG86"/>
      <c r="AH86"/>
      <c r="AI86"/>
      <c r="AJ86"/>
      <c r="AK86"/>
      <c r="AL86"/>
      <c r="AM86"/>
    </row>
    <row r="87" spans="1:47" s="52" customFormat="1" ht="30" customHeight="1" x14ac:dyDescent="0.2">
      <c r="A87" s="71">
        <v>8</v>
      </c>
      <c r="B87" s="72" t="s">
        <v>175</v>
      </c>
      <c r="C87" s="9" t="s">
        <v>329</v>
      </c>
      <c r="D87" s="9">
        <v>711790</v>
      </c>
      <c r="E87" s="9" t="s">
        <v>348</v>
      </c>
      <c r="F87" s="109"/>
      <c r="G87" s="110"/>
      <c r="H87" s="11"/>
      <c r="I87" s="11">
        <v>11490</v>
      </c>
      <c r="J87" s="248"/>
      <c r="K87" s="320"/>
      <c r="L87" s="320"/>
      <c r="M87"/>
      <c r="N87"/>
      <c r="O87"/>
      <c r="P87"/>
      <c r="Q87"/>
      <c r="R87"/>
      <c r="S87"/>
      <c r="T87"/>
      <c r="U87"/>
      <c r="V87"/>
      <c r="W87"/>
      <c r="X87"/>
      <c r="Y87"/>
      <c r="Z87"/>
      <c r="AA87"/>
      <c r="AB87"/>
      <c r="AC87"/>
      <c r="AD87"/>
      <c r="AE87"/>
      <c r="AF87"/>
      <c r="AG87"/>
      <c r="AH87"/>
      <c r="AI87"/>
      <c r="AJ87"/>
      <c r="AK87"/>
      <c r="AL87"/>
      <c r="AM87"/>
    </row>
    <row r="88" spans="1:47" s="52" customFormat="1" ht="30" customHeight="1" x14ac:dyDescent="0.2">
      <c r="A88" s="71"/>
      <c r="B88" s="72"/>
      <c r="C88" s="9"/>
      <c r="D88" s="9"/>
      <c r="E88" s="9"/>
      <c r="F88" s="289"/>
      <c r="G88" s="290"/>
      <c r="H88" s="11"/>
      <c r="I88" s="11"/>
      <c r="J88" s="248"/>
      <c r="K88" s="320"/>
      <c r="L88" s="320"/>
      <c r="M88"/>
      <c r="N88"/>
      <c r="O88"/>
      <c r="P88"/>
      <c r="Q88"/>
      <c r="R88"/>
      <c r="S88"/>
      <c r="T88"/>
      <c r="U88"/>
      <c r="V88"/>
      <c r="W88"/>
      <c r="X88"/>
      <c r="Y88"/>
      <c r="Z88"/>
      <c r="AA88"/>
      <c r="AB88"/>
      <c r="AC88"/>
      <c r="AD88"/>
      <c r="AE88"/>
      <c r="AF88"/>
      <c r="AG88"/>
      <c r="AH88"/>
      <c r="AI88"/>
      <c r="AJ88"/>
      <c r="AK88"/>
      <c r="AL88"/>
      <c r="AM88"/>
    </row>
    <row r="89" spans="1:47" s="52" customFormat="1" ht="30" customHeight="1" x14ac:dyDescent="0.2">
      <c r="A89" s="349" t="s">
        <v>176</v>
      </c>
      <c r="B89" s="350"/>
      <c r="C89" s="64" t="s">
        <v>177</v>
      </c>
      <c r="D89" s="64" t="s">
        <v>233</v>
      </c>
      <c r="E89" s="129" t="s">
        <v>234</v>
      </c>
      <c r="F89" s="178" t="s">
        <v>180</v>
      </c>
      <c r="G89" s="178" t="s">
        <v>181</v>
      </c>
      <c r="H89" s="450"/>
      <c r="I89" s="322"/>
      <c r="J89" s="248"/>
      <c r="K89" s="320"/>
      <c r="L89" s="320"/>
      <c r="M89"/>
      <c r="N89"/>
      <c r="O89"/>
      <c r="P89"/>
      <c r="Q89"/>
      <c r="R89"/>
      <c r="S89"/>
      <c r="T89"/>
      <c r="U89"/>
      <c r="V89"/>
      <c r="W89"/>
      <c r="X89"/>
      <c r="Y89"/>
      <c r="Z89"/>
      <c r="AA89"/>
      <c r="AB89"/>
      <c r="AC89"/>
      <c r="AD89"/>
      <c r="AE89"/>
      <c r="AF89"/>
      <c r="AG89"/>
      <c r="AH89"/>
      <c r="AI89"/>
      <c r="AJ89"/>
      <c r="AK89"/>
      <c r="AL89"/>
      <c r="AM89"/>
    </row>
    <row r="90" spans="1:47" s="52" customFormat="1" ht="30" customHeight="1" x14ac:dyDescent="0.2">
      <c r="A90" s="71" t="s">
        <v>182</v>
      </c>
      <c r="B90" s="72" t="s">
        <v>183</v>
      </c>
      <c r="C90" s="9" t="s">
        <v>323</v>
      </c>
      <c r="D90" s="9">
        <v>55</v>
      </c>
      <c r="E90" s="9">
        <v>4</v>
      </c>
      <c r="F90" s="158">
        <v>10025.19</v>
      </c>
      <c r="G90" s="158"/>
      <c r="H90" s="321"/>
      <c r="I90" s="322"/>
      <c r="J90" s="338" t="s">
        <v>184</v>
      </c>
      <c r="K90" s="339"/>
      <c r="L90" s="339"/>
      <c r="M90"/>
      <c r="N90"/>
      <c r="O90"/>
      <c r="P90"/>
      <c r="Q90"/>
      <c r="R90"/>
      <c r="S90"/>
      <c r="T90"/>
      <c r="U90"/>
      <c r="V90"/>
      <c r="W90"/>
      <c r="X90"/>
      <c r="Y90"/>
      <c r="Z90"/>
      <c r="AA90"/>
      <c r="AB90"/>
      <c r="AC90"/>
      <c r="AD90"/>
      <c r="AE90"/>
      <c r="AF90"/>
      <c r="AG90"/>
      <c r="AH90"/>
      <c r="AI90"/>
      <c r="AJ90"/>
      <c r="AK90"/>
      <c r="AL90"/>
      <c r="AM90"/>
    </row>
    <row r="91" spans="1:47" s="52" customFormat="1" ht="30" customHeight="1" x14ac:dyDescent="0.2">
      <c r="A91" s="71" t="s">
        <v>185</v>
      </c>
      <c r="B91" s="72" t="s">
        <v>186</v>
      </c>
      <c r="C91" s="9"/>
      <c r="D91" s="9"/>
      <c r="E91" s="9"/>
      <c r="F91" s="158"/>
      <c r="G91" s="158"/>
      <c r="H91" s="159"/>
      <c r="I91" s="134"/>
      <c r="J91" s="248"/>
      <c r="K91" s="320"/>
      <c r="L91" s="320"/>
      <c r="M91"/>
      <c r="N91"/>
      <c r="O91"/>
      <c r="P91"/>
      <c r="Q91"/>
      <c r="R91"/>
      <c r="S91"/>
      <c r="T91"/>
      <c r="U91"/>
      <c r="V91"/>
      <c r="W91"/>
      <c r="X91"/>
      <c r="Y91"/>
      <c r="Z91"/>
      <c r="AA91"/>
      <c r="AB91"/>
      <c r="AC91"/>
      <c r="AD91"/>
      <c r="AE91"/>
      <c r="AF91"/>
      <c r="AG91"/>
      <c r="AH91"/>
      <c r="AI91"/>
      <c r="AJ91"/>
      <c r="AK91"/>
      <c r="AL91"/>
      <c r="AM91"/>
    </row>
    <row r="92" spans="1:47" s="52" customFormat="1" ht="30" customHeight="1" x14ac:dyDescent="0.2">
      <c r="A92" s="71" t="s">
        <v>187</v>
      </c>
      <c r="B92" s="72" t="s">
        <v>188</v>
      </c>
      <c r="C92" s="9"/>
      <c r="D92" s="9"/>
      <c r="E92" s="9"/>
      <c r="F92" s="158"/>
      <c r="G92" s="158"/>
      <c r="H92" s="321"/>
      <c r="I92" s="322"/>
      <c r="J92" s="248"/>
      <c r="K92" s="320"/>
      <c r="L92" s="320"/>
      <c r="M92"/>
      <c r="N92"/>
      <c r="O92"/>
      <c r="P92"/>
      <c r="Q92"/>
      <c r="R92"/>
      <c r="S92"/>
      <c r="T92"/>
      <c r="U92"/>
      <c r="V92"/>
      <c r="W92"/>
      <c r="X92"/>
      <c r="Y92"/>
      <c r="Z92"/>
      <c r="AA92"/>
      <c r="AB92"/>
      <c r="AC92"/>
      <c r="AD92"/>
      <c r="AE92"/>
      <c r="AF92"/>
      <c r="AG92"/>
      <c r="AH92"/>
      <c r="AI92"/>
      <c r="AJ92"/>
      <c r="AK92"/>
      <c r="AL92"/>
      <c r="AM92"/>
    </row>
    <row r="93" spans="1:47" s="76" customFormat="1" ht="33" customHeight="1" x14ac:dyDescent="0.2">
      <c r="A93" s="52"/>
      <c r="B93" s="52"/>
      <c r="C93" s="74" t="s">
        <v>189</v>
      </c>
      <c r="D93" s="119">
        <f>SUM(D52:D88)+SUM(D90:D92)</f>
        <v>2549604.3499999996</v>
      </c>
      <c r="E93" s="416"/>
      <c r="F93" s="417"/>
      <c r="G93" s="417"/>
      <c r="H93" s="121">
        <f>SUM(H52:H88)</f>
        <v>1000</v>
      </c>
      <c r="I93" s="121">
        <f>SUM(I52:I88)</f>
        <v>1282521.2700000003</v>
      </c>
      <c r="J93"/>
      <c r="K93"/>
      <c r="L93"/>
      <c r="M93"/>
      <c r="N93"/>
      <c r="O93"/>
      <c r="P93"/>
      <c r="Q93"/>
      <c r="R93"/>
      <c r="S93"/>
      <c r="T93"/>
      <c r="U93"/>
      <c r="V93"/>
      <c r="W93"/>
      <c r="X93"/>
      <c r="Y93"/>
      <c r="Z93"/>
      <c r="AA93"/>
      <c r="AB93"/>
      <c r="AC93"/>
      <c r="AD93"/>
      <c r="AE93"/>
      <c r="AF93"/>
      <c r="AG93"/>
      <c r="AH93"/>
      <c r="AI93"/>
      <c r="AJ93"/>
      <c r="AK93"/>
    </row>
    <row r="94" spans="1:47" s="76" customFormat="1" ht="33" customHeight="1" thickBot="1" x14ac:dyDescent="0.25">
      <c r="A94" s="55"/>
      <c r="B94" s="55"/>
      <c r="C94" s="75" t="s">
        <v>190</v>
      </c>
      <c r="D94" s="120">
        <f>D93/$C$6</f>
        <v>1140.7625727069349</v>
      </c>
      <c r="E94" s="418"/>
      <c r="F94" s="418"/>
      <c r="G94" s="418"/>
      <c r="H94" s="122">
        <f t="shared" ref="H94:I94" si="1">H93/$C$6</f>
        <v>0.44742729306487694</v>
      </c>
      <c r="I94" s="122">
        <f t="shared" si="1"/>
        <v>573.83502013422833</v>
      </c>
      <c r="J94"/>
      <c r="K94"/>
      <c r="L94"/>
      <c r="M94"/>
      <c r="N94"/>
      <c r="O94"/>
      <c r="P94"/>
      <c r="Q94"/>
      <c r="R94"/>
      <c r="S94"/>
      <c r="T94"/>
      <c r="U94"/>
      <c r="V94"/>
      <c r="W94"/>
      <c r="X94"/>
      <c r="Y94"/>
      <c r="Z94"/>
      <c r="AA94"/>
      <c r="AB94"/>
      <c r="AC94"/>
      <c r="AD94"/>
      <c r="AE94"/>
      <c r="AF94"/>
      <c r="AG94"/>
      <c r="AH94"/>
      <c r="AI94"/>
      <c r="AJ94"/>
      <c r="AK94"/>
    </row>
    <row r="95" spans="1:47" s="76" customFormat="1" ht="27" customHeight="1" x14ac:dyDescent="0.2">
      <c r="A95" s="55"/>
      <c r="B95" s="55"/>
      <c r="C95" s="54"/>
      <c r="D95" s="54"/>
      <c r="E95" s="54"/>
      <c r="F95" s="54"/>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row>
    <row r="96" spans="1:47" s="76" customFormat="1" ht="36" customHeight="1" x14ac:dyDescent="0.2">
      <c r="A96" s="423"/>
      <c r="B96" s="423"/>
      <c r="C96" s="423"/>
      <c r="D96" s="423"/>
      <c r="E96" s="423"/>
      <c r="F96" s="423"/>
      <c r="G96" s="423"/>
      <c r="H96" s="423"/>
      <c r="I96" s="423"/>
      <c r="J96" s="423"/>
      <c r="K96" s="423"/>
      <c r="L96" s="423"/>
      <c r="M96" s="423"/>
      <c r="N96" s="423"/>
      <c r="O96" s="423"/>
      <c r="P96" s="423"/>
      <c r="Q96" s="423"/>
      <c r="R96" s="423"/>
      <c r="S96" s="423"/>
      <c r="T96" s="423"/>
      <c r="U96"/>
      <c r="V96"/>
      <c r="W96"/>
      <c r="X96"/>
      <c r="Y96"/>
      <c r="Z96"/>
      <c r="AA96"/>
      <c r="AB96"/>
      <c r="AC96"/>
      <c r="AD96"/>
      <c r="AE96"/>
      <c r="AF96"/>
      <c r="AG96"/>
      <c r="AH96"/>
      <c r="AI96"/>
      <c r="AJ96"/>
      <c r="AK96"/>
      <c r="AL96"/>
      <c r="AM96"/>
      <c r="AN96"/>
      <c r="AO96"/>
      <c r="AP96"/>
      <c r="AQ96"/>
      <c r="AR96"/>
      <c r="AS96"/>
      <c r="AT96"/>
      <c r="AU96"/>
    </row>
    <row r="97" spans="1:20" ht="23.25" customHeight="1" x14ac:dyDescent="0.2">
      <c r="A97" s="328" t="s">
        <v>235</v>
      </c>
      <c r="B97" s="329"/>
      <c r="C97" s="334" t="s">
        <v>236</v>
      </c>
      <c r="D97" s="334" t="s">
        <v>193</v>
      </c>
      <c r="E97" s="276" t="s">
        <v>194</v>
      </c>
      <c r="F97" s="278"/>
      <c r="G97" s="277" t="s">
        <v>195</v>
      </c>
      <c r="H97" s="277"/>
      <c r="I97" s="277"/>
      <c r="J97" s="277"/>
      <c r="K97" s="277"/>
      <c r="L97" s="277"/>
      <c r="M97" s="277"/>
      <c r="N97" s="277"/>
      <c r="O97" s="276" t="s">
        <v>196</v>
      </c>
      <c r="P97" s="277"/>
      <c r="Q97" s="277"/>
      <c r="R97" s="278"/>
      <c r="S97" s="282" t="s">
        <v>197</v>
      </c>
      <c r="T97" s="278" t="s">
        <v>198</v>
      </c>
    </row>
    <row r="98" spans="1:20" ht="39.4" customHeight="1" x14ac:dyDescent="0.2">
      <c r="A98" s="424"/>
      <c r="B98" s="425"/>
      <c r="C98" s="347"/>
      <c r="D98" s="335"/>
      <c r="E98" s="279"/>
      <c r="F98" s="281"/>
      <c r="G98" s="280"/>
      <c r="H98" s="280"/>
      <c r="I98" s="280"/>
      <c r="J98" s="280"/>
      <c r="K98" s="280"/>
      <c r="L98" s="280"/>
      <c r="M98" s="280"/>
      <c r="N98" s="280"/>
      <c r="O98" s="279"/>
      <c r="P98" s="280"/>
      <c r="Q98" s="280"/>
      <c r="R98" s="281"/>
      <c r="S98" s="283"/>
      <c r="T98" s="281"/>
    </row>
    <row r="99" spans="1:20" ht="24.75" customHeight="1" x14ac:dyDescent="0.2">
      <c r="A99" s="426"/>
      <c r="B99" s="427"/>
      <c r="C99" s="348"/>
      <c r="D99" s="317" t="s">
        <v>199</v>
      </c>
      <c r="E99" s="318"/>
      <c r="F99" s="319"/>
      <c r="G99" s="317" t="s">
        <v>200</v>
      </c>
      <c r="H99" s="318"/>
      <c r="I99" s="318"/>
      <c r="J99" s="318"/>
      <c r="K99" s="318"/>
      <c r="L99" s="318"/>
      <c r="M99" s="318"/>
      <c r="N99" s="319"/>
      <c r="O99" s="317" t="s">
        <v>201</v>
      </c>
      <c r="P99" s="318"/>
      <c r="Q99" s="318"/>
      <c r="R99" s="319"/>
      <c r="S99" s="283"/>
      <c r="T99" s="278" t="s">
        <v>113</v>
      </c>
    </row>
    <row r="100" spans="1:20" ht="30" customHeight="1" x14ac:dyDescent="0.2">
      <c r="A100" s="77" t="s">
        <v>138</v>
      </c>
      <c r="B100" s="78"/>
      <c r="C100" s="79"/>
      <c r="D100" s="79" t="s">
        <v>202</v>
      </c>
      <c r="E100" s="79" t="s">
        <v>203</v>
      </c>
      <c r="F100" s="79" t="s">
        <v>204</v>
      </c>
      <c r="G100" s="79" t="s">
        <v>205</v>
      </c>
      <c r="H100" s="79" t="s">
        <v>206</v>
      </c>
      <c r="I100" s="79" t="s">
        <v>207</v>
      </c>
      <c r="J100" s="79" t="s">
        <v>208</v>
      </c>
      <c r="K100" s="79" t="s">
        <v>209</v>
      </c>
      <c r="L100" s="317" t="s">
        <v>210</v>
      </c>
      <c r="M100" s="319"/>
      <c r="N100" s="79" t="s">
        <v>211</v>
      </c>
      <c r="O100" s="79" t="s">
        <v>212</v>
      </c>
      <c r="P100" s="79" t="s">
        <v>213</v>
      </c>
      <c r="Q100" s="79" t="s">
        <v>214</v>
      </c>
      <c r="R100" s="79" t="s">
        <v>215</v>
      </c>
      <c r="S100" s="284"/>
      <c r="T100" s="281"/>
    </row>
    <row r="101" spans="1:20" ht="30" customHeight="1" x14ac:dyDescent="0.2">
      <c r="A101" s="80">
        <v>0.1</v>
      </c>
      <c r="B101" s="72" t="s">
        <v>156</v>
      </c>
      <c r="C101" s="340"/>
      <c r="D101" s="341"/>
      <c r="E101" s="341"/>
      <c r="F101" s="341"/>
      <c r="G101" s="341"/>
      <c r="H101" s="341"/>
      <c r="I101" s="341"/>
      <c r="J101" s="341"/>
      <c r="K101" s="341"/>
      <c r="L101" s="341"/>
      <c r="M101" s="341"/>
      <c r="N101" s="342"/>
      <c r="O101" s="28" t="s">
        <v>216</v>
      </c>
      <c r="P101" s="28"/>
      <c r="Q101" s="28"/>
      <c r="R101" s="28"/>
      <c r="S101" s="118">
        <f>SUM(C101:R101)</f>
        <v>0</v>
      </c>
      <c r="T101" s="25"/>
    </row>
    <row r="102" spans="1:20" ht="30" customHeight="1" x14ac:dyDescent="0.2">
      <c r="A102" s="71">
        <v>0.2</v>
      </c>
      <c r="B102" s="72" t="s">
        <v>158</v>
      </c>
      <c r="C102" s="343"/>
      <c r="D102" s="344"/>
      <c r="E102" s="344"/>
      <c r="F102" s="344"/>
      <c r="G102" s="344"/>
      <c r="H102" s="344"/>
      <c r="I102" s="344"/>
      <c r="J102" s="344"/>
      <c r="K102" s="344"/>
      <c r="L102" s="344"/>
      <c r="M102" s="344"/>
      <c r="N102" s="345"/>
      <c r="O102" s="28" t="s">
        <v>216</v>
      </c>
      <c r="P102" s="28"/>
      <c r="Q102" s="28"/>
      <c r="R102" s="28"/>
      <c r="S102" s="118">
        <f t="shared" ref="S102:S127" si="2">SUM(C102:R102)</f>
        <v>0</v>
      </c>
      <c r="T102" s="24"/>
    </row>
    <row r="103" spans="1:20" ht="30" customHeight="1" x14ac:dyDescent="0.2">
      <c r="A103" s="71">
        <v>0.3</v>
      </c>
      <c r="B103" s="72" t="s">
        <v>159</v>
      </c>
      <c r="C103" s="30"/>
      <c r="D103" s="30"/>
      <c r="E103" s="30">
        <v>4.21</v>
      </c>
      <c r="F103" s="30"/>
      <c r="G103" s="30"/>
      <c r="H103" s="30"/>
      <c r="I103" s="30"/>
      <c r="J103" s="28"/>
      <c r="K103" s="28"/>
      <c r="L103" s="404"/>
      <c r="M103" s="405"/>
      <c r="N103" s="406"/>
      <c r="O103" s="28" t="s">
        <v>216</v>
      </c>
      <c r="P103" s="28">
        <v>38.29</v>
      </c>
      <c r="Q103" s="28">
        <v>2.1800000000000002</v>
      </c>
      <c r="R103" s="28"/>
      <c r="S103" s="118">
        <f t="shared" si="2"/>
        <v>44.68</v>
      </c>
      <c r="T103" s="24">
        <v>-220.46</v>
      </c>
    </row>
    <row r="104" spans="1:20" ht="30" customHeight="1" x14ac:dyDescent="0.2">
      <c r="A104" s="71">
        <v>0.4</v>
      </c>
      <c r="B104" s="72" t="s">
        <v>160</v>
      </c>
      <c r="C104" s="30"/>
      <c r="D104" s="30"/>
      <c r="E104" s="30"/>
      <c r="F104" s="30"/>
      <c r="G104" s="30"/>
      <c r="H104" s="30"/>
      <c r="I104" s="30"/>
      <c r="J104" s="28"/>
      <c r="K104" s="28"/>
      <c r="L104" s="340"/>
      <c r="M104" s="341"/>
      <c r="N104" s="342"/>
      <c r="O104" s="28" t="s">
        <v>216</v>
      </c>
      <c r="P104" s="28"/>
      <c r="Q104" s="28"/>
      <c r="R104" s="28"/>
      <c r="S104" s="118">
        <f t="shared" si="2"/>
        <v>0</v>
      </c>
      <c r="T104" s="28"/>
    </row>
    <row r="105" spans="1:20" ht="30" customHeight="1" x14ac:dyDescent="0.2">
      <c r="A105" s="71">
        <v>0.5</v>
      </c>
      <c r="B105" s="72" t="s">
        <v>217</v>
      </c>
      <c r="C105" s="24"/>
      <c r="D105" s="24"/>
      <c r="E105" s="26"/>
      <c r="F105" s="27"/>
      <c r="G105" s="29"/>
      <c r="H105" s="28"/>
      <c r="I105" s="28"/>
      <c r="J105" s="28"/>
      <c r="K105" s="28"/>
      <c r="L105" s="340"/>
      <c r="M105" s="341"/>
      <c r="N105" s="342"/>
      <c r="O105" s="28" t="s">
        <v>216</v>
      </c>
      <c r="P105" s="28"/>
      <c r="Q105" s="28"/>
      <c r="R105" s="28"/>
      <c r="S105" s="118">
        <f t="shared" si="2"/>
        <v>0</v>
      </c>
      <c r="T105" s="28"/>
    </row>
    <row r="106" spans="1:20" ht="30" customHeight="1" x14ac:dyDescent="0.2">
      <c r="A106" s="71">
        <v>1</v>
      </c>
      <c r="B106" s="78" t="s">
        <v>161</v>
      </c>
      <c r="C106" s="24">
        <v>0</v>
      </c>
      <c r="D106" s="24">
        <v>122716</v>
      </c>
      <c r="E106" s="30">
        <v>3937</v>
      </c>
      <c r="F106" s="24">
        <v>5696</v>
      </c>
      <c r="G106" s="28" t="s">
        <v>333</v>
      </c>
      <c r="H106" s="28" t="s">
        <v>333</v>
      </c>
      <c r="I106" s="28">
        <v>0</v>
      </c>
      <c r="J106" s="28" t="s">
        <v>333</v>
      </c>
      <c r="K106" s="28" t="s">
        <v>333</v>
      </c>
      <c r="L106" s="340"/>
      <c r="M106" s="341"/>
      <c r="N106" s="342"/>
      <c r="O106" s="28" t="s">
        <v>216</v>
      </c>
      <c r="P106" s="28">
        <v>2044.37</v>
      </c>
      <c r="Q106" s="28">
        <v>3455.5</v>
      </c>
      <c r="R106" s="28"/>
      <c r="S106" s="118">
        <f t="shared" si="2"/>
        <v>137848.87</v>
      </c>
      <c r="T106" s="24">
        <v>-16978.98</v>
      </c>
    </row>
    <row r="107" spans="1:20" ht="30" hidden="1" customHeight="1" x14ac:dyDescent="0.2">
      <c r="A107" s="71"/>
      <c r="B107" s="78"/>
      <c r="C107" s="24"/>
      <c r="D107" s="24"/>
      <c r="E107" s="30"/>
      <c r="F107" s="24"/>
      <c r="G107" s="28"/>
      <c r="H107" s="28"/>
      <c r="I107" s="28"/>
      <c r="J107" s="28"/>
      <c r="K107" s="28"/>
      <c r="L107" s="340"/>
      <c r="M107" s="341"/>
      <c r="N107" s="342"/>
      <c r="O107" s="28"/>
      <c r="P107" s="28"/>
      <c r="Q107" s="28"/>
      <c r="R107" s="28"/>
      <c r="S107" s="118"/>
      <c r="T107" s="24"/>
    </row>
    <row r="108" spans="1:20" ht="30" customHeight="1" x14ac:dyDescent="0.2">
      <c r="A108" s="71">
        <v>2.1</v>
      </c>
      <c r="B108" s="72" t="s">
        <v>162</v>
      </c>
      <c r="C108" s="24">
        <v>-78247</v>
      </c>
      <c r="D108" s="24">
        <v>73207</v>
      </c>
      <c r="E108" s="30">
        <v>1634</v>
      </c>
      <c r="F108" s="24">
        <v>5833</v>
      </c>
      <c r="G108" s="28"/>
      <c r="H108" s="28"/>
      <c r="I108" s="28">
        <v>0</v>
      </c>
      <c r="J108" s="28" t="s">
        <v>333</v>
      </c>
      <c r="K108" s="28" t="s">
        <v>333</v>
      </c>
      <c r="L108" s="340"/>
      <c r="M108" s="341"/>
      <c r="N108" s="342"/>
      <c r="O108" s="28" t="s">
        <v>216</v>
      </c>
      <c r="P108" s="28">
        <v>1966.84</v>
      </c>
      <c r="Q108" s="28">
        <v>78992.53</v>
      </c>
      <c r="R108" s="28"/>
      <c r="S108" s="118">
        <f t="shared" si="2"/>
        <v>83386.37</v>
      </c>
      <c r="T108" s="24">
        <v>-91676</v>
      </c>
    </row>
    <row r="109" spans="1:20" ht="30" hidden="1" customHeight="1" x14ac:dyDescent="0.2">
      <c r="A109" s="201"/>
      <c r="B109" s="202"/>
      <c r="C109" s="200"/>
      <c r="D109" s="200"/>
      <c r="E109" s="203"/>
      <c r="F109" s="200"/>
      <c r="G109" s="198"/>
      <c r="H109" s="198"/>
      <c r="I109" s="198"/>
      <c r="J109" s="198"/>
      <c r="K109" s="198"/>
      <c r="L109" s="340"/>
      <c r="M109" s="341"/>
      <c r="N109" s="342"/>
      <c r="O109" s="198"/>
      <c r="P109" s="198"/>
      <c r="Q109" s="198"/>
      <c r="R109" s="198"/>
      <c r="S109" s="199"/>
      <c r="T109" s="200"/>
    </row>
    <row r="110" spans="1:20" ht="30" hidden="1" customHeight="1" x14ac:dyDescent="0.2">
      <c r="A110" s="201"/>
      <c r="B110" s="202"/>
      <c r="C110" s="200"/>
      <c r="D110" s="200"/>
      <c r="E110" s="203"/>
      <c r="F110" s="200"/>
      <c r="G110" s="198"/>
      <c r="H110" s="198"/>
      <c r="I110" s="198"/>
      <c r="J110" s="198"/>
      <c r="K110" s="198"/>
      <c r="L110" s="340"/>
      <c r="M110" s="341"/>
      <c r="N110" s="342"/>
      <c r="O110" s="198"/>
      <c r="P110" s="198"/>
      <c r="Q110" s="198"/>
      <c r="R110" s="198"/>
      <c r="S110" s="199"/>
      <c r="T110" s="200"/>
    </row>
    <row r="111" spans="1:20" ht="30" hidden="1" customHeight="1" x14ac:dyDescent="0.2">
      <c r="A111" s="201"/>
      <c r="B111" s="202"/>
      <c r="C111" s="200"/>
      <c r="D111" s="200"/>
      <c r="E111" s="203"/>
      <c r="F111" s="200"/>
      <c r="G111" s="198"/>
      <c r="H111" s="198"/>
      <c r="I111" s="198"/>
      <c r="J111" s="198"/>
      <c r="K111" s="198"/>
      <c r="L111" s="340"/>
      <c r="M111" s="341"/>
      <c r="N111" s="342"/>
      <c r="O111" s="198"/>
      <c r="P111" s="198"/>
      <c r="Q111" s="198"/>
      <c r="R111" s="198"/>
      <c r="S111" s="199"/>
      <c r="T111" s="200"/>
    </row>
    <row r="112" spans="1:20" ht="30" customHeight="1" x14ac:dyDescent="0.2">
      <c r="A112" s="71">
        <v>2.2000000000000002</v>
      </c>
      <c r="B112" s="72" t="s">
        <v>163</v>
      </c>
      <c r="C112" s="24">
        <v>-56752</v>
      </c>
      <c r="D112" s="24">
        <v>18687</v>
      </c>
      <c r="E112" s="30">
        <v>189</v>
      </c>
      <c r="F112" s="24">
        <v>3004</v>
      </c>
      <c r="G112" s="28"/>
      <c r="H112" s="28"/>
      <c r="I112" s="28">
        <v>0</v>
      </c>
      <c r="J112" s="28">
        <v>796</v>
      </c>
      <c r="K112" s="28">
        <v>0</v>
      </c>
      <c r="L112" s="340"/>
      <c r="M112" s="341"/>
      <c r="N112" s="342"/>
      <c r="O112" s="28" t="s">
        <v>216</v>
      </c>
      <c r="P112" s="28">
        <v>233.95</v>
      </c>
      <c r="Q112" s="28">
        <v>57988.08</v>
      </c>
      <c r="R112" s="28">
        <v>1.46</v>
      </c>
      <c r="S112" s="118">
        <f>SUM(C112:R112)</f>
        <v>24147.489999999998</v>
      </c>
      <c r="T112" s="24">
        <v>-60499.23</v>
      </c>
    </row>
    <row r="113" spans="1:20" ht="30" customHeight="1" x14ac:dyDescent="0.2">
      <c r="A113" s="71">
        <v>2.2999999999999998</v>
      </c>
      <c r="B113" s="72" t="s">
        <v>164</v>
      </c>
      <c r="C113" s="24">
        <v>-1980</v>
      </c>
      <c r="D113" s="24">
        <v>10936</v>
      </c>
      <c r="E113" s="30">
        <v>134</v>
      </c>
      <c r="F113" s="24">
        <v>768</v>
      </c>
      <c r="G113" s="28"/>
      <c r="H113" s="28"/>
      <c r="I113" s="28">
        <v>0</v>
      </c>
      <c r="J113" s="28">
        <v>1380</v>
      </c>
      <c r="K113" s="28">
        <v>0</v>
      </c>
      <c r="L113" s="340"/>
      <c r="M113" s="341"/>
      <c r="N113" s="342"/>
      <c r="O113" s="28" t="s">
        <v>216</v>
      </c>
      <c r="P113" s="28">
        <v>12.78</v>
      </c>
      <c r="Q113" s="28">
        <v>5961.53</v>
      </c>
      <c r="R113" s="28">
        <v>0.8</v>
      </c>
      <c r="S113" s="118">
        <f t="shared" si="2"/>
        <v>17213.11</v>
      </c>
      <c r="T113" s="24">
        <v>-7784.74</v>
      </c>
    </row>
    <row r="114" spans="1:20" ht="30" hidden="1" customHeight="1" x14ac:dyDescent="0.2">
      <c r="A114" s="201"/>
      <c r="B114" s="202"/>
      <c r="C114" s="200"/>
      <c r="D114" s="200"/>
      <c r="E114" s="203"/>
      <c r="F114" s="200"/>
      <c r="G114" s="198"/>
      <c r="H114" s="198"/>
      <c r="I114" s="198"/>
      <c r="J114" s="198"/>
      <c r="K114" s="198"/>
      <c r="L114" s="340"/>
      <c r="M114" s="341"/>
      <c r="N114" s="342"/>
      <c r="O114" s="198"/>
      <c r="P114" s="198"/>
      <c r="Q114" s="198"/>
      <c r="R114" s="198"/>
      <c r="S114" s="199"/>
      <c r="T114" s="200"/>
    </row>
    <row r="115" spans="1:20" ht="30" hidden="1" customHeight="1" x14ac:dyDescent="0.2">
      <c r="A115" s="201"/>
      <c r="B115" s="202"/>
      <c r="C115" s="200"/>
      <c r="D115" s="200"/>
      <c r="E115" s="203"/>
      <c r="F115" s="200"/>
      <c r="G115" s="198"/>
      <c r="H115" s="198"/>
      <c r="I115" s="198"/>
      <c r="J115" s="198"/>
      <c r="K115" s="198"/>
      <c r="L115" s="340"/>
      <c r="M115" s="341"/>
      <c r="N115" s="342"/>
      <c r="O115" s="198"/>
      <c r="P115" s="198"/>
      <c r="Q115" s="198"/>
      <c r="R115" s="198"/>
      <c r="S115" s="199"/>
      <c r="T115" s="200"/>
    </row>
    <row r="116" spans="1:20" ht="30" customHeight="1" x14ac:dyDescent="0.2">
      <c r="A116" s="71">
        <v>2.4</v>
      </c>
      <c r="B116" s="72" t="s">
        <v>165</v>
      </c>
      <c r="C116" s="24">
        <v>-4276</v>
      </c>
      <c r="D116" s="24">
        <v>1410</v>
      </c>
      <c r="E116" s="30">
        <v>14</v>
      </c>
      <c r="F116" s="24">
        <v>240</v>
      </c>
      <c r="G116" s="28"/>
      <c r="H116" s="28"/>
      <c r="I116" s="28">
        <v>0</v>
      </c>
      <c r="J116" s="28">
        <v>1583</v>
      </c>
      <c r="K116" s="28">
        <v>0</v>
      </c>
      <c r="L116" s="340"/>
      <c r="M116" s="341"/>
      <c r="N116" s="342"/>
      <c r="O116" s="28" t="s">
        <v>216</v>
      </c>
      <c r="P116" s="28">
        <v>10.43</v>
      </c>
      <c r="Q116" s="28">
        <v>4308.59</v>
      </c>
      <c r="R116" s="28">
        <v>0.76</v>
      </c>
      <c r="S116" s="118">
        <f t="shared" si="2"/>
        <v>3290.78</v>
      </c>
      <c r="T116" s="24">
        <v>-4282.91</v>
      </c>
    </row>
    <row r="117" spans="1:20" ht="30" hidden="1" customHeight="1" x14ac:dyDescent="0.2">
      <c r="A117" s="201"/>
      <c r="B117" s="202"/>
      <c r="C117" s="200"/>
      <c r="D117" s="200"/>
      <c r="E117" s="203"/>
      <c r="F117" s="200"/>
      <c r="G117" s="198"/>
      <c r="H117" s="198"/>
      <c r="I117" s="198"/>
      <c r="J117" s="198"/>
      <c r="K117" s="198"/>
      <c r="L117" s="340"/>
      <c r="M117" s="341"/>
      <c r="N117" s="342"/>
      <c r="O117" s="198"/>
      <c r="P117" s="198"/>
      <c r="Q117" s="198"/>
      <c r="R117" s="198"/>
      <c r="S117" s="199"/>
      <c r="T117" s="200"/>
    </row>
    <row r="118" spans="1:20" ht="30" customHeight="1" x14ac:dyDescent="0.2">
      <c r="A118" s="71">
        <v>2.5</v>
      </c>
      <c r="B118" s="72" t="s">
        <v>166</v>
      </c>
      <c r="C118" s="24">
        <v>-78971</v>
      </c>
      <c r="D118" s="24">
        <v>76256</v>
      </c>
      <c r="E118" s="30">
        <v>1999</v>
      </c>
      <c r="F118" s="24">
        <v>6565</v>
      </c>
      <c r="G118" s="28"/>
      <c r="H118" s="28"/>
      <c r="I118" s="28">
        <v>0</v>
      </c>
      <c r="J118" s="28">
        <v>1928</v>
      </c>
      <c r="K118" s="28">
        <v>0</v>
      </c>
      <c r="L118" s="340"/>
      <c r="M118" s="341"/>
      <c r="N118" s="342"/>
      <c r="O118" s="28" t="s">
        <v>216</v>
      </c>
      <c r="P118" s="28">
        <v>1181.83</v>
      </c>
      <c r="Q118" s="28">
        <v>84907.23</v>
      </c>
      <c r="R118" s="28">
        <v>1.1399999999999999</v>
      </c>
      <c r="S118" s="118">
        <f t="shared" si="2"/>
        <v>93867.199999999997</v>
      </c>
      <c r="T118" s="24">
        <v>-93268.95</v>
      </c>
    </row>
    <row r="119" spans="1:20" ht="30" hidden="1" customHeight="1" x14ac:dyDescent="0.2">
      <c r="A119" s="201"/>
      <c r="B119" s="202"/>
      <c r="C119" s="200"/>
      <c r="D119" s="200"/>
      <c r="E119" s="203"/>
      <c r="F119" s="200"/>
      <c r="G119" s="198"/>
      <c r="H119" s="198"/>
      <c r="I119" s="198"/>
      <c r="J119" s="198"/>
      <c r="K119" s="198"/>
      <c r="L119" s="340"/>
      <c r="M119" s="341"/>
      <c r="N119" s="342"/>
      <c r="O119" s="198"/>
      <c r="P119" s="198"/>
      <c r="Q119" s="198"/>
      <c r="R119" s="198"/>
      <c r="S119" s="199"/>
      <c r="T119" s="200"/>
    </row>
    <row r="120" spans="1:20" ht="30" customHeight="1" x14ac:dyDescent="0.2">
      <c r="A120" s="71">
        <v>2.6</v>
      </c>
      <c r="B120" s="72" t="s">
        <v>167</v>
      </c>
      <c r="C120" s="24">
        <v>-3506</v>
      </c>
      <c r="D120" s="24">
        <v>10936</v>
      </c>
      <c r="E120" s="30">
        <v>26</v>
      </c>
      <c r="F120" s="24">
        <v>170</v>
      </c>
      <c r="G120" s="28"/>
      <c r="H120" s="28"/>
      <c r="I120" s="28">
        <v>0</v>
      </c>
      <c r="J120" s="28">
        <v>20219</v>
      </c>
      <c r="K120" s="28">
        <v>0</v>
      </c>
      <c r="L120" s="340"/>
      <c r="M120" s="341"/>
      <c r="N120" s="342"/>
      <c r="O120" s="28" t="s">
        <v>216</v>
      </c>
      <c r="P120" s="28">
        <v>209.42</v>
      </c>
      <c r="Q120" s="28">
        <v>3530.11</v>
      </c>
      <c r="R120" s="28">
        <v>0.55000000000000004</v>
      </c>
      <c r="S120" s="118">
        <f t="shared" si="2"/>
        <v>31585.079999999998</v>
      </c>
      <c r="T120" s="24">
        <v>-8151.89</v>
      </c>
    </row>
    <row r="121" spans="1:20" ht="30" hidden="1" customHeight="1" x14ac:dyDescent="0.2">
      <c r="A121" s="201"/>
      <c r="B121" s="202"/>
      <c r="C121" s="200"/>
      <c r="D121" s="200"/>
      <c r="E121" s="203"/>
      <c r="F121" s="200"/>
      <c r="G121" s="198"/>
      <c r="H121" s="198"/>
      <c r="I121" s="198"/>
      <c r="J121" s="198"/>
      <c r="K121" s="198"/>
      <c r="L121" s="340"/>
      <c r="M121" s="341"/>
      <c r="N121" s="342"/>
      <c r="O121" s="198"/>
      <c r="P121" s="198"/>
      <c r="Q121" s="198"/>
      <c r="R121" s="198"/>
      <c r="S121" s="199"/>
      <c r="T121" s="200"/>
    </row>
    <row r="122" spans="1:20" ht="30" customHeight="1" x14ac:dyDescent="0.2">
      <c r="A122" s="71">
        <v>2.7</v>
      </c>
      <c r="B122" s="72" t="s">
        <v>168</v>
      </c>
      <c r="C122" s="24">
        <v>0</v>
      </c>
      <c r="D122" s="24">
        <v>17313</v>
      </c>
      <c r="E122" s="30">
        <v>85</v>
      </c>
      <c r="F122" s="24">
        <v>1975</v>
      </c>
      <c r="G122" s="28"/>
      <c r="H122" s="28"/>
      <c r="I122" s="28">
        <v>0</v>
      </c>
      <c r="J122" s="28">
        <v>5455</v>
      </c>
      <c r="K122" s="28">
        <v>0</v>
      </c>
      <c r="L122" s="340"/>
      <c r="M122" s="341"/>
      <c r="N122" s="342"/>
      <c r="O122" s="28" t="s">
        <v>216</v>
      </c>
      <c r="P122" s="28">
        <v>801.57</v>
      </c>
      <c r="Q122" s="28">
        <v>32.42</v>
      </c>
      <c r="R122" s="28" t="s">
        <v>333</v>
      </c>
      <c r="S122" s="118">
        <f t="shared" si="2"/>
        <v>25661.989999999998</v>
      </c>
      <c r="T122" s="24">
        <v>-17032.73</v>
      </c>
    </row>
    <row r="123" spans="1:20" ht="30" customHeight="1" x14ac:dyDescent="0.2">
      <c r="A123" s="71">
        <v>2.8</v>
      </c>
      <c r="B123" s="72" t="s">
        <v>169</v>
      </c>
      <c r="C123" s="24">
        <v>-20680</v>
      </c>
      <c r="D123" s="24">
        <v>16223</v>
      </c>
      <c r="E123" s="30">
        <v>80</v>
      </c>
      <c r="F123" s="24">
        <v>0</v>
      </c>
      <c r="G123" s="28"/>
      <c r="H123" s="28"/>
      <c r="I123" s="28">
        <v>0</v>
      </c>
      <c r="J123" s="28">
        <v>16223</v>
      </c>
      <c r="K123" s="28">
        <v>0</v>
      </c>
      <c r="L123" s="340"/>
      <c r="M123" s="341"/>
      <c r="N123" s="342"/>
      <c r="O123" s="28" t="s">
        <v>216</v>
      </c>
      <c r="P123" s="28">
        <v>61.35</v>
      </c>
      <c r="Q123" s="28">
        <v>20844.79</v>
      </c>
      <c r="R123" s="28">
        <v>8.33</v>
      </c>
      <c r="S123" s="118">
        <f t="shared" si="2"/>
        <v>32760.47</v>
      </c>
      <c r="T123" s="24">
        <v>0</v>
      </c>
    </row>
    <row r="124" spans="1:20" ht="30" customHeight="1" x14ac:dyDescent="0.2">
      <c r="A124" s="71">
        <v>3</v>
      </c>
      <c r="B124" s="78" t="s">
        <v>170</v>
      </c>
      <c r="C124" s="24">
        <v>-3064</v>
      </c>
      <c r="D124" s="24">
        <v>26654</v>
      </c>
      <c r="E124" s="24">
        <v>88</v>
      </c>
      <c r="F124" s="24">
        <v>3631</v>
      </c>
      <c r="G124" s="28"/>
      <c r="H124" s="28"/>
      <c r="I124" s="28">
        <v>0</v>
      </c>
      <c r="J124" s="28">
        <v>69604</v>
      </c>
      <c r="K124" s="28">
        <v>0</v>
      </c>
      <c r="L124" s="340"/>
      <c r="M124" s="341"/>
      <c r="N124" s="342"/>
      <c r="O124" s="28" t="s">
        <v>216</v>
      </c>
      <c r="P124" s="28">
        <v>495.33</v>
      </c>
      <c r="Q124" s="28">
        <v>9808.11</v>
      </c>
      <c r="R124" s="28">
        <v>14.06</v>
      </c>
      <c r="S124" s="118">
        <f t="shared" ref="S124" si="3">SUM(C124:R124)</f>
        <v>107230.5</v>
      </c>
      <c r="T124" s="24">
        <v>-23597.19</v>
      </c>
    </row>
    <row r="125" spans="1:20" ht="30" hidden="1" customHeight="1" x14ac:dyDescent="0.2">
      <c r="A125" s="201"/>
      <c r="B125" s="204"/>
      <c r="C125" s="200"/>
      <c r="D125" s="200"/>
      <c r="E125" s="203"/>
      <c r="F125" s="200"/>
      <c r="G125" s="198"/>
      <c r="H125" s="198"/>
      <c r="I125" s="198"/>
      <c r="J125" s="198"/>
      <c r="K125" s="198"/>
      <c r="L125" s="340"/>
      <c r="M125" s="341"/>
      <c r="N125" s="342"/>
      <c r="O125" s="198"/>
      <c r="P125" s="198"/>
      <c r="Q125" s="198"/>
      <c r="R125" s="198"/>
      <c r="S125" s="199"/>
      <c r="T125" s="200"/>
    </row>
    <row r="126" spans="1:20" ht="30" hidden="1" customHeight="1" x14ac:dyDescent="0.2">
      <c r="A126" s="201"/>
      <c r="B126" s="204"/>
      <c r="C126" s="200"/>
      <c r="D126" s="200"/>
      <c r="E126" s="203"/>
      <c r="F126" s="200"/>
      <c r="G126" s="198"/>
      <c r="H126" s="198"/>
      <c r="I126" s="198"/>
      <c r="J126" s="198"/>
      <c r="K126" s="198"/>
      <c r="L126" s="340"/>
      <c r="M126" s="341"/>
      <c r="N126" s="342"/>
      <c r="O126" s="198"/>
      <c r="P126" s="198"/>
      <c r="Q126" s="198"/>
      <c r="R126" s="198"/>
      <c r="S126" s="199"/>
      <c r="T126" s="200"/>
    </row>
    <row r="127" spans="1:20" ht="30" customHeight="1" x14ac:dyDescent="0.2">
      <c r="A127" s="71">
        <v>4</v>
      </c>
      <c r="B127" s="78" t="s">
        <v>218</v>
      </c>
      <c r="C127" s="24">
        <v>0</v>
      </c>
      <c r="D127" s="24">
        <v>6976</v>
      </c>
      <c r="E127" s="30">
        <v>7</v>
      </c>
      <c r="F127" s="24">
        <v>0</v>
      </c>
      <c r="G127" s="28"/>
      <c r="H127" s="28"/>
      <c r="I127" s="28">
        <v>0</v>
      </c>
      <c r="J127" s="28">
        <v>13953</v>
      </c>
      <c r="K127" s="28">
        <v>0</v>
      </c>
      <c r="L127" s="343"/>
      <c r="M127" s="344"/>
      <c r="N127" s="345"/>
      <c r="O127" s="28" t="s">
        <v>216</v>
      </c>
      <c r="P127" s="28">
        <v>2.3199999999999998</v>
      </c>
      <c r="Q127" s="28">
        <v>0</v>
      </c>
      <c r="R127" s="28">
        <v>2.06</v>
      </c>
      <c r="S127" s="118">
        <f t="shared" si="2"/>
        <v>20940.38</v>
      </c>
      <c r="T127" s="27"/>
    </row>
    <row r="128" spans="1:20" ht="30" customHeight="1" x14ac:dyDescent="0.2">
      <c r="A128" s="71">
        <v>5</v>
      </c>
      <c r="B128" s="78" t="s">
        <v>172</v>
      </c>
      <c r="C128" s="24">
        <v>0</v>
      </c>
      <c r="D128" s="24">
        <v>106470</v>
      </c>
      <c r="E128" s="30">
        <v>149</v>
      </c>
      <c r="F128" s="24">
        <v>1337</v>
      </c>
      <c r="G128" s="28">
        <v>2213</v>
      </c>
      <c r="H128" s="28"/>
      <c r="I128" s="28">
        <v>0</v>
      </c>
      <c r="J128" s="28">
        <v>194855</v>
      </c>
      <c r="K128" s="28">
        <v>0</v>
      </c>
      <c r="L128" s="195">
        <v>1030249</v>
      </c>
      <c r="M128" s="21">
        <v>597766</v>
      </c>
      <c r="N128" s="197">
        <v>29700</v>
      </c>
      <c r="O128" s="28"/>
      <c r="P128" s="28">
        <v>490</v>
      </c>
      <c r="Q128" s="28">
        <v>480</v>
      </c>
      <c r="R128" s="28">
        <v>9</v>
      </c>
      <c r="S128" s="118">
        <f t="shared" ref="S128:S138" si="4">SUM(C128:R128)</f>
        <v>1963718</v>
      </c>
      <c r="T128" s="24">
        <v>-81300.05</v>
      </c>
    </row>
    <row r="129" spans="1:47" ht="30" hidden="1" customHeight="1" x14ac:dyDescent="0.2">
      <c r="A129" s="201"/>
      <c r="B129" s="204"/>
      <c r="C129" s="200"/>
      <c r="D129" s="200"/>
      <c r="E129" s="203"/>
      <c r="F129" s="200"/>
      <c r="G129" s="198"/>
      <c r="H129" s="198"/>
      <c r="I129" s="198"/>
      <c r="J129" s="198"/>
      <c r="K129" s="198"/>
      <c r="L129" s="195"/>
      <c r="M129" s="196"/>
      <c r="N129" s="197"/>
      <c r="O129" s="198"/>
      <c r="P129" s="198"/>
      <c r="Q129" s="198"/>
      <c r="R129" s="198"/>
      <c r="S129" s="199"/>
      <c r="T129" s="200"/>
    </row>
    <row r="130" spans="1:47" ht="30" hidden="1" customHeight="1" x14ac:dyDescent="0.2">
      <c r="A130" s="201"/>
      <c r="B130" s="204"/>
      <c r="C130" s="200"/>
      <c r="D130" s="200"/>
      <c r="E130" s="203"/>
      <c r="F130" s="200"/>
      <c r="G130" s="198"/>
      <c r="H130" s="198"/>
      <c r="I130" s="198"/>
      <c r="J130" s="198"/>
      <c r="K130" s="198"/>
      <c r="L130" s="205"/>
      <c r="M130" s="206"/>
      <c r="N130" s="207"/>
      <c r="O130" s="198"/>
      <c r="P130" s="198"/>
      <c r="Q130" s="198"/>
      <c r="R130" s="198"/>
      <c r="S130" s="199"/>
      <c r="T130" s="200"/>
    </row>
    <row r="131" spans="1:47" ht="30" hidden="1" customHeight="1" x14ac:dyDescent="0.2">
      <c r="A131" s="201"/>
      <c r="B131" s="204"/>
      <c r="C131" s="200"/>
      <c r="D131" s="200"/>
      <c r="E131" s="203"/>
      <c r="F131" s="200"/>
      <c r="G131" s="198"/>
      <c r="H131" s="198"/>
      <c r="I131" s="198"/>
      <c r="J131" s="198"/>
      <c r="K131" s="198"/>
      <c r="L131" s="205"/>
      <c r="M131" s="206"/>
      <c r="N131" s="207"/>
      <c r="O131" s="198"/>
      <c r="P131" s="198"/>
      <c r="Q131" s="198"/>
      <c r="R131" s="198"/>
      <c r="S131" s="199"/>
      <c r="T131" s="200"/>
    </row>
    <row r="132" spans="1:47" ht="30" hidden="1" customHeight="1" x14ac:dyDescent="0.2">
      <c r="A132" s="201"/>
      <c r="B132" s="204"/>
      <c r="C132" s="200"/>
      <c r="D132" s="200"/>
      <c r="E132" s="203"/>
      <c r="F132" s="200"/>
      <c r="G132" s="198"/>
      <c r="H132" s="198"/>
      <c r="I132" s="198"/>
      <c r="J132" s="198"/>
      <c r="K132" s="198"/>
      <c r="L132" s="205"/>
      <c r="M132" s="206"/>
      <c r="N132" s="207"/>
      <c r="O132" s="198"/>
      <c r="P132" s="198"/>
      <c r="Q132" s="198"/>
      <c r="R132" s="198"/>
      <c r="S132" s="199"/>
      <c r="T132" s="200"/>
    </row>
    <row r="133" spans="1:47" ht="30" hidden="1" customHeight="1" x14ac:dyDescent="0.2">
      <c r="A133" s="201"/>
      <c r="B133" s="204"/>
      <c r="C133" s="200"/>
      <c r="D133" s="200"/>
      <c r="E133" s="203"/>
      <c r="F133" s="200"/>
      <c r="G133" s="198"/>
      <c r="H133" s="198"/>
      <c r="I133" s="198"/>
      <c r="J133" s="198"/>
      <c r="K133" s="198"/>
      <c r="L133" s="205"/>
      <c r="M133" s="206"/>
      <c r="N133" s="207"/>
      <c r="O133" s="198"/>
      <c r="P133" s="198"/>
      <c r="Q133" s="198"/>
      <c r="R133" s="198"/>
      <c r="S133" s="199"/>
      <c r="T133" s="200"/>
    </row>
    <row r="134" spans="1:47" ht="30" hidden="1" customHeight="1" x14ac:dyDescent="0.2">
      <c r="A134" s="201"/>
      <c r="B134" s="204"/>
      <c r="C134" s="200"/>
      <c r="D134" s="200"/>
      <c r="E134" s="203"/>
      <c r="F134" s="200"/>
      <c r="G134" s="198"/>
      <c r="H134" s="198"/>
      <c r="I134" s="198"/>
      <c r="J134" s="198"/>
      <c r="K134" s="198"/>
      <c r="L134" s="205"/>
      <c r="M134" s="206"/>
      <c r="N134" s="207"/>
      <c r="O134" s="198"/>
      <c r="P134" s="198"/>
      <c r="Q134" s="198"/>
      <c r="R134" s="198"/>
      <c r="S134" s="199"/>
      <c r="T134" s="200"/>
    </row>
    <row r="135" spans="1:47" ht="30" hidden="1" customHeight="1" x14ac:dyDescent="0.2">
      <c r="A135" s="201"/>
      <c r="B135" s="204"/>
      <c r="C135" s="200"/>
      <c r="D135" s="200"/>
      <c r="E135" s="203"/>
      <c r="F135" s="200"/>
      <c r="G135" s="198"/>
      <c r="H135" s="198"/>
      <c r="I135" s="198"/>
      <c r="J135" s="198"/>
      <c r="K135" s="198"/>
      <c r="L135" s="205"/>
      <c r="M135" s="206"/>
      <c r="N135" s="207"/>
      <c r="O135" s="198"/>
      <c r="P135" s="198"/>
      <c r="Q135" s="198"/>
      <c r="R135" s="198"/>
      <c r="S135" s="199"/>
      <c r="T135" s="200"/>
    </row>
    <row r="136" spans="1:47" ht="30" customHeight="1" x14ac:dyDescent="0.2">
      <c r="A136" s="71">
        <v>6</v>
      </c>
      <c r="B136" s="78" t="s">
        <v>173</v>
      </c>
      <c r="C136" s="24"/>
      <c r="D136" s="24"/>
      <c r="E136" s="30"/>
      <c r="F136" s="24"/>
      <c r="G136" s="28"/>
      <c r="H136" s="28"/>
      <c r="I136" s="28"/>
      <c r="J136" s="28"/>
      <c r="K136" s="28"/>
      <c r="L136" s="407"/>
      <c r="M136" s="408"/>
      <c r="N136" s="409"/>
      <c r="O136" s="28" t="s">
        <v>216</v>
      </c>
      <c r="P136" s="28"/>
      <c r="Q136" s="28"/>
      <c r="R136" s="28"/>
      <c r="S136" s="118">
        <f t="shared" si="4"/>
        <v>0</v>
      </c>
      <c r="T136" s="24"/>
    </row>
    <row r="137" spans="1:47" ht="30" customHeight="1" x14ac:dyDescent="0.2">
      <c r="A137" s="71">
        <v>7</v>
      </c>
      <c r="B137" s="78" t="s">
        <v>174</v>
      </c>
      <c r="C137" s="24">
        <v>-104881</v>
      </c>
      <c r="D137" s="24">
        <v>159512</v>
      </c>
      <c r="E137" s="30">
        <v>312</v>
      </c>
      <c r="F137" s="24">
        <v>189</v>
      </c>
      <c r="G137" s="28"/>
      <c r="H137" s="28"/>
      <c r="I137" s="28">
        <v>0</v>
      </c>
      <c r="J137" s="28">
        <v>3083</v>
      </c>
      <c r="K137" s="28">
        <v>0</v>
      </c>
      <c r="L137" s="410"/>
      <c r="M137" s="411"/>
      <c r="N137" s="412"/>
      <c r="O137" s="28" t="s">
        <v>333</v>
      </c>
      <c r="P137" s="28">
        <v>2384</v>
      </c>
      <c r="Q137" s="28">
        <v>153340</v>
      </c>
      <c r="R137" s="28">
        <v>53</v>
      </c>
      <c r="S137" s="118">
        <f t="shared" si="4"/>
        <v>213992</v>
      </c>
      <c r="T137" s="24">
        <v>-104982</v>
      </c>
    </row>
    <row r="138" spans="1:47" ht="30" customHeight="1" x14ac:dyDescent="0.2">
      <c r="A138" s="71">
        <v>8</v>
      </c>
      <c r="B138" s="78" t="s">
        <v>175</v>
      </c>
      <c r="C138" s="24">
        <v>0</v>
      </c>
      <c r="D138" s="24">
        <v>97759</v>
      </c>
      <c r="E138" s="30">
        <v>3915</v>
      </c>
      <c r="F138" s="24">
        <v>3322</v>
      </c>
      <c r="G138" s="28"/>
      <c r="H138" s="28"/>
      <c r="I138" s="28">
        <v>0</v>
      </c>
      <c r="J138" s="28">
        <v>15137</v>
      </c>
      <c r="K138" s="28">
        <v>0</v>
      </c>
      <c r="L138" s="413"/>
      <c r="M138" s="414"/>
      <c r="N138" s="415"/>
      <c r="O138" s="28" t="s">
        <v>216</v>
      </c>
      <c r="P138" s="28">
        <v>245.99</v>
      </c>
      <c r="Q138" s="28">
        <v>26139.34</v>
      </c>
      <c r="R138" s="28" t="s">
        <v>333</v>
      </c>
      <c r="S138" s="118">
        <f t="shared" si="4"/>
        <v>146518.33000000002</v>
      </c>
      <c r="T138" s="24">
        <v>-80337.490000000005</v>
      </c>
    </row>
    <row r="139" spans="1:47" ht="30" customHeight="1" x14ac:dyDescent="0.2">
      <c r="A139" s="326" t="s">
        <v>222</v>
      </c>
      <c r="B139" s="327"/>
      <c r="C139" s="323"/>
      <c r="D139" s="324"/>
      <c r="E139" s="325"/>
      <c r="F139" s="24">
        <v>4479</v>
      </c>
      <c r="G139" s="297"/>
      <c r="H139" s="298"/>
      <c r="I139" s="298"/>
      <c r="J139" s="298"/>
      <c r="K139" s="298"/>
      <c r="L139" s="298"/>
      <c r="M139" s="298"/>
      <c r="N139" s="298"/>
      <c r="O139" s="298"/>
      <c r="P139" s="298"/>
      <c r="Q139" s="298"/>
      <c r="R139" s="299"/>
      <c r="S139" s="118">
        <f>F139</f>
        <v>4479</v>
      </c>
      <c r="T139" s="136"/>
    </row>
    <row r="140" spans="1:47" ht="27" customHeight="1" x14ac:dyDescent="0.2">
      <c r="A140" s="373" t="s">
        <v>114</v>
      </c>
      <c r="B140" s="374"/>
      <c r="C140" s="114">
        <f>SUM(C103:C138)</f>
        <v>-352357</v>
      </c>
      <c r="D140" s="114">
        <f>SUM(D103:D138)</f>
        <v>745055</v>
      </c>
      <c r="E140" s="115">
        <f>SUM(E103:E138)</f>
        <v>12573.21</v>
      </c>
      <c r="F140" s="114">
        <f>SUM(F103:F139)</f>
        <v>37209</v>
      </c>
      <c r="G140" s="114">
        <f>SUM(G103:G138)</f>
        <v>2213</v>
      </c>
      <c r="H140" s="114">
        <f>SUM(H103:H138)</f>
        <v>0</v>
      </c>
      <c r="I140" s="114">
        <f>SUM(I103:I138)</f>
        <v>0</v>
      </c>
      <c r="J140" s="114">
        <f>SUM(J103:J138)</f>
        <v>344216</v>
      </c>
      <c r="K140" s="114">
        <f>SUM(K103:K138)</f>
        <v>0</v>
      </c>
      <c r="L140" s="419">
        <f>L128+M128</f>
        <v>1628015</v>
      </c>
      <c r="M140" s="420"/>
      <c r="N140" s="114">
        <f>N128</f>
        <v>29700</v>
      </c>
      <c r="O140" s="114">
        <f>SUM(O101:O138)</f>
        <v>0</v>
      </c>
      <c r="P140" s="114">
        <f>SUM(P101:P138)</f>
        <v>10178.469999999999</v>
      </c>
      <c r="Q140" s="114">
        <f>SUM(Q101:Q138)</f>
        <v>449790.41</v>
      </c>
      <c r="R140" s="114">
        <f>SUM(R101:R138)</f>
        <v>91.16</v>
      </c>
      <c r="S140" s="114">
        <f>SUM(S101:S139)</f>
        <v>2906684.25</v>
      </c>
      <c r="T140" s="114">
        <f>SUM(T101:T138)</f>
        <v>-590112.62</v>
      </c>
    </row>
    <row r="141" spans="1:47" ht="27" customHeight="1" x14ac:dyDescent="0.2">
      <c r="A141" s="373" t="s">
        <v>237</v>
      </c>
      <c r="B141" s="374"/>
      <c r="C141" s="116">
        <f t="shared" ref="C141:K141" si="5">C140/$C$6</f>
        <v>-157.65413870246084</v>
      </c>
      <c r="D141" s="116">
        <f t="shared" si="5"/>
        <v>333.35794183445188</v>
      </c>
      <c r="E141" s="116">
        <f t="shared" si="5"/>
        <v>5.6255973154362415</v>
      </c>
      <c r="F141" s="116">
        <f t="shared" si="5"/>
        <v>16.648322147651008</v>
      </c>
      <c r="G141" s="116">
        <f t="shared" si="5"/>
        <v>0.99015659955257274</v>
      </c>
      <c r="H141" s="116">
        <f t="shared" si="5"/>
        <v>0</v>
      </c>
      <c r="I141" s="116">
        <f t="shared" si="5"/>
        <v>0</v>
      </c>
      <c r="J141" s="116">
        <f t="shared" si="5"/>
        <v>154.01163310961968</v>
      </c>
      <c r="K141" s="116">
        <f t="shared" si="5"/>
        <v>0</v>
      </c>
      <c r="L141" s="421">
        <f>L140/$C$6</f>
        <v>728.4183445190157</v>
      </c>
      <c r="M141" s="422"/>
      <c r="N141" s="116">
        <f t="shared" ref="N141" si="6">N140/$C$6</f>
        <v>13.288590604026846</v>
      </c>
      <c r="O141" s="116">
        <f t="shared" ref="O141" si="7">O140/$C$6</f>
        <v>0</v>
      </c>
      <c r="P141" s="116">
        <f t="shared" ref="P141" si="8">P140/$C$6</f>
        <v>4.5541252796420579</v>
      </c>
      <c r="Q141" s="116">
        <f t="shared" ref="Q141" si="9">Q140/$C$6</f>
        <v>201.24850559284116</v>
      </c>
      <c r="R141" s="116">
        <f t="shared" ref="R141" si="10">R140/$C$6</f>
        <v>4.0787472035794185E-2</v>
      </c>
      <c r="S141" s="116">
        <f t="shared" ref="S141" si="11">S140/$C$6</f>
        <v>1300.5298657718122</v>
      </c>
      <c r="T141" s="116">
        <f t="shared" ref="T141" si="12">T140/$C$6</f>
        <v>-264.03249217002235</v>
      </c>
    </row>
    <row r="142" spans="1:47" ht="15.75" customHeight="1" x14ac:dyDescent="0.2">
      <c r="A142" s="402" t="s">
        <v>223</v>
      </c>
      <c r="B142" s="403"/>
      <c r="C142" s="403"/>
      <c r="D142" s="403"/>
      <c r="E142" s="403"/>
      <c r="F142" s="403"/>
      <c r="G142" s="403"/>
      <c r="H142" s="403"/>
      <c r="I142" s="403"/>
      <c r="J142" s="403"/>
      <c r="K142" s="403"/>
      <c r="L142" s="403"/>
      <c r="M142" s="403"/>
      <c r="N142" s="403"/>
      <c r="O142" s="403"/>
      <c r="P142" s="403"/>
      <c r="Q142" s="403"/>
      <c r="R142" s="403"/>
      <c r="S142" s="403"/>
      <c r="T142" s="403"/>
    </row>
    <row r="143" spans="1:47" ht="15" customHeight="1" x14ac:dyDescent="0.2">
      <c r="A143" s="81" t="s">
        <v>224</v>
      </c>
      <c r="B143" s="81"/>
      <c r="C143" s="81"/>
      <c r="D143" s="81"/>
      <c r="E143" s="81"/>
      <c r="F143" s="81"/>
      <c r="G143" s="81"/>
      <c r="H143" s="81"/>
      <c r="I143" s="81"/>
      <c r="J143" s="81"/>
      <c r="K143" s="81"/>
      <c r="L143" s="81"/>
      <c r="M143" s="81"/>
      <c r="N143" s="81"/>
      <c r="O143" s="81"/>
      <c r="P143" s="135"/>
      <c r="Q143" s="135"/>
      <c r="R143" s="135"/>
      <c r="S143" s="135"/>
      <c r="T143" s="135"/>
    </row>
    <row r="144" spans="1:47" s="85" customFormat="1" ht="3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row>
    <row r="145" spans="1:2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row>
    <row r="146" spans="1:21" ht="65.2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84"/>
    </row>
    <row r="147" spans="1:2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row>
    <row r="148" spans="1:21" ht="26.6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84"/>
    </row>
    <row r="149" spans="1:21" ht="25.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row>
    <row r="150" spans="1:21" ht="29.6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84"/>
    </row>
    <row r="151" spans="1:21" ht="29.2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row>
    <row r="152" spans="1:21" ht="33"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84"/>
    </row>
    <row r="153" spans="1:21" ht="33"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row>
    <row r="154" spans="1:21" ht="33.4"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84"/>
    </row>
    <row r="155" spans="1:21" ht="29.6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row>
    <row r="156" spans="1:21" ht="34.9"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84"/>
    </row>
    <row r="157" spans="1:21" ht="28.9"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row>
    <row r="158" spans="1:21" ht="31.9"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84"/>
    </row>
    <row r="159" spans="1:21" ht="33"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row>
    <row r="160" spans="1:21" ht="34.1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84"/>
    </row>
    <row r="161" spans="1:21" ht="30.4"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row>
    <row r="162" spans="1:21" ht="32.6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84"/>
    </row>
    <row r="163" spans="1:21" ht="31.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row>
    <row r="164" spans="1:21" ht="38.2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84"/>
    </row>
    <row r="165" spans="1:21" ht="24.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row>
    <row r="166" spans="1:21" ht="25.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84"/>
    </row>
    <row r="167" spans="1:21" ht="31.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row>
    <row r="168" spans="1:21" ht="25.9"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84"/>
    </row>
    <row r="169" spans="1:21" ht="33"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row>
    <row r="170" spans="1:21" ht="37.9"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84"/>
    </row>
    <row r="171" spans="1:21" ht="37.9"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row>
    <row r="172" spans="1:21" ht="23.25"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84"/>
    </row>
    <row r="173" spans="1:2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row>
    <row r="174" spans="1:21" ht="23.25"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84"/>
    </row>
    <row r="175" spans="1:21" ht="23.25" x14ac:dyDescent="0.2">
      <c r="A175" s="135"/>
      <c r="B175" s="135"/>
      <c r="C175" s="135"/>
      <c r="D175" s="135"/>
      <c r="E175" s="135"/>
      <c r="F175" s="135"/>
      <c r="G175" s="135"/>
      <c r="H175" s="135"/>
      <c r="I175" s="135"/>
      <c r="J175" s="135"/>
      <c r="K175" s="135"/>
      <c r="L175" s="135"/>
      <c r="M175" s="135"/>
      <c r="N175" s="135"/>
      <c r="O175" s="135"/>
      <c r="P175" s="135"/>
      <c r="Q175" s="135"/>
      <c r="R175" s="135"/>
      <c r="S175" s="135"/>
      <c r="T175" s="135"/>
    </row>
    <row r="176" spans="1:21" ht="23.25"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84"/>
    </row>
    <row r="177" spans="1:21" ht="23.25" x14ac:dyDescent="0.2">
      <c r="A177" s="135"/>
      <c r="B177" s="135"/>
      <c r="C177" s="135"/>
      <c r="D177" s="135"/>
      <c r="E177" s="135"/>
      <c r="F177" s="135"/>
      <c r="G177" s="135"/>
      <c r="H177" s="135"/>
      <c r="I177" s="135"/>
      <c r="J177" s="135"/>
      <c r="K177" s="135"/>
      <c r="L177" s="135"/>
      <c r="M177" s="135"/>
      <c r="N177" s="135"/>
      <c r="O177" s="135"/>
      <c r="P177" s="135"/>
      <c r="Q177" s="135"/>
      <c r="R177" s="135"/>
      <c r="S177" s="135"/>
      <c r="T177" s="135"/>
    </row>
    <row r="178" spans="1:21" ht="23.25"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84"/>
    </row>
    <row r="179" spans="1:21" ht="23.25" x14ac:dyDescent="0.2">
      <c r="A179" s="135"/>
      <c r="B179" s="135"/>
      <c r="C179" s="135"/>
      <c r="D179" s="135"/>
      <c r="E179" s="135"/>
      <c r="F179" s="135"/>
      <c r="G179" s="135"/>
      <c r="H179" s="135"/>
      <c r="I179" s="135"/>
      <c r="J179" s="135"/>
      <c r="K179" s="135"/>
      <c r="L179" s="135"/>
      <c r="M179" s="135"/>
      <c r="N179" s="135"/>
      <c r="O179" s="135"/>
      <c r="P179" s="135"/>
      <c r="Q179" s="135"/>
      <c r="R179" s="135"/>
      <c r="S179" s="135"/>
      <c r="T179" s="135"/>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64">
    <mergeCell ref="F83:G83"/>
    <mergeCell ref="F65:G65"/>
    <mergeCell ref="F66:G66"/>
    <mergeCell ref="F68:G68"/>
    <mergeCell ref="F72:G72"/>
    <mergeCell ref="F76:G76"/>
    <mergeCell ref="F77:G77"/>
    <mergeCell ref="F80:G80"/>
    <mergeCell ref="F81:G81"/>
    <mergeCell ref="F82:G82"/>
    <mergeCell ref="I5:J5"/>
    <mergeCell ref="A29:F29"/>
    <mergeCell ref="A17:B18"/>
    <mergeCell ref="C17:F17"/>
    <mergeCell ref="I4:J4"/>
    <mergeCell ref="I3:J3"/>
    <mergeCell ref="H2:J2"/>
    <mergeCell ref="J92:L92"/>
    <mergeCell ref="A89:B89"/>
    <mergeCell ref="H89:I89"/>
    <mergeCell ref="H90:I90"/>
    <mergeCell ref="H92:I92"/>
    <mergeCell ref="F88:G88"/>
    <mergeCell ref="F85:G85"/>
    <mergeCell ref="F84:G84"/>
    <mergeCell ref="F79:G79"/>
    <mergeCell ref="J69:L69"/>
    <mergeCell ref="J71:L71"/>
    <mergeCell ref="J73:L73"/>
    <mergeCell ref="J74:L74"/>
    <mergeCell ref="J75:L75"/>
    <mergeCell ref="J78:L78"/>
    <mergeCell ref="J89:L89"/>
    <mergeCell ref="J90:L90"/>
    <mergeCell ref="J91:L91"/>
    <mergeCell ref="J87:L87"/>
    <mergeCell ref="J88:L88"/>
    <mergeCell ref="J52:L52"/>
    <mergeCell ref="J53:L53"/>
    <mergeCell ref="J54:L54"/>
    <mergeCell ref="J55:L55"/>
    <mergeCell ref="J56:L56"/>
    <mergeCell ref="J58:L58"/>
    <mergeCell ref="J63:L63"/>
    <mergeCell ref="J64:L64"/>
    <mergeCell ref="J67:L67"/>
    <mergeCell ref="J84:L84"/>
    <mergeCell ref="J85:L85"/>
    <mergeCell ref="J79:L79"/>
    <mergeCell ref="C15:F15"/>
    <mergeCell ref="A16:B16"/>
    <mergeCell ref="C16:F16"/>
    <mergeCell ref="C36:E36"/>
    <mergeCell ref="C37:E37"/>
    <mergeCell ref="A32:B32"/>
    <mergeCell ref="C32:F32"/>
    <mergeCell ref="A20:I20"/>
    <mergeCell ref="C27:I27"/>
    <mergeCell ref="A24:B24"/>
    <mergeCell ref="C24:E24"/>
    <mergeCell ref="F24:I26"/>
    <mergeCell ref="C43:E43"/>
    <mergeCell ref="C38:E38"/>
    <mergeCell ref="C34:E34"/>
    <mergeCell ref="C35:E35"/>
    <mergeCell ref="B45:F46"/>
    <mergeCell ref="F63:G63"/>
    <mergeCell ref="F64:G64"/>
    <mergeCell ref="A30:B30"/>
    <mergeCell ref="C30:F30"/>
    <mergeCell ref="A31:B31"/>
    <mergeCell ref="C31:F31"/>
    <mergeCell ref="C44:E44"/>
    <mergeCell ref="A34:B38"/>
    <mergeCell ref="A40:B44"/>
    <mergeCell ref="C40:E40"/>
    <mergeCell ref="F57:G57"/>
    <mergeCell ref="F59:G59"/>
    <mergeCell ref="F60:G60"/>
    <mergeCell ref="F61:G61"/>
    <mergeCell ref="A96:T96"/>
    <mergeCell ref="A97:B99"/>
    <mergeCell ref="C97:C99"/>
    <mergeCell ref="D97:D98"/>
    <mergeCell ref="E97:F98"/>
    <mergeCell ref="G97:N98"/>
    <mergeCell ref="O97:R98"/>
    <mergeCell ref="S97:S100"/>
    <mergeCell ref="A1:B1"/>
    <mergeCell ref="C1:F1"/>
    <mergeCell ref="A2:B2"/>
    <mergeCell ref="C2:F2"/>
    <mergeCell ref="C3:F3"/>
    <mergeCell ref="A4:B4"/>
    <mergeCell ref="C4:F4"/>
    <mergeCell ref="A13:B13"/>
    <mergeCell ref="C13:F13"/>
    <mergeCell ref="A10:B10"/>
    <mergeCell ref="C10:F10"/>
    <mergeCell ref="A12:B12"/>
    <mergeCell ref="C12:F12"/>
    <mergeCell ref="A5:B5"/>
    <mergeCell ref="F69:G69"/>
    <mergeCell ref="F71:G71"/>
    <mergeCell ref="A140:B140"/>
    <mergeCell ref="L140:M140"/>
    <mergeCell ref="A141:B141"/>
    <mergeCell ref="L141:M141"/>
    <mergeCell ref="C139:E139"/>
    <mergeCell ref="T97:T98"/>
    <mergeCell ref="D99:F99"/>
    <mergeCell ref="G99:N99"/>
    <mergeCell ref="O99:R99"/>
    <mergeCell ref="T99:T100"/>
    <mergeCell ref="L100:M100"/>
    <mergeCell ref="A139:B139"/>
    <mergeCell ref="A142:T142"/>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139:R139"/>
    <mergeCell ref="C101:N102"/>
    <mergeCell ref="L103:N127"/>
    <mergeCell ref="L136:N138"/>
    <mergeCell ref="F56:G56"/>
    <mergeCell ref="F58:G58"/>
    <mergeCell ref="E93:G93"/>
    <mergeCell ref="E94:G94"/>
    <mergeCell ref="F67:G67"/>
    <mergeCell ref="F86:G86"/>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F73:G73"/>
    <mergeCell ref="F74:G74"/>
    <mergeCell ref="F75:G75"/>
    <mergeCell ref="F78:G78"/>
    <mergeCell ref="C41:E41"/>
    <mergeCell ref="C42:E42"/>
  </mergeCells>
  <phoneticPr fontId="33" type="noConversion"/>
  <pageMargins left="0.25" right="0.25" top="0.75" bottom="0.75" header="0.3" footer="0.3"/>
  <pageSetup paperSize="9" scale="4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704850</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topLeftCell="A49" zoomScale="70" zoomScaleNormal="70" workbookViewId="0">
      <selection activeCell="H41" sqref="H41"/>
    </sheetView>
  </sheetViews>
  <sheetFormatPr defaultColWidth="9.140625" defaultRowHeight="12.75" x14ac:dyDescent="0.2"/>
  <cols>
    <col min="1" max="1" width="14.28515625" style="45" customWidth="1"/>
    <col min="2" max="2" width="69.140625" customWidth="1"/>
    <col min="3" max="3" width="35" style="48" customWidth="1"/>
    <col min="4" max="4" width="37.42578125" style="48" customWidth="1"/>
    <col min="5" max="5" width="36.28515625" style="48" customWidth="1"/>
    <col min="6" max="6" width="27" style="48" customWidth="1"/>
    <col min="7" max="7" width="35.42578125" customWidth="1"/>
    <col min="8" max="8" width="24.140625" customWidth="1"/>
    <col min="9" max="9" width="19.85546875" customWidth="1"/>
    <col min="10" max="10" width="43.42578125" customWidth="1"/>
    <col min="11" max="11" width="21.28515625" customWidth="1"/>
    <col min="12" max="12" width="22.42578125" customWidth="1"/>
    <col min="13" max="13" width="22.28515625" customWidth="1"/>
    <col min="14" max="14" width="17.140625" customWidth="1"/>
    <col min="15" max="15" width="29.42578125" customWidth="1"/>
    <col min="16" max="18" width="10.5703125" bestFit="1" customWidth="1"/>
    <col min="19" max="19" width="18.7109375" customWidth="1"/>
    <col min="20" max="20" width="27.85546875" customWidth="1"/>
    <col min="26" max="26" width="46" bestFit="1" customWidth="1"/>
    <col min="27" max="27" width="126.42578125" customWidth="1"/>
  </cols>
  <sheetData>
    <row r="1" spans="1:11" ht="18" customHeight="1" x14ac:dyDescent="0.2">
      <c r="A1" s="483" t="s">
        <v>36</v>
      </c>
      <c r="B1" s="483"/>
      <c r="C1" s="483"/>
      <c r="D1" s="483"/>
      <c r="E1" s="483"/>
      <c r="F1" s="483"/>
    </row>
    <row r="2" spans="1:11" x14ac:dyDescent="0.2">
      <c r="A2" s="217" t="s">
        <v>37</v>
      </c>
      <c r="B2" s="217"/>
      <c r="C2" s="454"/>
      <c r="D2" s="454"/>
      <c r="E2" s="454"/>
      <c r="F2" s="454"/>
      <c r="H2" s="492" t="s">
        <v>86</v>
      </c>
      <c r="I2" s="493"/>
      <c r="J2" s="494"/>
    </row>
    <row r="3" spans="1:11" x14ac:dyDescent="0.2">
      <c r="A3" s="218" t="s">
        <v>38</v>
      </c>
      <c r="B3" s="356"/>
      <c r="C3" s="454"/>
      <c r="D3" s="454"/>
      <c r="E3" s="454"/>
      <c r="F3" s="454"/>
      <c r="H3" s="126"/>
      <c r="I3" s="495" t="s">
        <v>87</v>
      </c>
      <c r="J3" s="496"/>
      <c r="K3" s="143"/>
    </row>
    <row r="4" spans="1:11" x14ac:dyDescent="0.2">
      <c r="A4" s="217" t="s">
        <v>88</v>
      </c>
      <c r="B4" s="217"/>
      <c r="C4" s="454"/>
      <c r="D4" s="454"/>
      <c r="E4" s="454"/>
      <c r="F4" s="454"/>
      <c r="H4" s="144"/>
      <c r="I4" s="495" t="s">
        <v>89</v>
      </c>
      <c r="J4" s="496"/>
      <c r="K4" s="143"/>
    </row>
    <row r="5" spans="1:11" ht="22.5" customHeight="1" x14ac:dyDescent="0.2">
      <c r="A5" s="217" t="s">
        <v>40</v>
      </c>
      <c r="B5" s="217"/>
      <c r="C5" s="454"/>
      <c r="D5" s="454"/>
      <c r="E5" s="454"/>
      <c r="F5" s="454"/>
      <c r="H5" s="145"/>
      <c r="I5" s="508" t="s">
        <v>90</v>
      </c>
      <c r="J5" s="355"/>
    </row>
    <row r="6" spans="1:11" ht="14.25" x14ac:dyDescent="0.2">
      <c r="A6" s="217" t="s">
        <v>41</v>
      </c>
      <c r="B6" s="217"/>
      <c r="C6" s="454"/>
      <c r="D6" s="454"/>
      <c r="E6" s="454"/>
      <c r="F6" s="454"/>
    </row>
    <row r="7" spans="1:11" x14ac:dyDescent="0.2">
      <c r="A7"/>
      <c r="C7"/>
      <c r="D7"/>
      <c r="E7"/>
      <c r="F7"/>
    </row>
    <row r="8" spans="1:11" ht="21" customHeight="1" x14ac:dyDescent="0.2">
      <c r="A8" s="483" t="s">
        <v>91</v>
      </c>
      <c r="B8" s="483"/>
      <c r="C8" s="483"/>
      <c r="D8" s="483"/>
      <c r="E8" s="483"/>
      <c r="F8" s="483"/>
    </row>
    <row r="9" spans="1:11" s="43" customFormat="1" x14ac:dyDescent="0.2">
      <c r="A9" s="217" t="s">
        <v>42</v>
      </c>
      <c r="B9" s="217"/>
      <c r="C9" s="454"/>
      <c r="D9" s="454"/>
      <c r="E9" s="454"/>
      <c r="F9" s="454"/>
      <c r="G9" s="175"/>
      <c r="H9" s="175"/>
      <c r="I9" s="175"/>
      <c r="J9" s="175"/>
    </row>
    <row r="10" spans="1:11" s="43" customFormat="1" x14ac:dyDescent="0.2">
      <c r="A10" s="217" t="s">
        <v>92</v>
      </c>
      <c r="B10" s="217"/>
      <c r="C10" s="484"/>
      <c r="D10" s="484"/>
      <c r="E10" s="484"/>
      <c r="F10" s="484"/>
      <c r="G10" s="176"/>
      <c r="H10" s="175"/>
      <c r="I10" s="175"/>
      <c r="J10" s="175"/>
    </row>
    <row r="11" spans="1:11" x14ac:dyDescent="0.2">
      <c r="A11" s="104"/>
      <c r="B11" s="105" t="s">
        <v>93</v>
      </c>
      <c r="C11" s="489" t="s">
        <v>94</v>
      </c>
      <c r="D11" s="490"/>
      <c r="E11" s="490"/>
      <c r="F11" s="491"/>
      <c r="G11" s="169"/>
      <c r="H11" s="168"/>
      <c r="I11" s="168"/>
      <c r="J11" s="168"/>
    </row>
    <row r="12" spans="1:11" ht="64.5" customHeight="1" x14ac:dyDescent="0.2">
      <c r="A12" s="218" t="s">
        <v>95</v>
      </c>
      <c r="B12" s="356"/>
      <c r="C12" s="485" t="s">
        <v>96</v>
      </c>
      <c r="D12" s="486"/>
      <c r="E12" s="486"/>
      <c r="F12" s="487"/>
      <c r="G12" s="169"/>
      <c r="H12" s="168"/>
      <c r="I12" s="168"/>
      <c r="J12" s="168"/>
    </row>
    <row r="13" spans="1:11" ht="32.25" customHeight="1" x14ac:dyDescent="0.2">
      <c r="A13" s="217" t="s">
        <v>97</v>
      </c>
      <c r="B13" s="217"/>
      <c r="C13" s="455" t="s">
        <v>238</v>
      </c>
      <c r="D13" s="455"/>
      <c r="E13" s="455"/>
      <c r="F13" s="455"/>
      <c r="G13" s="170"/>
      <c r="H13" s="168"/>
      <c r="I13" s="168"/>
      <c r="J13" s="168"/>
    </row>
    <row r="14" spans="1:11" ht="32.25" customHeight="1" x14ac:dyDescent="0.2">
      <c r="A14" s="218" t="s">
        <v>98</v>
      </c>
      <c r="B14" s="356"/>
      <c r="C14" s="454" t="s">
        <v>99</v>
      </c>
      <c r="D14" s="454"/>
      <c r="E14" s="454"/>
      <c r="F14" s="454"/>
      <c r="G14" s="169"/>
      <c r="H14" s="169"/>
      <c r="I14" s="168"/>
      <c r="J14" s="168"/>
    </row>
    <row r="15" spans="1:11" ht="32.25" customHeight="1" x14ac:dyDescent="0.2">
      <c r="A15" s="296" t="s">
        <v>100</v>
      </c>
      <c r="B15" s="296"/>
      <c r="C15" s="455" t="s">
        <v>226</v>
      </c>
      <c r="D15" s="455"/>
      <c r="E15" s="455"/>
      <c r="F15" s="455"/>
      <c r="G15" s="170"/>
      <c r="H15" s="168"/>
      <c r="I15" s="168"/>
      <c r="J15" s="168"/>
    </row>
    <row r="16" spans="1:11" ht="37.15" customHeight="1" x14ac:dyDescent="0.2">
      <c r="A16" s="296" t="s">
        <v>227</v>
      </c>
      <c r="B16" s="296"/>
      <c r="C16" s="455"/>
      <c r="D16" s="455"/>
      <c r="E16" s="455"/>
      <c r="F16" s="455"/>
      <c r="G16" s="51"/>
    </row>
    <row r="17" spans="1:47" ht="37.15" customHeight="1" x14ac:dyDescent="0.2">
      <c r="A17" s="369" t="s">
        <v>103</v>
      </c>
      <c r="B17" s="370"/>
      <c r="C17" s="485" t="s">
        <v>104</v>
      </c>
      <c r="D17" s="486"/>
      <c r="E17" s="486"/>
      <c r="F17" s="487"/>
      <c r="G17" s="51"/>
    </row>
    <row r="18" spans="1:47" ht="37.15" customHeight="1" x14ac:dyDescent="0.2">
      <c r="A18" s="371"/>
      <c r="B18" s="372"/>
      <c r="C18" s="485" t="s">
        <v>105</v>
      </c>
      <c r="D18" s="486"/>
      <c r="E18" s="486"/>
      <c r="F18" s="487"/>
      <c r="G18" s="51"/>
    </row>
    <row r="19" spans="1:47" ht="37.15" customHeight="1" x14ac:dyDescent="0.2">
      <c r="A19" s="51"/>
      <c r="B19" s="51"/>
      <c r="C19" s="51"/>
      <c r="D19" s="51"/>
      <c r="E19" s="51"/>
      <c r="F19" s="51"/>
      <c r="G19" s="51"/>
    </row>
    <row r="20" spans="1:47" ht="29.25" customHeight="1" x14ac:dyDescent="0.2">
      <c r="A20" s="501" t="s">
        <v>239</v>
      </c>
      <c r="B20" s="459"/>
      <c r="C20" s="256" t="s">
        <v>240</v>
      </c>
      <c r="D20" s="256"/>
      <c r="E20" s="256"/>
      <c r="F20" s="58" t="s">
        <v>241</v>
      </c>
      <c r="G20" s="51"/>
    </row>
    <row r="21" spans="1:47" ht="37.15" customHeight="1" x14ac:dyDescent="0.2">
      <c r="A21" s="501"/>
      <c r="B21" s="459"/>
      <c r="C21" s="454" t="s">
        <v>242</v>
      </c>
      <c r="D21" s="454"/>
      <c r="E21" s="454"/>
      <c r="F21" s="41"/>
      <c r="G21" s="51"/>
    </row>
    <row r="22" spans="1:47" ht="37.15" customHeight="1" x14ac:dyDescent="0.2">
      <c r="A22" s="501"/>
      <c r="B22" s="459"/>
      <c r="C22" s="505"/>
      <c r="D22" s="505"/>
      <c r="E22" s="505"/>
      <c r="F22" s="41"/>
      <c r="G22" s="51"/>
    </row>
    <row r="23" spans="1:47" ht="37.15" customHeight="1" x14ac:dyDescent="0.2">
      <c r="A23" s="502"/>
      <c r="B23" s="461"/>
      <c r="C23" s="454"/>
      <c r="D23" s="454"/>
      <c r="E23" s="454"/>
      <c r="F23" s="41"/>
      <c r="G23" s="51"/>
    </row>
    <row r="24" spans="1:47" ht="32.25" customHeight="1" x14ac:dyDescent="0.2">
      <c r="A24" s="51"/>
      <c r="B24" s="51"/>
      <c r="C24" s="51"/>
      <c r="D24" s="51"/>
      <c r="E24" s="51"/>
      <c r="F24" s="51"/>
      <c r="G24" s="51"/>
    </row>
    <row r="25" spans="1:47" ht="32.25" customHeight="1" x14ac:dyDescent="0.2">
      <c r="A25" s="512" t="s">
        <v>243</v>
      </c>
      <c r="B25" s="512"/>
      <c r="C25" s="483"/>
      <c r="D25" s="483"/>
      <c r="E25" s="483"/>
      <c r="F25" s="483"/>
      <c r="G25" s="51"/>
    </row>
    <row r="26" spans="1:47" ht="32.25" customHeight="1" x14ac:dyDescent="0.2">
      <c r="A26" s="296" t="s">
        <v>244</v>
      </c>
      <c r="B26" s="296"/>
      <c r="C26" s="455" t="s">
        <v>226</v>
      </c>
      <c r="D26" s="455"/>
      <c r="E26" s="455"/>
      <c r="F26" s="455"/>
      <c r="G26" s="51"/>
    </row>
    <row r="27" spans="1:47" ht="32.25" customHeight="1" x14ac:dyDescent="0.2">
      <c r="A27" s="296" t="s">
        <v>245</v>
      </c>
      <c r="B27" s="296"/>
      <c r="C27" s="455" t="s">
        <v>226</v>
      </c>
      <c r="D27" s="455"/>
      <c r="E27" s="455"/>
      <c r="F27" s="455"/>
      <c r="G27" s="51"/>
    </row>
    <row r="28" spans="1:47" ht="32.25" customHeight="1" x14ac:dyDescent="0.2">
      <c r="A28" s="296" t="s">
        <v>246</v>
      </c>
      <c r="B28" s="296"/>
      <c r="C28" s="455" t="s">
        <v>226</v>
      </c>
      <c r="D28" s="455"/>
      <c r="E28" s="455"/>
      <c r="F28" s="455"/>
      <c r="G28" s="51"/>
    </row>
    <row r="29" spans="1:47" ht="32.25" customHeight="1" x14ac:dyDescent="0.2">
      <c r="A29" s="296" t="s">
        <v>247</v>
      </c>
      <c r="B29" s="296"/>
      <c r="C29" s="455" t="s">
        <v>226</v>
      </c>
      <c r="D29" s="455"/>
      <c r="E29" s="455"/>
      <c r="F29" s="455"/>
      <c r="G29" s="51"/>
    </row>
    <row r="30" spans="1:47" s="52" customFormat="1" x14ac:dyDescent="0.2">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2">
      <c r="A31" s="467"/>
      <c r="B31" s="467"/>
      <c r="C31" s="468"/>
      <c r="D31" s="468"/>
      <c r="E31" s="468"/>
      <c r="F31" s="468"/>
      <c r="G31" s="51"/>
    </row>
    <row r="32" spans="1:47" ht="40.15" customHeight="1" x14ac:dyDescent="0.2">
      <c r="A32" s="458" t="s">
        <v>248</v>
      </c>
      <c r="B32" s="501"/>
      <c r="C32" s="501"/>
      <c r="D32" s="501"/>
      <c r="E32" s="501"/>
      <c r="F32" s="501"/>
      <c r="G32" s="501"/>
      <c r="H32" s="501"/>
      <c r="I32" s="501"/>
    </row>
    <row r="33" spans="1:47" s="46" customFormat="1" ht="33.75" customHeight="1" x14ac:dyDescent="0.2">
      <c r="A33" s="377"/>
      <c r="B33" s="378"/>
      <c r="C33" s="137" t="s">
        <v>107</v>
      </c>
      <c r="D33" s="137" t="s">
        <v>108</v>
      </c>
      <c r="E33" s="137" t="s">
        <v>249</v>
      </c>
      <c r="F33" s="86" t="s">
        <v>110</v>
      </c>
      <c r="G33" s="86" t="s">
        <v>111</v>
      </c>
      <c r="H33" s="86" t="s">
        <v>112</v>
      </c>
      <c r="I33" s="86" t="s">
        <v>113</v>
      </c>
      <c r="J33"/>
      <c r="K33"/>
      <c r="L33"/>
      <c r="M33"/>
      <c r="N33"/>
      <c r="O33"/>
      <c r="P33"/>
    </row>
    <row r="34" spans="1:47" s="46" customFormat="1" ht="33.75" customHeight="1" x14ac:dyDescent="0.2">
      <c r="A34" s="373" t="s">
        <v>114</v>
      </c>
      <c r="B34" s="374"/>
      <c r="C34" s="112">
        <f>'Detailed planning stage'!C22</f>
        <v>794837.21</v>
      </c>
      <c r="D34" s="112">
        <f>'Detailed planning stage'!D22</f>
        <v>806489.03999999992</v>
      </c>
      <c r="E34" s="112">
        <f>'Detailed planning stage'!E22</f>
        <v>1248969.2499999998</v>
      </c>
      <c r="F34" s="112">
        <f>'Detailed planning stage'!F22</f>
        <v>346429</v>
      </c>
      <c r="G34" s="112">
        <f>'Detailed planning stage'!G22</f>
        <v>1657715</v>
      </c>
      <c r="H34" s="112">
        <f>'Detailed planning stage'!H22</f>
        <v>460060.03999999992</v>
      </c>
      <c r="I34" s="112">
        <f>'Detailed planning stage'!I22</f>
        <v>-590112.62</v>
      </c>
      <c r="J34"/>
      <c r="K34"/>
      <c r="L34"/>
      <c r="M34"/>
      <c r="N34"/>
      <c r="O34"/>
      <c r="P34"/>
    </row>
    <row r="35" spans="1:47" ht="33.75" customHeight="1" x14ac:dyDescent="0.2">
      <c r="A35" s="373" t="s">
        <v>115</v>
      </c>
      <c r="B35" s="374"/>
      <c r="C35" s="113">
        <f>'Detailed planning stage'!C23</f>
        <v>355.63186129753916</v>
      </c>
      <c r="D35" s="113">
        <f>'Detailed planning stage'!D23</f>
        <v>360.84520805369124</v>
      </c>
      <c r="E35" s="113">
        <f>'Detailed planning stage'!E23</f>
        <v>558.82293064876944</v>
      </c>
      <c r="F35" s="113">
        <f>'Detailed planning stage'!F23</f>
        <v>155.00178970917227</v>
      </c>
      <c r="G35" s="113">
        <f>'Detailed planning stage'!G23</f>
        <v>741.70693512304251</v>
      </c>
      <c r="H35" s="113">
        <f>'Detailed planning stage'!H23</f>
        <v>205.84341834451897</v>
      </c>
      <c r="I35" s="113">
        <f>'Detailed planning stage'!I23</f>
        <v>-264.03249217002235</v>
      </c>
      <c r="Q35" s="57"/>
    </row>
    <row r="36" spans="1:47" s="52" customFormat="1" x14ac:dyDescent="0.2">
      <c r="A36" s="467"/>
      <c r="B36" s="467"/>
      <c r="C36" s="468"/>
      <c r="D36" s="468"/>
      <c r="E36" s="468"/>
      <c r="F36" s="468"/>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x14ac:dyDescent="0.2">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
      <c r="A38" s="460" t="s">
        <v>250</v>
      </c>
      <c r="B38" s="502"/>
      <c r="C38" s="502"/>
      <c r="D38" s="502"/>
      <c r="E38" s="502"/>
      <c r="F38" s="502"/>
      <c r="G38" s="502"/>
      <c r="H38" s="502"/>
      <c r="I38" s="502"/>
      <c r="Q38" s="57"/>
    </row>
    <row r="39" spans="1:47" ht="33.75" customHeight="1" x14ac:dyDescent="0.2">
      <c r="A39" s="499"/>
      <c r="B39" s="500"/>
      <c r="C39" s="53" t="s">
        <v>251</v>
      </c>
      <c r="D39" s="137" t="s">
        <v>108</v>
      </c>
      <c r="E39" s="137" t="s">
        <v>249</v>
      </c>
      <c r="F39" s="53" t="s">
        <v>110</v>
      </c>
      <c r="G39" s="53" t="s">
        <v>111</v>
      </c>
      <c r="H39" s="53" t="s">
        <v>112</v>
      </c>
      <c r="I39" s="53" t="s">
        <v>113</v>
      </c>
      <c r="Q39" s="57"/>
    </row>
    <row r="40" spans="1:47" ht="35.65" customHeight="1" x14ac:dyDescent="0.2">
      <c r="A40" s="373" t="s">
        <v>114</v>
      </c>
      <c r="B40" s="374"/>
      <c r="C40" s="112">
        <f>D121+E121+F121</f>
        <v>0</v>
      </c>
      <c r="D40" s="112">
        <f>G121+H121+I121+J121+K121+O121+P121+Q121+R121</f>
        <v>0</v>
      </c>
      <c r="E40" s="112">
        <f>C121+D121+E121+F121+G121+H121+I121+J121+K121+O121+P121+Q121+R121</f>
        <v>0</v>
      </c>
      <c r="F40" s="112">
        <f>G121+H121+I121+J121+K121</f>
        <v>0</v>
      </c>
      <c r="G40" s="112" t="e">
        <f>L121+N121</f>
        <v>#VALUE!</v>
      </c>
      <c r="H40" s="112">
        <f>O121+P121+Q121+R121</f>
        <v>0</v>
      </c>
      <c r="I40" s="112">
        <f>T121</f>
        <v>0</v>
      </c>
      <c r="Q40" s="57"/>
    </row>
    <row r="41" spans="1:47" ht="37.9" customHeight="1" x14ac:dyDescent="0.2">
      <c r="A41" s="373" t="s">
        <v>115</v>
      </c>
      <c r="B41" s="374"/>
      <c r="C41" s="113" t="e">
        <f t="shared" ref="C41:I41" si="0">C40/$C$6</f>
        <v>#DIV/0!</v>
      </c>
      <c r="D41" s="113" t="e">
        <f t="shared" si="0"/>
        <v>#DIV/0!</v>
      </c>
      <c r="E41" s="113" t="e">
        <f t="shared" si="0"/>
        <v>#DIV/0!</v>
      </c>
      <c r="F41" s="113" t="e">
        <f t="shared" si="0"/>
        <v>#DIV/0!</v>
      </c>
      <c r="G41" s="113" t="e">
        <f t="shared" si="0"/>
        <v>#VALUE!</v>
      </c>
      <c r="H41" s="113" t="e">
        <f t="shared" si="0"/>
        <v>#DIV/0!</v>
      </c>
      <c r="I41" s="113" t="e">
        <f t="shared" si="0"/>
        <v>#DIV/0!</v>
      </c>
      <c r="Q41" s="57"/>
    </row>
    <row r="42" spans="1:47" ht="37.9" customHeight="1" x14ac:dyDescent="0.2">
      <c r="A42" s="373" t="s">
        <v>116</v>
      </c>
      <c r="B42" s="374"/>
      <c r="C42" s="464"/>
      <c r="D42" s="465"/>
      <c r="E42" s="466"/>
      <c r="F42" s="436"/>
      <c r="G42" s="437"/>
      <c r="H42" s="437"/>
      <c r="I42" s="438"/>
      <c r="Q42" s="57"/>
    </row>
    <row r="43" spans="1:47" ht="37.9" customHeight="1" x14ac:dyDescent="0.2">
      <c r="A43" s="373" t="s">
        <v>230</v>
      </c>
      <c r="B43" s="374"/>
      <c r="C43" s="138" t="e">
        <f>VLOOKUP($C$42,'WLC benchmarks'!$B$10:$E$13,2, TRUE)</f>
        <v>#N/A</v>
      </c>
      <c r="D43" s="138" t="e">
        <f>VLOOKUP($C$42,'WLC benchmarks'!$B$10:$E$13,3, TRUE)</f>
        <v>#N/A</v>
      </c>
      <c r="E43" s="138" t="e">
        <f>VLOOKUP($C$42,'WLC benchmarks'!$B$10:$E$13,4, TRUE)</f>
        <v>#N/A</v>
      </c>
      <c r="F43" s="439"/>
      <c r="G43" s="440"/>
      <c r="H43" s="440"/>
      <c r="I43" s="441"/>
      <c r="Q43" s="57"/>
    </row>
    <row r="44" spans="1:47" ht="37.9" customHeight="1" x14ac:dyDescent="0.2">
      <c r="A44" s="373" t="s">
        <v>252</v>
      </c>
      <c r="B44" s="374"/>
      <c r="C44" s="139" t="e">
        <f>VLOOKUP($C$42,'WLC benchmarks'!$B$16:$E$19,2, TRUE)</f>
        <v>#N/A</v>
      </c>
      <c r="D44" s="139" t="e">
        <f>VLOOKUP($C$42,'WLC benchmarks'!$B$16:$E$19,3, TRUE)</f>
        <v>#N/A</v>
      </c>
      <c r="E44" s="139" t="e">
        <f>VLOOKUP($C$42,'WLC benchmarks'!$B$16:$E$19,4, TRUE)</f>
        <v>#N/A</v>
      </c>
      <c r="F44" s="442"/>
      <c r="G44" s="443"/>
      <c r="H44" s="443"/>
      <c r="I44" s="444"/>
      <c r="Q44" s="57"/>
    </row>
    <row r="45" spans="1:47" ht="47.25" customHeight="1" x14ac:dyDescent="0.2">
      <c r="A45" s="373" t="s">
        <v>253</v>
      </c>
      <c r="B45" s="374"/>
      <c r="C45" s="455" t="s">
        <v>254</v>
      </c>
      <c r="D45" s="455"/>
      <c r="E45" s="455"/>
      <c r="F45" s="455"/>
      <c r="G45" s="455"/>
      <c r="H45" s="455"/>
      <c r="I45" s="455"/>
      <c r="Q45" s="57"/>
    </row>
    <row r="46" spans="1:47" ht="84" customHeight="1" x14ac:dyDescent="0.2">
      <c r="A46" s="373" t="s">
        <v>255</v>
      </c>
      <c r="B46" s="374"/>
      <c r="C46" s="454" t="s">
        <v>121</v>
      </c>
      <c r="D46" s="454"/>
      <c r="E46" s="454"/>
      <c r="F46" s="454"/>
      <c r="G46" s="454"/>
      <c r="H46" s="454"/>
      <c r="I46" s="454"/>
      <c r="Q46" s="57"/>
    </row>
    <row r="47" spans="1:47" s="52" customFormat="1" x14ac:dyDescent="0.2">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2">
      <c r="A48" s="509" t="s">
        <v>122</v>
      </c>
      <c r="B48" s="510"/>
      <c r="C48" s="510"/>
      <c r="D48" s="510"/>
      <c r="E48" s="510"/>
      <c r="F48" s="511"/>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2">
      <c r="A49" s="296" t="s">
        <v>256</v>
      </c>
      <c r="B49" s="296"/>
      <c r="C49" s="455"/>
      <c r="D49" s="455"/>
      <c r="E49" s="455"/>
      <c r="F49" s="455"/>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2">
      <c r="A50" s="296" t="s">
        <v>257</v>
      </c>
      <c r="B50" s="296"/>
      <c r="C50" s="454"/>
      <c r="D50" s="454"/>
      <c r="E50" s="454"/>
      <c r="F50" s="454"/>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2">
      <c r="A51" s="296" t="s">
        <v>258</v>
      </c>
      <c r="B51" s="296"/>
      <c r="C51" s="454" t="s">
        <v>55</v>
      </c>
      <c r="D51" s="454"/>
      <c r="E51" s="454"/>
      <c r="F51" s="454"/>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x14ac:dyDescent="0.2">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27.75" x14ac:dyDescent="0.2">
      <c r="A53" s="501" t="s">
        <v>259</v>
      </c>
      <c r="B53" s="459"/>
      <c r="C53" s="256" t="s">
        <v>260</v>
      </c>
      <c r="D53" s="256"/>
      <c r="E53" s="256"/>
      <c r="F53" s="58" t="s">
        <v>261</v>
      </c>
      <c r="G53" s="51"/>
      <c r="H53" s="56"/>
      <c r="I53" s="56"/>
      <c r="J53" s="59"/>
      <c r="K53" s="59"/>
      <c r="L53" s="59"/>
      <c r="M53" s="59"/>
      <c r="N53" s="57"/>
      <c r="O53" s="57"/>
      <c r="P53" s="57"/>
      <c r="Q53" s="57"/>
    </row>
    <row r="54" spans="1:49" s="63" customFormat="1" x14ac:dyDescent="0.2">
      <c r="A54" s="501"/>
      <c r="B54" s="459"/>
      <c r="C54" s="454" t="s">
        <v>128</v>
      </c>
      <c r="D54" s="454"/>
      <c r="E54" s="454"/>
      <c r="F54" s="41"/>
      <c r="G54" s="51"/>
    </row>
    <row r="55" spans="1:49" s="46" customFormat="1" x14ac:dyDescent="0.2">
      <c r="A55" s="501"/>
      <c r="B55" s="459"/>
      <c r="C55" s="505"/>
      <c r="D55" s="505"/>
      <c r="E55" s="505"/>
      <c r="F55" s="41"/>
      <c r="G55" s="51"/>
    </row>
    <row r="56" spans="1:49" s="46" customFormat="1" ht="12.75" customHeight="1" x14ac:dyDescent="0.2">
      <c r="A56" s="502"/>
      <c r="B56" s="461"/>
      <c r="C56" s="454"/>
      <c r="D56" s="454"/>
      <c r="E56" s="454"/>
      <c r="F56" s="41"/>
      <c r="G56" s="51"/>
    </row>
    <row r="57" spans="1:49" s="52" customFormat="1" x14ac:dyDescent="0.2">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2">
      <c r="A58" s="456" t="s">
        <v>262</v>
      </c>
      <c r="B58" s="457"/>
      <c r="C58" s="451" t="s">
        <v>263</v>
      </c>
      <c r="D58" s="452"/>
      <c r="E58" s="452"/>
      <c r="F58" s="453"/>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x14ac:dyDescent="0.2">
      <c r="A59" s="458"/>
      <c r="B59" s="459"/>
      <c r="C59" s="451" t="s">
        <v>264</v>
      </c>
      <c r="D59" s="452"/>
      <c r="E59" s="452"/>
      <c r="F59" s="453"/>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x14ac:dyDescent="0.2">
      <c r="A60" s="458"/>
      <c r="B60" s="459"/>
      <c r="C60" s="451"/>
      <c r="D60" s="452"/>
      <c r="E60" s="452"/>
      <c r="F60" s="453"/>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x14ac:dyDescent="0.2">
      <c r="A61" s="460"/>
      <c r="B61" s="461"/>
      <c r="C61" s="451"/>
      <c r="D61" s="452"/>
      <c r="E61" s="452"/>
      <c r="F61" s="453"/>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15" customHeight="1" x14ac:dyDescent="0.2">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2">
      <c r="A63" s="503" t="s">
        <v>133</v>
      </c>
      <c r="B63" s="504"/>
      <c r="C63" s="260" t="s">
        <v>134</v>
      </c>
      <c r="D63" s="261"/>
      <c r="E63" s="394" t="s">
        <v>135</v>
      </c>
      <c r="F63" s="272" t="s">
        <v>136</v>
      </c>
      <c r="G63" s="273"/>
      <c r="H63" s="260" t="s">
        <v>137</v>
      </c>
      <c r="I63" s="391"/>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2">
      <c r="A64" s="497" t="s">
        <v>138</v>
      </c>
      <c r="B64" s="498"/>
      <c r="C64" s="64" t="s">
        <v>139</v>
      </c>
      <c r="D64" s="64" t="s">
        <v>140</v>
      </c>
      <c r="E64" s="395"/>
      <c r="F64" s="274"/>
      <c r="G64" s="275"/>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2">
      <c r="A65" s="471" t="s">
        <v>143</v>
      </c>
      <c r="B65" s="472"/>
      <c r="C65" s="65" t="s">
        <v>144</v>
      </c>
      <c r="D65" s="88" t="s">
        <v>145</v>
      </c>
      <c r="E65" s="269" t="s">
        <v>146</v>
      </c>
      <c r="F65" s="246" t="s">
        <v>147</v>
      </c>
      <c r="G65" s="247"/>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15" customHeight="1" x14ac:dyDescent="0.2">
      <c r="A66" s="473"/>
      <c r="B66" s="474"/>
      <c r="C66" s="67" t="s">
        <v>150</v>
      </c>
      <c r="D66" s="88" t="s">
        <v>151</v>
      </c>
      <c r="E66" s="270"/>
      <c r="F66" s="248"/>
      <c r="G66" s="249"/>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15" customHeight="1" x14ac:dyDescent="0.2">
      <c r="A67" s="473"/>
      <c r="B67" s="474"/>
      <c r="C67" s="67" t="s">
        <v>154</v>
      </c>
      <c r="D67" s="89" t="s">
        <v>155</v>
      </c>
      <c r="E67" s="271"/>
      <c r="F67" s="250"/>
      <c r="G67" s="251"/>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2">
      <c r="A68" s="69">
        <v>0.1</v>
      </c>
      <c r="B68" s="70" t="s">
        <v>156</v>
      </c>
      <c r="C68" s="40"/>
      <c r="D68" s="13"/>
      <c r="E68" s="396"/>
      <c r="F68" s="462"/>
      <c r="G68" s="463"/>
      <c r="H68" s="17"/>
      <c r="I68" s="17"/>
      <c r="J68" s="248" t="s">
        <v>157</v>
      </c>
      <c r="K68" s="320"/>
      <c r="L68" s="320"/>
      <c r="M68"/>
      <c r="N68"/>
      <c r="O68"/>
      <c r="P68"/>
      <c r="Q68"/>
      <c r="R68"/>
      <c r="S68"/>
      <c r="T68"/>
      <c r="U68"/>
      <c r="V68"/>
      <c r="W68"/>
      <c r="X68"/>
      <c r="Y68"/>
      <c r="Z68"/>
      <c r="AA68"/>
      <c r="AB68"/>
      <c r="AC68"/>
      <c r="AD68"/>
      <c r="AE68"/>
      <c r="AF68"/>
      <c r="AG68"/>
      <c r="AH68"/>
      <c r="AI68"/>
      <c r="AJ68"/>
      <c r="AK68"/>
      <c r="AL68"/>
    </row>
    <row r="69" spans="1:38" s="52" customFormat="1" ht="30" customHeight="1" x14ac:dyDescent="0.2">
      <c r="A69" s="71">
        <v>0.2</v>
      </c>
      <c r="B69" s="72" t="s">
        <v>158</v>
      </c>
      <c r="C69" s="14"/>
      <c r="D69" s="15"/>
      <c r="E69" s="397"/>
      <c r="F69" s="462"/>
      <c r="G69" s="463"/>
      <c r="H69" s="17"/>
      <c r="I69" s="17"/>
      <c r="J69" s="248"/>
      <c r="K69" s="320"/>
      <c r="L69" s="320"/>
      <c r="M69"/>
      <c r="N69"/>
      <c r="O69"/>
      <c r="P69"/>
      <c r="Q69"/>
      <c r="R69"/>
      <c r="S69"/>
      <c r="T69"/>
      <c r="U69"/>
      <c r="V69"/>
      <c r="W69"/>
      <c r="X69"/>
      <c r="Y69"/>
      <c r="Z69"/>
      <c r="AA69"/>
      <c r="AB69"/>
      <c r="AC69"/>
      <c r="AD69"/>
      <c r="AE69"/>
      <c r="AF69"/>
      <c r="AG69"/>
      <c r="AH69"/>
      <c r="AI69"/>
      <c r="AJ69"/>
      <c r="AK69"/>
      <c r="AL69"/>
    </row>
    <row r="70" spans="1:38" s="52" customFormat="1" ht="30" customHeight="1" x14ac:dyDescent="0.2">
      <c r="A70" s="71">
        <v>0.3</v>
      </c>
      <c r="B70" s="72" t="s">
        <v>159</v>
      </c>
      <c r="C70" s="14"/>
      <c r="D70" s="15"/>
      <c r="E70" s="397"/>
      <c r="F70" s="462"/>
      <c r="G70" s="463"/>
      <c r="H70" s="17"/>
      <c r="I70" s="17"/>
      <c r="J70" s="248"/>
      <c r="K70" s="320"/>
      <c r="L70" s="320"/>
      <c r="M70"/>
      <c r="N70"/>
      <c r="O70"/>
      <c r="P70"/>
      <c r="Q70"/>
      <c r="R70"/>
      <c r="S70"/>
      <c r="T70"/>
      <c r="U70"/>
      <c r="V70"/>
      <c r="W70"/>
      <c r="X70"/>
      <c r="Y70"/>
      <c r="Z70"/>
      <c r="AA70"/>
      <c r="AB70"/>
      <c r="AC70"/>
      <c r="AD70"/>
      <c r="AE70"/>
      <c r="AF70"/>
      <c r="AG70"/>
      <c r="AH70"/>
      <c r="AI70"/>
      <c r="AJ70"/>
      <c r="AK70"/>
      <c r="AL70"/>
    </row>
    <row r="71" spans="1:38" s="52" customFormat="1" ht="30" customHeight="1" x14ac:dyDescent="0.2">
      <c r="A71" s="71">
        <v>0.4</v>
      </c>
      <c r="B71" s="72" t="s">
        <v>160</v>
      </c>
      <c r="C71" s="14"/>
      <c r="D71" s="15"/>
      <c r="E71" s="398"/>
      <c r="F71" s="462"/>
      <c r="G71" s="463"/>
      <c r="H71" s="17"/>
      <c r="I71" s="17"/>
      <c r="J71" s="248"/>
      <c r="K71" s="320"/>
      <c r="L71" s="320"/>
      <c r="M71"/>
      <c r="N71"/>
      <c r="O71"/>
      <c r="P71"/>
      <c r="Q71"/>
      <c r="R71"/>
      <c r="S71"/>
      <c r="T71"/>
      <c r="U71"/>
      <c r="V71"/>
      <c r="W71"/>
      <c r="X71"/>
      <c r="Y71"/>
      <c r="Z71"/>
      <c r="AA71"/>
      <c r="AB71"/>
      <c r="AC71"/>
      <c r="AD71"/>
      <c r="AE71"/>
      <c r="AF71"/>
      <c r="AG71"/>
      <c r="AH71"/>
      <c r="AI71"/>
      <c r="AJ71"/>
      <c r="AK71"/>
      <c r="AL71"/>
    </row>
    <row r="72" spans="1:38" s="52" customFormat="1" ht="30" customHeight="1" x14ac:dyDescent="0.2">
      <c r="A72" s="71">
        <v>1</v>
      </c>
      <c r="B72" s="72" t="s">
        <v>161</v>
      </c>
      <c r="C72" s="14"/>
      <c r="D72" s="15"/>
      <c r="E72" s="19"/>
      <c r="F72" s="462"/>
      <c r="G72" s="463"/>
      <c r="H72" s="17"/>
      <c r="I72" s="17"/>
      <c r="J72" s="248"/>
      <c r="K72" s="320"/>
      <c r="L72" s="320"/>
      <c r="M72"/>
      <c r="N72"/>
      <c r="O72"/>
      <c r="P72"/>
      <c r="Q72"/>
      <c r="R72"/>
      <c r="S72"/>
      <c r="T72"/>
      <c r="U72"/>
      <c r="V72"/>
      <c r="W72"/>
      <c r="X72"/>
      <c r="Y72"/>
      <c r="Z72"/>
      <c r="AA72"/>
      <c r="AB72"/>
      <c r="AC72"/>
      <c r="AD72"/>
      <c r="AE72"/>
      <c r="AF72"/>
      <c r="AG72"/>
      <c r="AH72"/>
      <c r="AI72"/>
      <c r="AJ72"/>
      <c r="AK72"/>
      <c r="AL72"/>
    </row>
    <row r="73" spans="1:38" s="52" customFormat="1" ht="30" customHeight="1" x14ac:dyDescent="0.2">
      <c r="A73" s="73">
        <v>2.1</v>
      </c>
      <c r="B73" s="72" t="s">
        <v>162</v>
      </c>
      <c r="C73" s="14"/>
      <c r="D73" s="15"/>
      <c r="E73" s="19"/>
      <c r="F73" s="462"/>
      <c r="G73" s="463"/>
      <c r="H73" s="17"/>
      <c r="I73" s="17"/>
      <c r="J73" s="248"/>
      <c r="K73" s="320"/>
      <c r="L73" s="320"/>
      <c r="M73"/>
      <c r="N73"/>
      <c r="O73"/>
      <c r="P73"/>
      <c r="Q73"/>
      <c r="R73"/>
      <c r="S73"/>
      <c r="T73"/>
      <c r="U73"/>
      <c r="V73"/>
      <c r="W73"/>
      <c r="X73"/>
      <c r="Y73"/>
      <c r="Z73"/>
      <c r="AA73"/>
      <c r="AB73"/>
      <c r="AC73"/>
      <c r="AD73"/>
      <c r="AE73"/>
      <c r="AF73"/>
      <c r="AG73"/>
      <c r="AH73"/>
      <c r="AI73"/>
      <c r="AJ73"/>
      <c r="AK73"/>
      <c r="AL73"/>
    </row>
    <row r="74" spans="1:38" s="52" customFormat="1" ht="30" customHeight="1" x14ac:dyDescent="0.2">
      <c r="A74" s="71">
        <v>2.2000000000000002</v>
      </c>
      <c r="B74" s="72" t="s">
        <v>163</v>
      </c>
      <c r="C74" s="14"/>
      <c r="D74" s="15"/>
      <c r="E74" s="19"/>
      <c r="F74" s="462"/>
      <c r="G74" s="463"/>
      <c r="H74" s="17"/>
      <c r="I74" s="17"/>
      <c r="J74" s="248"/>
      <c r="K74" s="320"/>
      <c r="L74" s="320"/>
      <c r="M74"/>
      <c r="N74"/>
      <c r="O74"/>
      <c r="P74"/>
      <c r="Q74"/>
      <c r="R74"/>
      <c r="S74"/>
      <c r="T74"/>
      <c r="U74"/>
      <c r="V74"/>
      <c r="W74"/>
      <c r="X74"/>
      <c r="Y74"/>
      <c r="Z74"/>
      <c r="AA74"/>
      <c r="AB74"/>
      <c r="AC74"/>
      <c r="AD74"/>
      <c r="AE74"/>
      <c r="AF74"/>
      <c r="AG74"/>
      <c r="AH74"/>
      <c r="AI74"/>
      <c r="AJ74"/>
      <c r="AK74"/>
      <c r="AL74"/>
    </row>
    <row r="75" spans="1:38" s="52" customFormat="1" ht="30" customHeight="1" x14ac:dyDescent="0.2">
      <c r="A75" s="71">
        <v>2.2999999999999998</v>
      </c>
      <c r="B75" s="72" t="s">
        <v>164</v>
      </c>
      <c r="C75" s="14"/>
      <c r="D75" s="15"/>
      <c r="E75" s="19"/>
      <c r="F75" s="462"/>
      <c r="G75" s="463"/>
      <c r="H75" s="17"/>
      <c r="I75" s="17"/>
      <c r="J75" s="248"/>
      <c r="K75" s="320"/>
      <c r="L75" s="320"/>
      <c r="M75"/>
      <c r="N75"/>
      <c r="O75"/>
      <c r="P75"/>
      <c r="Q75"/>
      <c r="R75"/>
      <c r="S75"/>
      <c r="T75"/>
      <c r="U75"/>
      <c r="V75"/>
      <c r="W75"/>
      <c r="X75"/>
      <c r="Y75"/>
      <c r="Z75"/>
      <c r="AA75"/>
      <c r="AB75"/>
      <c r="AC75"/>
      <c r="AD75"/>
      <c r="AE75"/>
      <c r="AF75"/>
      <c r="AG75"/>
      <c r="AH75"/>
      <c r="AI75"/>
      <c r="AJ75"/>
      <c r="AK75"/>
      <c r="AL75"/>
    </row>
    <row r="76" spans="1:38" s="52" customFormat="1" ht="30" customHeight="1" x14ac:dyDescent="0.2">
      <c r="A76" s="71">
        <v>2.4</v>
      </c>
      <c r="B76" s="72" t="s">
        <v>165</v>
      </c>
      <c r="C76" s="14"/>
      <c r="D76" s="15"/>
      <c r="E76" s="19"/>
      <c r="F76" s="462"/>
      <c r="G76" s="463"/>
      <c r="H76" s="17"/>
      <c r="I76" s="17"/>
      <c r="J76" s="248"/>
      <c r="K76" s="320"/>
      <c r="L76" s="320"/>
      <c r="M76"/>
      <c r="N76"/>
      <c r="O76"/>
      <c r="P76"/>
      <c r="Q76"/>
      <c r="R76"/>
      <c r="S76"/>
      <c r="T76"/>
      <c r="U76"/>
      <c r="V76"/>
      <c r="W76"/>
      <c r="X76"/>
      <c r="Y76"/>
      <c r="Z76"/>
      <c r="AA76"/>
      <c r="AB76"/>
      <c r="AC76"/>
      <c r="AD76"/>
      <c r="AE76"/>
      <c r="AF76"/>
      <c r="AG76"/>
      <c r="AH76"/>
      <c r="AI76"/>
      <c r="AJ76"/>
      <c r="AK76"/>
      <c r="AL76"/>
    </row>
    <row r="77" spans="1:38" s="52" customFormat="1" ht="30" customHeight="1" x14ac:dyDescent="0.2">
      <c r="A77" s="71">
        <v>2.5</v>
      </c>
      <c r="B77" s="72" t="s">
        <v>166</v>
      </c>
      <c r="C77" s="14"/>
      <c r="D77" s="15"/>
      <c r="E77" s="19"/>
      <c r="F77" s="462"/>
      <c r="G77" s="463"/>
      <c r="H77" s="17"/>
      <c r="I77" s="17"/>
      <c r="J77" s="248"/>
      <c r="K77" s="320"/>
      <c r="L77" s="320"/>
      <c r="M77"/>
      <c r="N77"/>
      <c r="O77"/>
      <c r="P77"/>
      <c r="Q77"/>
      <c r="R77"/>
      <c r="S77"/>
      <c r="T77"/>
      <c r="U77"/>
      <c r="V77"/>
      <c r="W77"/>
      <c r="X77"/>
      <c r="Y77"/>
      <c r="Z77"/>
      <c r="AA77"/>
      <c r="AB77"/>
      <c r="AC77"/>
      <c r="AD77"/>
      <c r="AE77"/>
      <c r="AF77"/>
      <c r="AG77"/>
      <c r="AH77"/>
      <c r="AI77"/>
      <c r="AJ77"/>
      <c r="AK77"/>
      <c r="AL77"/>
    </row>
    <row r="78" spans="1:38" s="52" customFormat="1" ht="30" customHeight="1" x14ac:dyDescent="0.2">
      <c r="A78" s="71">
        <v>2.6</v>
      </c>
      <c r="B78" s="72" t="s">
        <v>167</v>
      </c>
      <c r="C78" s="14"/>
      <c r="D78" s="15"/>
      <c r="E78" s="19"/>
      <c r="F78" s="462"/>
      <c r="G78" s="463"/>
      <c r="H78" s="17"/>
      <c r="I78" s="17"/>
      <c r="J78" s="248"/>
      <c r="K78" s="320"/>
      <c r="L78" s="320"/>
      <c r="M78"/>
      <c r="N78"/>
      <c r="O78"/>
      <c r="P78"/>
      <c r="Q78"/>
      <c r="R78"/>
      <c r="S78"/>
      <c r="T78"/>
      <c r="U78"/>
      <c r="V78"/>
      <c r="W78"/>
      <c r="X78"/>
      <c r="Y78"/>
      <c r="Z78"/>
      <c r="AA78"/>
      <c r="AB78"/>
      <c r="AC78"/>
      <c r="AD78"/>
      <c r="AE78"/>
      <c r="AF78"/>
      <c r="AG78"/>
      <c r="AH78"/>
      <c r="AI78"/>
      <c r="AJ78"/>
      <c r="AK78"/>
      <c r="AL78"/>
    </row>
    <row r="79" spans="1:38" s="52" customFormat="1" ht="30" customHeight="1" x14ac:dyDescent="0.2">
      <c r="A79" s="71">
        <v>2.7</v>
      </c>
      <c r="B79" s="72" t="s">
        <v>168</v>
      </c>
      <c r="C79" s="14"/>
      <c r="D79" s="15"/>
      <c r="E79" s="19"/>
      <c r="F79" s="462"/>
      <c r="G79" s="463"/>
      <c r="H79" s="17"/>
      <c r="I79" s="17"/>
      <c r="J79" s="248"/>
      <c r="K79" s="320"/>
      <c r="L79" s="320"/>
      <c r="M79"/>
      <c r="N79"/>
      <c r="O79"/>
      <c r="P79"/>
      <c r="Q79"/>
      <c r="R79"/>
      <c r="S79"/>
      <c r="T79"/>
      <c r="U79"/>
      <c r="V79"/>
      <c r="W79"/>
      <c r="X79"/>
      <c r="Y79"/>
      <c r="Z79"/>
      <c r="AA79"/>
      <c r="AB79"/>
      <c r="AC79"/>
      <c r="AD79"/>
      <c r="AE79"/>
      <c r="AF79"/>
      <c r="AG79"/>
      <c r="AH79"/>
      <c r="AI79"/>
      <c r="AJ79"/>
      <c r="AK79"/>
      <c r="AL79"/>
    </row>
    <row r="80" spans="1:38" s="52" customFormat="1" ht="30" customHeight="1" x14ac:dyDescent="0.2">
      <c r="A80" s="71">
        <v>2.8</v>
      </c>
      <c r="B80" s="72" t="s">
        <v>169</v>
      </c>
      <c r="C80" s="14"/>
      <c r="D80" s="15"/>
      <c r="E80" s="19"/>
      <c r="F80" s="462"/>
      <c r="G80" s="463"/>
      <c r="H80" s="17"/>
      <c r="I80" s="17"/>
      <c r="J80" s="248"/>
      <c r="K80" s="320"/>
      <c r="L80" s="320"/>
      <c r="M80"/>
      <c r="N80"/>
      <c r="O80"/>
      <c r="P80"/>
      <c r="Q80"/>
      <c r="R80"/>
      <c r="S80"/>
      <c r="T80"/>
      <c r="U80"/>
      <c r="V80"/>
      <c r="W80"/>
      <c r="X80"/>
      <c r="Y80"/>
      <c r="Z80"/>
      <c r="AA80"/>
      <c r="AB80"/>
      <c r="AC80"/>
      <c r="AD80"/>
      <c r="AE80"/>
      <c r="AF80"/>
      <c r="AG80"/>
      <c r="AH80"/>
      <c r="AI80"/>
      <c r="AJ80"/>
      <c r="AK80"/>
      <c r="AL80"/>
    </row>
    <row r="81" spans="1:47" s="52" customFormat="1" ht="30" customHeight="1" x14ac:dyDescent="0.2">
      <c r="A81" s="71">
        <v>3</v>
      </c>
      <c r="B81" s="72" t="s">
        <v>170</v>
      </c>
      <c r="C81" s="14"/>
      <c r="D81" s="15"/>
      <c r="E81" s="19"/>
      <c r="F81" s="462"/>
      <c r="G81" s="463"/>
      <c r="H81" s="17"/>
      <c r="I81" s="17"/>
      <c r="J81" s="248"/>
      <c r="K81" s="320"/>
      <c r="L81" s="320"/>
      <c r="M81"/>
      <c r="N81"/>
      <c r="O81"/>
      <c r="P81"/>
      <c r="Q81"/>
      <c r="R81"/>
      <c r="S81"/>
      <c r="T81"/>
      <c r="U81"/>
      <c r="V81"/>
      <c r="W81"/>
      <c r="X81"/>
      <c r="Y81"/>
      <c r="Z81"/>
      <c r="AA81"/>
      <c r="AB81"/>
      <c r="AC81"/>
      <c r="AD81"/>
      <c r="AE81"/>
      <c r="AF81"/>
      <c r="AG81"/>
      <c r="AH81"/>
      <c r="AI81"/>
      <c r="AJ81"/>
      <c r="AK81"/>
      <c r="AL81"/>
    </row>
    <row r="82" spans="1:47" s="52" customFormat="1" ht="30" customHeight="1" x14ac:dyDescent="0.2">
      <c r="A82" s="71">
        <v>4</v>
      </c>
      <c r="B82" s="72" t="s">
        <v>171</v>
      </c>
      <c r="C82" s="14"/>
      <c r="D82" s="15"/>
      <c r="E82" s="19"/>
      <c r="F82" s="462"/>
      <c r="G82" s="463"/>
      <c r="H82" s="17"/>
      <c r="I82" s="17"/>
      <c r="J82" s="248"/>
      <c r="K82" s="320"/>
      <c r="L82" s="320"/>
      <c r="M82"/>
      <c r="N82"/>
      <c r="O82"/>
      <c r="P82"/>
      <c r="Q82"/>
      <c r="R82"/>
      <c r="S82"/>
      <c r="T82"/>
      <c r="U82"/>
      <c r="V82"/>
      <c r="W82"/>
      <c r="X82"/>
      <c r="Y82"/>
      <c r="Z82"/>
      <c r="AA82"/>
      <c r="AB82"/>
      <c r="AC82"/>
      <c r="AD82"/>
      <c r="AE82"/>
      <c r="AF82"/>
      <c r="AG82"/>
      <c r="AH82"/>
      <c r="AI82"/>
      <c r="AJ82"/>
      <c r="AK82"/>
      <c r="AL82"/>
    </row>
    <row r="83" spans="1:47" s="52" customFormat="1" ht="30" customHeight="1" x14ac:dyDescent="0.2">
      <c r="A83" s="71">
        <v>5</v>
      </c>
      <c r="B83" s="72" t="s">
        <v>172</v>
      </c>
      <c r="C83" s="14"/>
      <c r="D83" s="15"/>
      <c r="E83" s="19"/>
      <c r="F83" s="462"/>
      <c r="G83" s="463"/>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2">
      <c r="A84" s="71">
        <v>6</v>
      </c>
      <c r="B84" s="72" t="s">
        <v>173</v>
      </c>
      <c r="C84" s="14"/>
      <c r="D84" s="15"/>
      <c r="E84" s="19"/>
      <c r="F84" s="462"/>
      <c r="G84" s="463"/>
      <c r="H84" s="17"/>
      <c r="I84" s="17"/>
      <c r="J84" s="248"/>
      <c r="K84" s="320"/>
      <c r="L84" s="320"/>
      <c r="M84"/>
      <c r="N84"/>
      <c r="O84"/>
      <c r="P84"/>
      <c r="Q84"/>
      <c r="R84"/>
      <c r="S84"/>
      <c r="T84"/>
      <c r="U84"/>
      <c r="V84"/>
      <c r="W84"/>
      <c r="X84"/>
      <c r="Y84"/>
      <c r="Z84"/>
      <c r="AA84"/>
      <c r="AB84"/>
      <c r="AC84"/>
      <c r="AD84"/>
      <c r="AE84"/>
      <c r="AF84"/>
      <c r="AG84"/>
      <c r="AH84"/>
      <c r="AI84"/>
      <c r="AJ84"/>
    </row>
    <row r="85" spans="1:47" s="76" customFormat="1" ht="30" customHeight="1" x14ac:dyDescent="0.2">
      <c r="A85" s="71">
        <v>7</v>
      </c>
      <c r="B85" s="72" t="s">
        <v>174</v>
      </c>
      <c r="C85" s="14"/>
      <c r="D85" s="15"/>
      <c r="E85" s="19"/>
      <c r="F85" s="462"/>
      <c r="G85" s="463"/>
      <c r="H85" s="17"/>
      <c r="I85" s="17"/>
      <c r="J85" s="248"/>
      <c r="K85" s="320"/>
      <c r="L85" s="320"/>
      <c r="M85"/>
      <c r="N85"/>
      <c r="O85"/>
      <c r="P85"/>
      <c r="Q85"/>
      <c r="R85"/>
      <c r="S85"/>
      <c r="T85"/>
      <c r="U85"/>
      <c r="V85"/>
      <c r="W85"/>
      <c r="X85"/>
      <c r="Y85"/>
      <c r="Z85"/>
      <c r="AA85"/>
      <c r="AB85"/>
      <c r="AC85"/>
      <c r="AD85"/>
      <c r="AE85"/>
      <c r="AF85"/>
      <c r="AG85"/>
      <c r="AH85"/>
      <c r="AI85"/>
      <c r="AJ85"/>
    </row>
    <row r="86" spans="1:47" s="76" customFormat="1" ht="30" customHeight="1" x14ac:dyDescent="0.2">
      <c r="A86" s="69">
        <v>8</v>
      </c>
      <c r="B86" s="70" t="s">
        <v>175</v>
      </c>
      <c r="C86" s="16"/>
      <c r="D86" s="13"/>
      <c r="E86" s="127"/>
      <c r="F86" s="462"/>
      <c r="G86" s="463"/>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2">
      <c r="A87" s="69"/>
      <c r="B87" s="70"/>
      <c r="C87" s="16"/>
      <c r="D87" s="13"/>
      <c r="E87" s="20"/>
      <c r="F87" s="469"/>
      <c r="G87" s="470"/>
      <c r="H87" s="18"/>
      <c r="I87" s="18"/>
      <c r="J87" s="248"/>
      <c r="K87" s="320"/>
      <c r="L87" s="320"/>
      <c r="M87"/>
      <c r="N87"/>
      <c r="O87"/>
      <c r="P87"/>
      <c r="Q87"/>
      <c r="R87"/>
      <c r="S87"/>
      <c r="T87"/>
      <c r="U87"/>
      <c r="V87"/>
      <c r="W87"/>
      <c r="X87"/>
      <c r="Y87"/>
      <c r="Z87"/>
      <c r="AA87"/>
      <c r="AB87"/>
      <c r="AC87"/>
      <c r="AD87"/>
      <c r="AE87"/>
      <c r="AF87"/>
      <c r="AG87"/>
      <c r="AH87"/>
      <c r="AI87"/>
      <c r="AJ87"/>
    </row>
    <row r="88" spans="1:47" s="76" customFormat="1" ht="31.5" customHeight="1" x14ac:dyDescent="0.2">
      <c r="A88" s="497" t="s">
        <v>176</v>
      </c>
      <c r="B88" s="498"/>
      <c r="C88" s="64" t="s">
        <v>177</v>
      </c>
      <c r="D88" s="64" t="s">
        <v>233</v>
      </c>
      <c r="E88" s="161" t="s">
        <v>234</v>
      </c>
      <c r="F88" s="179" t="s">
        <v>180</v>
      </c>
      <c r="G88" s="180" t="s">
        <v>181</v>
      </c>
      <c r="H88" s="488"/>
      <c r="I88" s="488"/>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2">
      <c r="A89" s="71" t="s">
        <v>182</v>
      </c>
      <c r="B89" s="72" t="s">
        <v>183</v>
      </c>
      <c r="C89" s="14"/>
      <c r="D89" s="15"/>
      <c r="E89" s="19"/>
      <c r="F89" s="172"/>
      <c r="G89" s="173"/>
      <c r="H89" s="488"/>
      <c r="I89" s="488"/>
      <c r="J89" s="339" t="s">
        <v>184</v>
      </c>
      <c r="K89" s="339"/>
      <c r="L89" s="339"/>
      <c r="M89"/>
      <c r="N89"/>
      <c r="O89"/>
      <c r="P89"/>
      <c r="Q89"/>
      <c r="R89"/>
      <c r="S89"/>
      <c r="T89"/>
      <c r="U89"/>
      <c r="V89"/>
      <c r="W89"/>
      <c r="X89"/>
      <c r="Y89"/>
      <c r="Z89"/>
      <c r="AA89"/>
      <c r="AB89"/>
      <c r="AC89"/>
      <c r="AD89"/>
      <c r="AE89"/>
      <c r="AF89"/>
      <c r="AG89"/>
      <c r="AH89"/>
      <c r="AI89"/>
      <c r="AJ89"/>
    </row>
    <row r="90" spans="1:47" s="76" customFormat="1" ht="19.5" customHeight="1" x14ac:dyDescent="0.2">
      <c r="A90" s="71" t="s">
        <v>185</v>
      </c>
      <c r="B90" s="72" t="s">
        <v>186</v>
      </c>
      <c r="C90" s="14"/>
      <c r="D90" s="15"/>
      <c r="E90" s="19"/>
      <c r="F90" s="160"/>
      <c r="G90" s="174"/>
      <c r="H90" s="506"/>
      <c r="I90" s="507"/>
      <c r="J90" s="320"/>
      <c r="K90" s="320"/>
      <c r="L90" s="320"/>
      <c r="M90"/>
      <c r="N90"/>
      <c r="O90"/>
      <c r="P90"/>
      <c r="Q90"/>
      <c r="R90"/>
      <c r="S90"/>
      <c r="T90"/>
      <c r="U90"/>
      <c r="V90"/>
      <c r="W90"/>
      <c r="X90"/>
      <c r="Y90"/>
      <c r="Z90"/>
      <c r="AA90"/>
      <c r="AB90"/>
      <c r="AC90"/>
      <c r="AD90"/>
      <c r="AE90"/>
      <c r="AF90"/>
      <c r="AG90"/>
      <c r="AH90"/>
      <c r="AI90"/>
      <c r="AJ90"/>
    </row>
    <row r="91" spans="1:47" s="76" customFormat="1" ht="19.5" customHeight="1" x14ac:dyDescent="0.2">
      <c r="A91" s="71" t="s">
        <v>187</v>
      </c>
      <c r="B91" s="72" t="s">
        <v>188</v>
      </c>
      <c r="C91" s="14"/>
      <c r="D91" s="15"/>
      <c r="E91" s="19"/>
      <c r="F91" s="160"/>
      <c r="G91" s="174"/>
      <c r="H91" s="488"/>
      <c r="I91" s="488"/>
      <c r="J91" s="320"/>
      <c r="K91" s="320"/>
      <c r="L91" s="320"/>
      <c r="M91"/>
      <c r="N91"/>
      <c r="O91"/>
      <c r="P91"/>
      <c r="Q91"/>
      <c r="R91"/>
      <c r="S91"/>
      <c r="T91"/>
      <c r="U91"/>
      <c r="V91"/>
      <c r="W91"/>
      <c r="X91"/>
      <c r="Y91"/>
      <c r="Z91"/>
      <c r="AA91"/>
      <c r="AB91"/>
      <c r="AC91"/>
      <c r="AD91"/>
      <c r="AE91"/>
      <c r="AF91"/>
      <c r="AG91"/>
      <c r="AH91"/>
      <c r="AI91"/>
      <c r="AJ91"/>
    </row>
    <row r="92" spans="1:47" s="76" customFormat="1" ht="24.75" customHeight="1" x14ac:dyDescent="0.2">
      <c r="A92" s="52"/>
      <c r="B92" s="52"/>
      <c r="C92" s="132" t="s">
        <v>189</v>
      </c>
      <c r="D92" s="133">
        <f>SUM(D68:D87)+SUM(D89:D91)</f>
        <v>0</v>
      </c>
      <c r="E92" s="417"/>
      <c r="F92" s="417"/>
      <c r="G92" s="417"/>
      <c r="H92" s="128">
        <f>SUM(H68:H87)</f>
        <v>0</v>
      </c>
      <c r="I92" s="128">
        <f>SUM(I68:I87)</f>
        <v>0</v>
      </c>
      <c r="J92" s="95"/>
      <c r="K92"/>
      <c r="L92"/>
      <c r="M92"/>
      <c r="N92"/>
      <c r="O92"/>
      <c r="P92"/>
      <c r="Q92"/>
      <c r="R92"/>
      <c r="S92"/>
      <c r="T92"/>
      <c r="U92"/>
      <c r="V92"/>
      <c r="W92"/>
      <c r="X92"/>
      <c r="Y92"/>
      <c r="Z92"/>
      <c r="AA92"/>
      <c r="AB92"/>
      <c r="AC92"/>
      <c r="AD92"/>
      <c r="AE92"/>
      <c r="AF92"/>
      <c r="AG92"/>
      <c r="AH92"/>
      <c r="AI92"/>
      <c r="AJ92"/>
    </row>
    <row r="93" spans="1:47" s="76" customFormat="1" ht="24" thickBot="1" x14ac:dyDescent="0.25">
      <c r="A93" s="55"/>
      <c r="B93" s="55"/>
      <c r="C93" s="130" t="s">
        <v>190</v>
      </c>
      <c r="D93" s="131" t="e">
        <f>D92/$C$6</f>
        <v>#DIV/0!</v>
      </c>
      <c r="E93" s="418"/>
      <c r="F93" s="418"/>
      <c r="G93" s="418"/>
      <c r="H93" s="122" t="e">
        <f>H92/$C$6</f>
        <v>#DIV/0!</v>
      </c>
      <c r="I93" s="122" t="e">
        <f>I92/$C$6</f>
        <v>#DIV/0!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2">
      <c r="A94" s="55"/>
      <c r="B94" s="55"/>
      <c r="C94" s="54"/>
      <c r="D94" s="54"/>
      <c r="E94" s="54"/>
      <c r="F94" s="54"/>
    </row>
    <row r="95" spans="1:47" ht="39.4" customHeight="1" x14ac:dyDescent="0.2">
      <c r="A95" s="96"/>
      <c r="B95" s="96"/>
      <c r="C95" s="96"/>
      <c r="D95" s="96"/>
      <c r="E95" s="96"/>
      <c r="F95" s="96"/>
    </row>
    <row r="96" spans="1:47" ht="27" customHeight="1" x14ac:dyDescent="0.2">
      <c r="A96" s="475" t="s">
        <v>265</v>
      </c>
      <c r="B96" s="476"/>
      <c r="C96" s="334" t="s">
        <v>236</v>
      </c>
      <c r="D96" s="334" t="s">
        <v>193</v>
      </c>
      <c r="E96" s="276" t="s">
        <v>194</v>
      </c>
      <c r="F96" s="278"/>
      <c r="G96" s="277" t="s">
        <v>195</v>
      </c>
      <c r="H96" s="277"/>
      <c r="I96" s="277"/>
      <c r="J96" s="277"/>
      <c r="K96" s="277"/>
      <c r="L96" s="277"/>
      <c r="M96" s="277"/>
      <c r="N96" s="278"/>
      <c r="O96" s="276" t="s">
        <v>196</v>
      </c>
      <c r="P96" s="277"/>
      <c r="Q96" s="277"/>
      <c r="R96" s="278"/>
      <c r="S96" s="282" t="s">
        <v>197</v>
      </c>
      <c r="T96" s="334" t="s">
        <v>198</v>
      </c>
    </row>
    <row r="97" spans="1:20" ht="27" customHeight="1" x14ac:dyDescent="0.2">
      <c r="A97" s="477"/>
      <c r="B97" s="478"/>
      <c r="C97" s="482"/>
      <c r="D97" s="335"/>
      <c r="E97" s="279"/>
      <c r="F97" s="281"/>
      <c r="G97" s="280"/>
      <c r="H97" s="280"/>
      <c r="I97" s="280"/>
      <c r="J97" s="280"/>
      <c r="K97" s="280"/>
      <c r="L97" s="280"/>
      <c r="M97" s="280"/>
      <c r="N97" s="281"/>
      <c r="O97" s="279"/>
      <c r="P97" s="280"/>
      <c r="Q97" s="280"/>
      <c r="R97" s="281"/>
      <c r="S97" s="283"/>
      <c r="T97" s="335"/>
    </row>
    <row r="98" spans="1:20" ht="27" customHeight="1" x14ac:dyDescent="0.2">
      <c r="A98" s="479"/>
      <c r="B98" s="480"/>
      <c r="C98" s="482"/>
      <c r="D98" s="317" t="s">
        <v>199</v>
      </c>
      <c r="E98" s="318"/>
      <c r="F98" s="319"/>
      <c r="G98" s="317" t="s">
        <v>200</v>
      </c>
      <c r="H98" s="318"/>
      <c r="I98" s="318"/>
      <c r="J98" s="318"/>
      <c r="K98" s="318"/>
      <c r="L98" s="318"/>
      <c r="M98" s="318"/>
      <c r="N98" s="319"/>
      <c r="O98" s="317" t="s">
        <v>201</v>
      </c>
      <c r="P98" s="318"/>
      <c r="Q98" s="318"/>
      <c r="R98" s="319"/>
      <c r="S98" s="283"/>
      <c r="T98" s="334" t="s">
        <v>113</v>
      </c>
    </row>
    <row r="99" spans="1:20" ht="27" customHeight="1" x14ac:dyDescent="0.2">
      <c r="A99" s="77" t="s">
        <v>138</v>
      </c>
      <c r="B99" s="78"/>
      <c r="C99" s="335"/>
      <c r="D99" s="79" t="s">
        <v>202</v>
      </c>
      <c r="E99" s="79" t="s">
        <v>203</v>
      </c>
      <c r="F99" s="79" t="s">
        <v>204</v>
      </c>
      <c r="G99" s="79" t="s">
        <v>205</v>
      </c>
      <c r="H99" s="79" t="s">
        <v>206</v>
      </c>
      <c r="I99" s="79" t="s">
        <v>207</v>
      </c>
      <c r="J99" s="79" t="s">
        <v>208</v>
      </c>
      <c r="K99" s="79" t="s">
        <v>209</v>
      </c>
      <c r="L99" s="317" t="s">
        <v>210</v>
      </c>
      <c r="M99" s="319"/>
      <c r="N99" s="79" t="s">
        <v>211</v>
      </c>
      <c r="O99" s="79" t="s">
        <v>212</v>
      </c>
      <c r="P99" s="79" t="s">
        <v>213</v>
      </c>
      <c r="Q99" s="79" t="s">
        <v>214</v>
      </c>
      <c r="R99" s="79" t="s">
        <v>215</v>
      </c>
      <c r="S99" s="284"/>
      <c r="T99" s="335"/>
    </row>
    <row r="100" spans="1:20" ht="30" customHeight="1" x14ac:dyDescent="0.2">
      <c r="A100" s="80">
        <v>0.1</v>
      </c>
      <c r="B100" s="72" t="s">
        <v>156</v>
      </c>
      <c r="C100" s="404"/>
      <c r="D100" s="405"/>
      <c r="E100" s="405"/>
      <c r="F100" s="405"/>
      <c r="G100" s="405"/>
      <c r="H100" s="405"/>
      <c r="I100" s="405"/>
      <c r="J100" s="405"/>
      <c r="K100" s="405"/>
      <c r="L100" s="405"/>
      <c r="M100" s="405"/>
      <c r="N100" s="406"/>
      <c r="O100" s="34" t="s">
        <v>216</v>
      </c>
      <c r="P100" s="34"/>
      <c r="Q100" s="34"/>
      <c r="R100" s="34"/>
      <c r="S100" s="118">
        <f>SUM(C100:R100)</f>
        <v>0</v>
      </c>
      <c r="T100" s="37"/>
    </row>
    <row r="101" spans="1:20" ht="30" customHeight="1" x14ac:dyDescent="0.2">
      <c r="A101" s="71">
        <v>0.2</v>
      </c>
      <c r="B101" s="72" t="s">
        <v>158</v>
      </c>
      <c r="C101" s="343"/>
      <c r="D101" s="344"/>
      <c r="E101" s="344"/>
      <c r="F101" s="344"/>
      <c r="G101" s="344"/>
      <c r="H101" s="344"/>
      <c r="I101" s="344"/>
      <c r="J101" s="344"/>
      <c r="K101" s="344"/>
      <c r="L101" s="344"/>
      <c r="M101" s="344"/>
      <c r="N101" s="345"/>
      <c r="O101" s="34" t="s">
        <v>216</v>
      </c>
      <c r="P101" s="34"/>
      <c r="Q101" s="34"/>
      <c r="R101" s="34"/>
      <c r="S101" s="118">
        <f t="shared" ref="S101:S119" si="1">SUM(C101:R101)</f>
        <v>0</v>
      </c>
      <c r="T101" s="31"/>
    </row>
    <row r="102" spans="1:20" ht="30" customHeight="1" x14ac:dyDescent="0.2">
      <c r="A102" s="71">
        <v>0.3</v>
      </c>
      <c r="B102" s="72" t="s">
        <v>159</v>
      </c>
      <c r="C102" s="31"/>
      <c r="D102" s="31"/>
      <c r="E102" s="32"/>
      <c r="F102" s="33"/>
      <c r="G102" s="33"/>
      <c r="H102" s="34"/>
      <c r="I102" s="34"/>
      <c r="J102" s="34"/>
      <c r="K102" s="34"/>
      <c r="L102" s="404"/>
      <c r="M102" s="405"/>
      <c r="N102" s="406"/>
      <c r="O102" s="34" t="s">
        <v>216</v>
      </c>
      <c r="P102" s="34"/>
      <c r="Q102" s="34"/>
      <c r="R102" s="34"/>
      <c r="S102" s="118">
        <f t="shared" si="1"/>
        <v>0</v>
      </c>
      <c r="T102" s="31"/>
    </row>
    <row r="103" spans="1:20" ht="30" customHeight="1" x14ac:dyDescent="0.2">
      <c r="A103" s="71">
        <v>0.4</v>
      </c>
      <c r="B103" s="72" t="s">
        <v>160</v>
      </c>
      <c r="C103" s="31"/>
      <c r="D103" s="31"/>
      <c r="E103" s="32"/>
      <c r="F103" s="33"/>
      <c r="G103" s="35"/>
      <c r="H103" s="34"/>
      <c r="I103" s="34"/>
      <c r="J103" s="34"/>
      <c r="K103" s="34"/>
      <c r="L103" s="340"/>
      <c r="M103" s="341"/>
      <c r="N103" s="342"/>
      <c r="O103" s="34" t="s">
        <v>216</v>
      </c>
      <c r="P103" s="34"/>
      <c r="Q103" s="34"/>
      <c r="R103" s="34"/>
      <c r="S103" s="118">
        <f t="shared" si="1"/>
        <v>0</v>
      </c>
      <c r="T103" s="34"/>
    </row>
    <row r="104" spans="1:20" ht="30" customHeight="1" x14ac:dyDescent="0.2">
      <c r="A104" s="71">
        <v>0.5</v>
      </c>
      <c r="B104" s="72" t="s">
        <v>217</v>
      </c>
      <c r="C104" s="31"/>
      <c r="D104" s="31"/>
      <c r="E104" s="32"/>
      <c r="F104" s="33"/>
      <c r="G104" s="35"/>
      <c r="H104" s="34"/>
      <c r="I104" s="34"/>
      <c r="J104" s="34"/>
      <c r="K104" s="34"/>
      <c r="L104" s="340"/>
      <c r="M104" s="341"/>
      <c r="N104" s="342"/>
      <c r="O104" s="34" t="s">
        <v>216</v>
      </c>
      <c r="P104" s="34"/>
      <c r="Q104" s="34"/>
      <c r="R104" s="34"/>
      <c r="S104" s="118">
        <f t="shared" si="1"/>
        <v>0</v>
      </c>
      <c r="T104" s="34"/>
    </row>
    <row r="105" spans="1:20" ht="30" customHeight="1" x14ac:dyDescent="0.2">
      <c r="A105" s="71">
        <v>1</v>
      </c>
      <c r="B105" s="72" t="s">
        <v>161</v>
      </c>
      <c r="C105" s="31"/>
      <c r="D105" s="31"/>
      <c r="E105" s="36"/>
      <c r="F105" s="31"/>
      <c r="G105" s="34"/>
      <c r="H105" s="34"/>
      <c r="I105" s="34"/>
      <c r="J105" s="34"/>
      <c r="K105" s="34"/>
      <c r="L105" s="340"/>
      <c r="M105" s="341"/>
      <c r="N105" s="342"/>
      <c r="O105" s="34" t="s">
        <v>216</v>
      </c>
      <c r="P105" s="34"/>
      <c r="Q105" s="34"/>
      <c r="R105" s="34"/>
      <c r="S105" s="118">
        <f t="shared" si="1"/>
        <v>0</v>
      </c>
      <c r="T105" s="34"/>
    </row>
    <row r="106" spans="1:20" ht="30" customHeight="1" x14ac:dyDescent="0.2">
      <c r="A106" s="71">
        <v>2.1</v>
      </c>
      <c r="B106" s="72" t="s">
        <v>162</v>
      </c>
      <c r="C106" s="31"/>
      <c r="D106" s="31"/>
      <c r="E106" s="31"/>
      <c r="F106" s="31"/>
      <c r="G106" s="31"/>
      <c r="H106" s="34"/>
      <c r="I106" s="34"/>
      <c r="J106" s="34"/>
      <c r="K106" s="34"/>
      <c r="L106" s="340"/>
      <c r="M106" s="341"/>
      <c r="N106" s="342"/>
      <c r="O106" s="34" t="s">
        <v>216</v>
      </c>
      <c r="P106" s="34"/>
      <c r="Q106" s="34"/>
      <c r="R106" s="34"/>
      <c r="S106" s="118">
        <f t="shared" si="1"/>
        <v>0</v>
      </c>
      <c r="T106" s="31"/>
    </row>
    <row r="107" spans="1:20" ht="30" customHeight="1" x14ac:dyDescent="0.2">
      <c r="A107" s="71">
        <v>2.2000000000000002</v>
      </c>
      <c r="B107" s="72" t="s">
        <v>163</v>
      </c>
      <c r="C107" s="31"/>
      <c r="D107" s="31"/>
      <c r="E107" s="36"/>
      <c r="F107" s="31"/>
      <c r="G107" s="31"/>
      <c r="H107" s="34"/>
      <c r="I107" s="34"/>
      <c r="J107" s="34"/>
      <c r="K107" s="34"/>
      <c r="L107" s="340"/>
      <c r="M107" s="341"/>
      <c r="N107" s="342"/>
      <c r="O107" s="34" t="s">
        <v>216</v>
      </c>
      <c r="P107" s="34"/>
      <c r="Q107" s="34"/>
      <c r="R107" s="34"/>
      <c r="S107" s="118">
        <f t="shared" si="1"/>
        <v>0</v>
      </c>
      <c r="T107" s="31"/>
    </row>
    <row r="108" spans="1:20" ht="30" customHeight="1" x14ac:dyDescent="0.2">
      <c r="A108" s="71">
        <v>2.2999999999999998</v>
      </c>
      <c r="B108" s="72" t="s">
        <v>164</v>
      </c>
      <c r="C108" s="31"/>
      <c r="D108" s="31"/>
      <c r="E108" s="36"/>
      <c r="F108" s="31"/>
      <c r="G108" s="31"/>
      <c r="H108" s="34"/>
      <c r="I108" s="34"/>
      <c r="J108" s="34"/>
      <c r="K108" s="34"/>
      <c r="L108" s="340"/>
      <c r="M108" s="341"/>
      <c r="N108" s="342"/>
      <c r="O108" s="34" t="s">
        <v>216</v>
      </c>
      <c r="P108" s="34"/>
      <c r="Q108" s="34"/>
      <c r="R108" s="34"/>
      <c r="S108" s="118">
        <f t="shared" si="1"/>
        <v>0</v>
      </c>
      <c r="T108" s="31"/>
    </row>
    <row r="109" spans="1:20" ht="30" customHeight="1" x14ac:dyDescent="0.2">
      <c r="A109" s="71">
        <v>2.4</v>
      </c>
      <c r="B109" s="72" t="s">
        <v>165</v>
      </c>
      <c r="C109" s="31"/>
      <c r="D109" s="31"/>
      <c r="E109" s="36"/>
      <c r="F109" s="31"/>
      <c r="G109" s="31"/>
      <c r="H109" s="34"/>
      <c r="I109" s="34"/>
      <c r="J109" s="34"/>
      <c r="K109" s="34"/>
      <c r="L109" s="340"/>
      <c r="M109" s="341"/>
      <c r="N109" s="342"/>
      <c r="O109" s="34" t="s">
        <v>216</v>
      </c>
      <c r="P109" s="34"/>
      <c r="Q109" s="34"/>
      <c r="R109" s="34"/>
      <c r="S109" s="118">
        <f t="shared" si="1"/>
        <v>0</v>
      </c>
      <c r="T109" s="31"/>
    </row>
    <row r="110" spans="1:20" ht="30" customHeight="1" x14ac:dyDescent="0.2">
      <c r="A110" s="71">
        <v>2.5</v>
      </c>
      <c r="B110" s="72" t="s">
        <v>166</v>
      </c>
      <c r="C110" s="31"/>
      <c r="D110" s="31"/>
      <c r="E110" s="36"/>
      <c r="F110" s="31"/>
      <c r="G110" s="31"/>
      <c r="H110" s="34"/>
      <c r="I110" s="34"/>
      <c r="J110" s="34"/>
      <c r="K110" s="34"/>
      <c r="L110" s="340"/>
      <c r="M110" s="341"/>
      <c r="N110" s="342"/>
      <c r="O110" s="34" t="s">
        <v>216</v>
      </c>
      <c r="P110" s="34"/>
      <c r="Q110" s="34"/>
      <c r="R110" s="34"/>
      <c r="S110" s="118">
        <f t="shared" si="1"/>
        <v>0</v>
      </c>
      <c r="T110" s="31"/>
    </row>
    <row r="111" spans="1:20" ht="30" customHeight="1" x14ac:dyDescent="0.2">
      <c r="A111" s="71">
        <v>2.6</v>
      </c>
      <c r="B111" s="72" t="s">
        <v>167</v>
      </c>
      <c r="C111" s="31"/>
      <c r="D111" s="31"/>
      <c r="E111" s="36"/>
      <c r="F111" s="31"/>
      <c r="G111" s="31"/>
      <c r="H111" s="34"/>
      <c r="I111" s="34"/>
      <c r="J111" s="34"/>
      <c r="K111" s="34"/>
      <c r="L111" s="340"/>
      <c r="M111" s="341"/>
      <c r="N111" s="342"/>
      <c r="O111" s="34" t="s">
        <v>216</v>
      </c>
      <c r="P111" s="34"/>
      <c r="Q111" s="34"/>
      <c r="R111" s="34"/>
      <c r="S111" s="118">
        <f t="shared" si="1"/>
        <v>0</v>
      </c>
      <c r="T111" s="31"/>
    </row>
    <row r="112" spans="1:20" ht="30" customHeight="1" x14ac:dyDescent="0.2">
      <c r="A112" s="71">
        <v>2.7</v>
      </c>
      <c r="B112" s="72" t="s">
        <v>168</v>
      </c>
      <c r="C112" s="31"/>
      <c r="D112" s="31"/>
      <c r="E112" s="36"/>
      <c r="F112" s="31"/>
      <c r="G112" s="31"/>
      <c r="H112" s="34"/>
      <c r="I112" s="34"/>
      <c r="J112" s="34"/>
      <c r="K112" s="34"/>
      <c r="L112" s="340"/>
      <c r="M112" s="341"/>
      <c r="N112" s="342"/>
      <c r="O112" s="34" t="s">
        <v>216</v>
      </c>
      <c r="P112" s="34"/>
      <c r="Q112" s="34"/>
      <c r="R112" s="34"/>
      <c r="S112" s="118">
        <f t="shared" si="1"/>
        <v>0</v>
      </c>
      <c r="T112" s="31"/>
    </row>
    <row r="113" spans="1:20" ht="30" customHeight="1" x14ac:dyDescent="0.2">
      <c r="A113" s="71">
        <v>2.8</v>
      </c>
      <c r="B113" s="72" t="s">
        <v>169</v>
      </c>
      <c r="C113" s="31"/>
      <c r="D113" s="31"/>
      <c r="E113" s="36"/>
      <c r="F113" s="31"/>
      <c r="G113" s="31"/>
      <c r="H113" s="34"/>
      <c r="I113" s="34"/>
      <c r="J113" s="34"/>
      <c r="K113" s="34"/>
      <c r="L113" s="340"/>
      <c r="M113" s="341"/>
      <c r="N113" s="342"/>
      <c r="O113" s="34" t="s">
        <v>216</v>
      </c>
      <c r="P113" s="34"/>
      <c r="Q113" s="34"/>
      <c r="R113" s="34"/>
      <c r="S113" s="118">
        <f t="shared" si="1"/>
        <v>0</v>
      </c>
      <c r="T113" s="31"/>
    </row>
    <row r="114" spans="1:20" ht="30" customHeight="1" x14ac:dyDescent="0.2">
      <c r="A114" s="71">
        <v>3</v>
      </c>
      <c r="B114" s="72" t="s">
        <v>170</v>
      </c>
      <c r="C114" s="31"/>
      <c r="D114" s="31"/>
      <c r="E114" s="36"/>
      <c r="F114" s="31"/>
      <c r="G114" s="31"/>
      <c r="H114" s="34"/>
      <c r="I114" s="34"/>
      <c r="J114" s="34"/>
      <c r="K114" s="34"/>
      <c r="L114" s="340"/>
      <c r="M114" s="341"/>
      <c r="N114" s="342"/>
      <c r="O114" s="34" t="s">
        <v>216</v>
      </c>
      <c r="P114" s="34"/>
      <c r="Q114" s="34"/>
      <c r="R114" s="34"/>
      <c r="S114" s="118">
        <f t="shared" si="1"/>
        <v>0</v>
      </c>
      <c r="T114" s="31"/>
    </row>
    <row r="115" spans="1:20" ht="30" customHeight="1" x14ac:dyDescent="0.2">
      <c r="A115" s="71">
        <v>4</v>
      </c>
      <c r="B115" s="72" t="s">
        <v>218</v>
      </c>
      <c r="C115" s="33"/>
      <c r="D115" s="33"/>
      <c r="E115" s="32"/>
      <c r="F115" s="33"/>
      <c r="G115" s="33"/>
      <c r="H115" s="34"/>
      <c r="I115" s="34"/>
      <c r="J115" s="34"/>
      <c r="K115" s="34"/>
      <c r="L115" s="343"/>
      <c r="M115" s="344"/>
      <c r="N115" s="345"/>
      <c r="O115" s="34" t="s">
        <v>216</v>
      </c>
      <c r="P115" s="35"/>
      <c r="Q115" s="35"/>
      <c r="R115" s="35"/>
      <c r="S115" s="118">
        <f t="shared" si="1"/>
        <v>0</v>
      </c>
      <c r="T115" s="33"/>
    </row>
    <row r="116" spans="1:20" ht="30" customHeight="1" x14ac:dyDescent="0.2">
      <c r="A116" s="71">
        <v>5</v>
      </c>
      <c r="B116" s="72" t="s">
        <v>172</v>
      </c>
      <c r="C116" s="33"/>
      <c r="D116" s="33"/>
      <c r="E116" s="32"/>
      <c r="F116" s="33"/>
      <c r="G116" s="33"/>
      <c r="H116" s="34"/>
      <c r="I116" s="34"/>
      <c r="J116" s="34"/>
      <c r="K116" s="34"/>
      <c r="L116" s="31" t="s">
        <v>219</v>
      </c>
      <c r="M116" s="31" t="s">
        <v>220</v>
      </c>
      <c r="N116" s="31" t="s">
        <v>221</v>
      </c>
      <c r="O116" s="34" t="s">
        <v>216</v>
      </c>
      <c r="P116" s="35"/>
      <c r="Q116" s="35"/>
      <c r="R116" s="35"/>
      <c r="S116" s="118">
        <f t="shared" si="1"/>
        <v>0</v>
      </c>
      <c r="T116" s="33"/>
    </row>
    <row r="117" spans="1:20" ht="30" customHeight="1" x14ac:dyDescent="0.2">
      <c r="A117" s="71">
        <v>6</v>
      </c>
      <c r="B117" s="72" t="s">
        <v>173</v>
      </c>
      <c r="C117" s="33"/>
      <c r="D117" s="33"/>
      <c r="E117" s="32"/>
      <c r="F117" s="33"/>
      <c r="G117" s="31"/>
      <c r="H117" s="34"/>
      <c r="I117" s="34"/>
      <c r="J117" s="34"/>
      <c r="K117" s="34"/>
      <c r="L117" s="404"/>
      <c r="M117" s="405"/>
      <c r="N117" s="406"/>
      <c r="O117" s="34" t="s">
        <v>216</v>
      </c>
      <c r="P117" s="34"/>
      <c r="Q117" s="34"/>
      <c r="R117" s="34"/>
      <c r="S117" s="118">
        <f t="shared" si="1"/>
        <v>0</v>
      </c>
      <c r="T117" s="31"/>
    </row>
    <row r="118" spans="1:20" ht="30" customHeight="1" x14ac:dyDescent="0.2">
      <c r="A118" s="71">
        <v>7</v>
      </c>
      <c r="B118" s="72" t="s">
        <v>174</v>
      </c>
      <c r="C118" s="33"/>
      <c r="D118" s="33"/>
      <c r="E118" s="32"/>
      <c r="F118" s="33"/>
      <c r="G118" s="31"/>
      <c r="H118" s="34"/>
      <c r="I118" s="34"/>
      <c r="J118" s="34"/>
      <c r="K118" s="34"/>
      <c r="L118" s="340"/>
      <c r="M118" s="341"/>
      <c r="N118" s="342"/>
      <c r="O118" s="34" t="s">
        <v>216</v>
      </c>
      <c r="P118" s="34"/>
      <c r="Q118" s="34"/>
      <c r="R118" s="34"/>
      <c r="S118" s="118">
        <f t="shared" si="1"/>
        <v>0</v>
      </c>
      <c r="T118" s="31"/>
    </row>
    <row r="119" spans="1:20" ht="30" customHeight="1" x14ac:dyDescent="0.2">
      <c r="A119" s="71">
        <v>8</v>
      </c>
      <c r="B119" s="72" t="s">
        <v>175</v>
      </c>
      <c r="C119" s="33"/>
      <c r="D119" s="33"/>
      <c r="E119" s="32"/>
      <c r="F119" s="33"/>
      <c r="G119" s="31"/>
      <c r="H119" s="34"/>
      <c r="I119" s="34"/>
      <c r="J119" s="34"/>
      <c r="K119" s="34"/>
      <c r="L119" s="343"/>
      <c r="M119" s="344"/>
      <c r="N119" s="345"/>
      <c r="O119" s="34" t="s">
        <v>216</v>
      </c>
      <c r="P119" s="34"/>
      <c r="Q119" s="34"/>
      <c r="R119" s="34"/>
      <c r="S119" s="118">
        <f t="shared" si="1"/>
        <v>0</v>
      </c>
      <c r="T119" s="31"/>
    </row>
    <row r="120" spans="1:20" ht="30" customHeight="1" x14ac:dyDescent="0.2">
      <c r="A120" s="326" t="s">
        <v>222</v>
      </c>
      <c r="B120" s="327"/>
      <c r="C120" s="323"/>
      <c r="D120" s="324"/>
      <c r="E120" s="325"/>
      <c r="F120" s="33"/>
      <c r="G120" s="297"/>
      <c r="H120" s="298"/>
      <c r="I120" s="298"/>
      <c r="J120" s="298"/>
      <c r="K120" s="298"/>
      <c r="L120" s="298"/>
      <c r="M120" s="298"/>
      <c r="N120" s="298"/>
      <c r="O120" s="298"/>
      <c r="P120" s="298"/>
      <c r="Q120" s="298"/>
      <c r="R120" s="299"/>
      <c r="S120" s="118">
        <f>F120</f>
        <v>0</v>
      </c>
      <c r="T120" s="136"/>
    </row>
    <row r="121" spans="1:20" ht="18" customHeight="1" x14ac:dyDescent="0.2">
      <c r="A121" s="373" t="s">
        <v>114</v>
      </c>
      <c r="B121" s="374"/>
      <c r="C121" s="114">
        <f>SUM(C102:C119)</f>
        <v>0</v>
      </c>
      <c r="D121" s="114">
        <f t="shared" ref="D121:K121" si="2">SUM(D102:D119)</f>
        <v>0</v>
      </c>
      <c r="E121" s="115">
        <f t="shared" si="2"/>
        <v>0</v>
      </c>
      <c r="F121" s="114">
        <f>SUM(F102:F120)</f>
        <v>0</v>
      </c>
      <c r="G121" s="114">
        <f t="shared" si="2"/>
        <v>0</v>
      </c>
      <c r="H121" s="114">
        <f t="shared" si="2"/>
        <v>0</v>
      </c>
      <c r="I121" s="114">
        <f t="shared" si="2"/>
        <v>0</v>
      </c>
      <c r="J121" s="114">
        <f t="shared" si="2"/>
        <v>0</v>
      </c>
      <c r="K121" s="114">
        <f t="shared" si="2"/>
        <v>0</v>
      </c>
      <c r="L121" s="419" t="e">
        <f>L116+M116</f>
        <v>#VALUE!</v>
      </c>
      <c r="M121" s="420"/>
      <c r="N121" s="114" t="str">
        <f>N116</f>
        <v>Operational Water</v>
      </c>
      <c r="O121" s="114">
        <f>SUM(O100:O119)</f>
        <v>0</v>
      </c>
      <c r="P121" s="114">
        <f t="shared" ref="P121:T121" si="3">SUM(P100:P119)</f>
        <v>0</v>
      </c>
      <c r="Q121" s="114">
        <f t="shared" si="3"/>
        <v>0</v>
      </c>
      <c r="R121" s="114">
        <f t="shared" si="3"/>
        <v>0</v>
      </c>
      <c r="S121" s="114">
        <f>SUM(S100:S120)</f>
        <v>0</v>
      </c>
      <c r="T121" s="114">
        <f t="shared" si="3"/>
        <v>0</v>
      </c>
    </row>
    <row r="122" spans="1:20" ht="18" customHeight="1" x14ac:dyDescent="0.2">
      <c r="A122" s="373" t="s">
        <v>237</v>
      </c>
      <c r="B122" s="374"/>
      <c r="C122" s="116" t="e">
        <f t="shared" ref="C122:K122" si="4">C121/$C$6</f>
        <v>#DIV/0!</v>
      </c>
      <c r="D122" s="116" t="e">
        <f t="shared" si="4"/>
        <v>#DIV/0!</v>
      </c>
      <c r="E122" s="116" t="e">
        <f t="shared" si="4"/>
        <v>#DIV/0!</v>
      </c>
      <c r="F122" s="116" t="e">
        <f t="shared" si="4"/>
        <v>#DIV/0!</v>
      </c>
      <c r="G122" s="116" t="e">
        <f t="shared" si="4"/>
        <v>#DIV/0!</v>
      </c>
      <c r="H122" s="116" t="e">
        <f t="shared" si="4"/>
        <v>#DIV/0!</v>
      </c>
      <c r="I122" s="116" t="e">
        <f t="shared" si="4"/>
        <v>#DIV/0!</v>
      </c>
      <c r="J122" s="116" t="e">
        <f t="shared" si="4"/>
        <v>#DIV/0!</v>
      </c>
      <c r="K122" s="116" t="e">
        <f t="shared" si="4"/>
        <v>#DIV/0!</v>
      </c>
      <c r="L122" s="421" t="e">
        <f>L121/$C$6</f>
        <v>#VALUE!</v>
      </c>
      <c r="M122" s="422"/>
      <c r="N122" s="116" t="e">
        <f t="shared" ref="N122:T122" si="5">N121/$C$6</f>
        <v>#VALUE!</v>
      </c>
      <c r="O122" s="117" t="e">
        <f t="shared" si="5"/>
        <v>#DIV/0!</v>
      </c>
      <c r="P122" s="117" t="e">
        <f t="shared" si="5"/>
        <v>#DIV/0!</v>
      </c>
      <c r="Q122" s="117" t="e">
        <f t="shared" si="5"/>
        <v>#DIV/0!</v>
      </c>
      <c r="R122" s="117" t="e">
        <f t="shared" si="5"/>
        <v>#DIV/0!</v>
      </c>
      <c r="S122" s="117" t="e">
        <f t="shared" si="5"/>
        <v>#DIV/0!</v>
      </c>
      <c r="T122" s="116" t="e">
        <f t="shared" si="5"/>
        <v>#DIV/0!</v>
      </c>
    </row>
    <row r="123" spans="1:20" x14ac:dyDescent="0.2">
      <c r="A123" s="97" t="s">
        <v>223</v>
      </c>
      <c r="B123" s="98"/>
      <c r="C123" s="98"/>
      <c r="D123" s="98"/>
      <c r="E123" s="98"/>
      <c r="F123" s="98"/>
      <c r="G123" s="98"/>
      <c r="H123" s="98"/>
      <c r="I123" s="98"/>
      <c r="J123" s="98"/>
      <c r="K123" s="98"/>
      <c r="L123" s="98"/>
      <c r="M123" s="98"/>
      <c r="N123" s="98"/>
      <c r="O123" s="98"/>
      <c r="P123" s="98"/>
      <c r="Q123" s="98"/>
      <c r="R123" s="98"/>
      <c r="S123" s="98"/>
      <c r="T123" s="98"/>
    </row>
    <row r="124" spans="1:20" ht="14.25" x14ac:dyDescent="0.2">
      <c r="A124" s="81" t="s">
        <v>266</v>
      </c>
      <c r="B124" s="81"/>
      <c r="C124" s="81"/>
      <c r="D124" s="81"/>
      <c r="E124" s="81"/>
      <c r="F124" s="81"/>
      <c r="G124" s="81"/>
      <c r="H124" s="81"/>
      <c r="I124" s="81"/>
      <c r="J124" s="81"/>
      <c r="K124" s="81"/>
      <c r="L124" s="81"/>
      <c r="M124" s="81"/>
      <c r="N124" s="81"/>
      <c r="O124" s="81"/>
      <c r="P124" s="81"/>
      <c r="Q124" s="481"/>
      <c r="R124" s="481"/>
      <c r="S124" s="481"/>
    </row>
    <row r="125" spans="1:20" ht="23.25" customHeight="1" x14ac:dyDescent="0.2">
      <c r="A125" s="81"/>
      <c r="B125" s="81"/>
      <c r="C125" s="81"/>
      <c r="D125" s="81"/>
      <c r="E125" s="81"/>
      <c r="F125" s="81"/>
      <c r="G125" s="81"/>
      <c r="H125" s="81"/>
      <c r="I125" s="81"/>
      <c r="J125" s="81"/>
      <c r="K125" s="81"/>
      <c r="L125" s="81"/>
      <c r="M125" s="81"/>
      <c r="N125" s="81"/>
      <c r="O125" s="81"/>
      <c r="P125" s="81"/>
    </row>
    <row r="126" spans="1:20" ht="23.25" x14ac:dyDescent="0.2">
      <c r="A126" s="96"/>
      <c r="B126" s="96"/>
      <c r="C126" s="96"/>
      <c r="D126" s="96"/>
      <c r="E126" s="96"/>
      <c r="F126" s="96"/>
    </row>
    <row r="127" spans="1:20" ht="13.5" customHeight="1" x14ac:dyDescent="0.2">
      <c r="A127" s="96"/>
      <c r="B127" s="96"/>
      <c r="C127" s="96"/>
      <c r="D127" s="96"/>
      <c r="E127" s="96"/>
      <c r="F127" s="96"/>
    </row>
    <row r="128" spans="1:20" ht="25.5" customHeight="1" x14ac:dyDescent="0.2">
      <c r="A128" s="96"/>
      <c r="B128" s="96"/>
      <c r="C128" s="96"/>
      <c r="D128" s="96"/>
      <c r="E128" s="96"/>
      <c r="F128" s="96"/>
    </row>
    <row r="129" spans="1:6" ht="29.65" customHeight="1" x14ac:dyDescent="0.2">
      <c r="A129" s="96"/>
      <c r="B129" s="96"/>
      <c r="C129" s="96"/>
      <c r="D129" s="96"/>
      <c r="E129" s="96"/>
      <c r="F129" s="96"/>
    </row>
    <row r="130" spans="1:6" ht="29.25" customHeight="1" x14ac:dyDescent="0.2">
      <c r="A130" s="96"/>
      <c r="B130" s="96"/>
      <c r="C130" s="96"/>
      <c r="D130" s="96"/>
      <c r="E130" s="96"/>
      <c r="F130" s="96"/>
    </row>
    <row r="131" spans="1:6" ht="33" customHeight="1" x14ac:dyDescent="0.2">
      <c r="A131" s="96"/>
      <c r="B131" s="96"/>
      <c r="C131" s="96"/>
      <c r="D131" s="96"/>
      <c r="E131" s="96"/>
      <c r="F131" s="96"/>
    </row>
    <row r="132" spans="1:6" ht="33" customHeight="1" x14ac:dyDescent="0.2">
      <c r="A132" s="96"/>
      <c r="B132" s="96"/>
      <c r="C132" s="96"/>
      <c r="D132" s="96"/>
      <c r="E132" s="96"/>
      <c r="F132" s="96"/>
    </row>
    <row r="133" spans="1:6" ht="33.4" customHeight="1" x14ac:dyDescent="0.2">
      <c r="A133" s="96"/>
      <c r="B133" s="96"/>
      <c r="C133" s="96"/>
      <c r="D133" s="96"/>
      <c r="E133" s="96"/>
      <c r="F133" s="96"/>
    </row>
    <row r="134" spans="1:6" ht="29.65" customHeight="1" x14ac:dyDescent="0.2">
      <c r="A134" s="96"/>
      <c r="B134" s="96"/>
      <c r="C134" s="96"/>
      <c r="D134" s="96"/>
      <c r="E134" s="96"/>
      <c r="F134" s="96"/>
    </row>
    <row r="135" spans="1:6" ht="34.9" customHeight="1" x14ac:dyDescent="0.2">
      <c r="A135" s="96"/>
      <c r="B135" s="96"/>
      <c r="C135" s="96"/>
      <c r="D135" s="96"/>
      <c r="E135" s="96"/>
      <c r="F135" s="96"/>
    </row>
    <row r="136" spans="1:6" ht="28.9" customHeight="1" x14ac:dyDescent="0.2">
      <c r="A136" s="96"/>
      <c r="B136" s="96"/>
      <c r="C136" s="96"/>
      <c r="D136" s="96"/>
      <c r="E136" s="96"/>
      <c r="F136" s="96"/>
    </row>
    <row r="137" spans="1:6" ht="31.9" customHeight="1" x14ac:dyDescent="0.2">
      <c r="A137" s="96"/>
      <c r="B137" s="96"/>
      <c r="C137" s="96"/>
      <c r="D137" s="96"/>
      <c r="E137" s="96"/>
      <c r="F137" s="96"/>
    </row>
    <row r="138" spans="1:6" ht="33" customHeight="1" x14ac:dyDescent="0.2">
      <c r="A138" s="96"/>
      <c r="B138" s="96"/>
      <c r="C138" s="96"/>
      <c r="D138" s="96"/>
      <c r="E138" s="96"/>
      <c r="F138" s="96"/>
    </row>
    <row r="139" spans="1:6" ht="34.15" customHeight="1" x14ac:dyDescent="0.2">
      <c r="A139" s="96"/>
      <c r="B139" s="96"/>
      <c r="C139" s="96"/>
      <c r="D139" s="96"/>
      <c r="E139" s="96"/>
      <c r="F139" s="96"/>
    </row>
    <row r="140" spans="1:6" ht="30.4" customHeight="1" x14ac:dyDescent="0.2">
      <c r="A140" s="96"/>
      <c r="B140" s="96"/>
      <c r="C140" s="96"/>
      <c r="D140" s="96"/>
      <c r="E140" s="96"/>
      <c r="F140" s="96"/>
    </row>
    <row r="141" spans="1:6" ht="32.65" customHeight="1" x14ac:dyDescent="0.2">
      <c r="A141" s="96"/>
      <c r="B141" s="96"/>
      <c r="C141" s="96"/>
      <c r="D141" s="96"/>
      <c r="E141" s="96"/>
      <c r="F141" s="96"/>
    </row>
    <row r="142" spans="1:6" ht="31.5" customHeight="1" x14ac:dyDescent="0.2">
      <c r="A142" s="96"/>
      <c r="B142" s="96"/>
      <c r="C142" s="96"/>
      <c r="D142" s="96"/>
      <c r="E142" s="96"/>
      <c r="F142" s="96"/>
    </row>
    <row r="143" spans="1:6" ht="38.25" customHeight="1" x14ac:dyDescent="0.2">
      <c r="A143" s="96"/>
      <c r="B143" s="96"/>
      <c r="C143" s="96"/>
      <c r="D143" s="96"/>
      <c r="E143" s="96"/>
      <c r="F143" s="96"/>
    </row>
    <row r="144" spans="1:6" ht="24.75" customHeight="1" x14ac:dyDescent="0.2">
      <c r="A144" s="96"/>
      <c r="B144" s="96"/>
      <c r="C144" s="96"/>
      <c r="D144" s="96"/>
      <c r="E144" s="96"/>
      <c r="F144" s="96"/>
    </row>
    <row r="145" spans="1:6" ht="35.65" customHeight="1" x14ac:dyDescent="0.2">
      <c r="A145" s="96"/>
      <c r="B145" s="96"/>
      <c r="C145" s="96"/>
      <c r="D145" s="96"/>
      <c r="E145" s="96"/>
      <c r="F145" s="96"/>
    </row>
    <row r="146" spans="1:6" ht="31.5" customHeight="1" x14ac:dyDescent="0.2">
      <c r="A146" s="96"/>
      <c r="B146" s="96"/>
      <c r="C146" s="96"/>
      <c r="D146" s="96"/>
      <c r="E146" s="96"/>
      <c r="F146" s="96"/>
    </row>
    <row r="147" spans="1:6" ht="25.9" customHeight="1" x14ac:dyDescent="0.2">
      <c r="A147" s="96"/>
      <c r="B147" s="96"/>
      <c r="C147" s="96"/>
      <c r="D147" s="96"/>
      <c r="E147" s="96"/>
      <c r="F147" s="96"/>
    </row>
    <row r="148" spans="1:6" ht="33" customHeight="1" x14ac:dyDescent="0.2">
      <c r="A148" s="96"/>
      <c r="B148" s="96"/>
      <c r="C148" s="96"/>
      <c r="D148" s="96"/>
      <c r="E148" s="96"/>
      <c r="F148" s="96"/>
    </row>
    <row r="149" spans="1:6" ht="37.9" customHeight="1" x14ac:dyDescent="0.2">
      <c r="A149" s="96"/>
      <c r="B149" s="96"/>
      <c r="C149" s="96"/>
      <c r="D149" s="96"/>
      <c r="E149" s="96"/>
      <c r="F149" s="96"/>
    </row>
    <row r="150" spans="1:6" ht="37.9" customHeight="1" x14ac:dyDescent="0.2">
      <c r="A150" s="96"/>
      <c r="B150" s="96"/>
      <c r="C150" s="96"/>
      <c r="D150" s="96"/>
      <c r="E150" s="96"/>
      <c r="F150" s="96"/>
    </row>
    <row r="151" spans="1:6" ht="24.75" customHeight="1" x14ac:dyDescent="0.2">
      <c r="A151" s="96"/>
      <c r="B151" s="96"/>
      <c r="C151" s="96"/>
      <c r="D151" s="96"/>
      <c r="E151" s="96"/>
      <c r="F151" s="96"/>
    </row>
    <row r="152" spans="1:6" ht="13.15" customHeight="1" x14ac:dyDescent="0.2">
      <c r="A152" s="96"/>
      <c r="B152" s="96"/>
      <c r="C152" s="96"/>
      <c r="D152" s="96"/>
      <c r="E152" s="96"/>
      <c r="F152" s="96"/>
    </row>
    <row r="153" spans="1:6" ht="13.15" customHeight="1" x14ac:dyDescent="0.2">
      <c r="A153" s="96"/>
      <c r="B153" s="96"/>
      <c r="C153" s="96"/>
      <c r="D153" s="96"/>
      <c r="E153" s="96"/>
      <c r="F153" s="96"/>
    </row>
    <row r="154" spans="1:6" ht="23.25" x14ac:dyDescent="0.2">
      <c r="A154" s="96"/>
      <c r="B154" s="96"/>
      <c r="C154" s="96"/>
      <c r="D154" s="96"/>
      <c r="E154" s="96"/>
      <c r="F154" s="96"/>
    </row>
    <row r="155" spans="1:6" ht="12.75" customHeight="1" x14ac:dyDescent="0.2">
      <c r="A155" s="96"/>
      <c r="B155" s="96"/>
      <c r="C155" s="96"/>
      <c r="D155" s="96"/>
      <c r="E155" s="96"/>
      <c r="F155" s="96"/>
    </row>
    <row r="156" spans="1:6" ht="23.25" x14ac:dyDescent="0.2">
      <c r="A156" s="96"/>
      <c r="B156" s="96"/>
      <c r="C156" s="96"/>
      <c r="D156" s="96"/>
      <c r="E156" s="96"/>
      <c r="F156" s="96"/>
    </row>
    <row r="157" spans="1:6" ht="23.25" x14ac:dyDescent="0.2">
      <c r="A157" s="96"/>
      <c r="B157" s="96"/>
      <c r="C157" s="96"/>
      <c r="D157" s="96"/>
      <c r="E157" s="96"/>
      <c r="F157" s="96"/>
    </row>
    <row r="158" spans="1:6" ht="23.25" x14ac:dyDescent="0.2">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361950</xdr:rowOff>
                  </from>
                  <to>
                    <xdr:col>3</xdr:col>
                    <xdr:colOff>1409700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361950</xdr:rowOff>
                  </from>
                  <to>
                    <xdr:col>4</xdr:col>
                    <xdr:colOff>876300</xdr:colOff>
                    <xdr:row>18</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G27" sqref="G27"/>
    </sheetView>
  </sheetViews>
  <sheetFormatPr defaultRowHeight="12.75" x14ac:dyDescent="0.2"/>
  <cols>
    <col min="2" max="2" width="26.140625" customWidth="1"/>
    <col min="3" max="3" width="32.42578125" customWidth="1"/>
    <col min="4" max="4" width="29.85546875" customWidth="1"/>
    <col min="5" max="5" width="40.140625" customWidth="1"/>
  </cols>
  <sheetData>
    <row r="2" spans="2:5" x14ac:dyDescent="0.2">
      <c r="B2" s="140" t="s">
        <v>267</v>
      </c>
    </row>
    <row r="3" spans="2:5" x14ac:dyDescent="0.2">
      <c r="B3" s="83" t="s">
        <v>268</v>
      </c>
    </row>
    <row r="4" spans="2:5" x14ac:dyDescent="0.2">
      <c r="B4" s="83" t="s">
        <v>117</v>
      </c>
    </row>
    <row r="5" spans="2:5" x14ac:dyDescent="0.2">
      <c r="B5" s="83" t="s">
        <v>269</v>
      </c>
    </row>
    <row r="6" spans="2:5" x14ac:dyDescent="0.2">
      <c r="B6" s="83" t="s">
        <v>270</v>
      </c>
    </row>
    <row r="9" spans="2:5" x14ac:dyDescent="0.2">
      <c r="B9" s="140" t="s">
        <v>271</v>
      </c>
      <c r="C9" s="140" t="s">
        <v>272</v>
      </c>
      <c r="D9" s="140" t="s">
        <v>273</v>
      </c>
      <c r="E9" s="140" t="s">
        <v>274</v>
      </c>
    </row>
    <row r="10" spans="2:5" x14ac:dyDescent="0.2">
      <c r="B10" s="141" t="s">
        <v>268</v>
      </c>
      <c r="C10" s="83" t="s">
        <v>275</v>
      </c>
      <c r="D10" s="83" t="s">
        <v>276</v>
      </c>
      <c r="E10" s="83" t="s">
        <v>277</v>
      </c>
    </row>
    <row r="11" spans="2:5" x14ac:dyDescent="0.2">
      <c r="B11" s="141" t="s">
        <v>117</v>
      </c>
      <c r="C11" s="83" t="s">
        <v>278</v>
      </c>
      <c r="D11" s="83" t="s">
        <v>279</v>
      </c>
      <c r="E11" s="83" t="s">
        <v>280</v>
      </c>
    </row>
    <row r="12" spans="2:5" x14ac:dyDescent="0.2">
      <c r="B12" s="141" t="s">
        <v>269</v>
      </c>
      <c r="C12" s="83" t="s">
        <v>281</v>
      </c>
      <c r="D12" s="83" t="s">
        <v>282</v>
      </c>
      <c r="E12" s="83" t="s">
        <v>283</v>
      </c>
    </row>
    <row r="13" spans="2:5" x14ac:dyDescent="0.2">
      <c r="B13" s="141" t="s">
        <v>270</v>
      </c>
      <c r="C13" s="83" t="s">
        <v>278</v>
      </c>
      <c r="D13" s="83" t="s">
        <v>284</v>
      </c>
      <c r="E13" s="83" t="s">
        <v>285</v>
      </c>
    </row>
    <row r="15" spans="2:5" ht="25.5" x14ac:dyDescent="0.2">
      <c r="B15" s="142" t="s">
        <v>286</v>
      </c>
      <c r="C15" s="140" t="s">
        <v>272</v>
      </c>
      <c r="D15" s="140" t="s">
        <v>273</v>
      </c>
      <c r="E15" s="140" t="s">
        <v>274</v>
      </c>
    </row>
    <row r="16" spans="2:5" x14ac:dyDescent="0.2">
      <c r="B16" s="141" t="s">
        <v>268</v>
      </c>
      <c r="C16" s="83" t="s">
        <v>287</v>
      </c>
      <c r="D16" s="83" t="s">
        <v>288</v>
      </c>
      <c r="E16" s="83" t="s">
        <v>289</v>
      </c>
    </row>
    <row r="17" spans="2:5" x14ac:dyDescent="0.2">
      <c r="B17" s="141" t="s">
        <v>117</v>
      </c>
      <c r="C17" s="83" t="s">
        <v>290</v>
      </c>
      <c r="D17" s="83" t="s">
        <v>291</v>
      </c>
      <c r="E17" s="83" t="s">
        <v>292</v>
      </c>
    </row>
    <row r="18" spans="2:5" x14ac:dyDescent="0.2">
      <c r="B18" s="141" t="s">
        <v>269</v>
      </c>
      <c r="C18" s="83" t="s">
        <v>290</v>
      </c>
      <c r="D18" s="83" t="s">
        <v>293</v>
      </c>
      <c r="E18" s="83" t="s">
        <v>294</v>
      </c>
    </row>
    <row r="19" spans="2:5" x14ac:dyDescent="0.2">
      <c r="B19" s="141" t="s">
        <v>270</v>
      </c>
      <c r="C19" s="83" t="s">
        <v>295</v>
      </c>
      <c r="D19" s="83" t="s">
        <v>296</v>
      </c>
      <c r="E19" s="83" t="s">
        <v>297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379FB-4721-40C2-86AE-3129A6CE1478}">
  <dimension ref="B3:D4"/>
  <sheetViews>
    <sheetView workbookViewId="0"/>
  </sheetViews>
  <sheetFormatPr defaultRowHeight="12.75" x14ac:dyDescent="0.2"/>
  <cols>
    <col min="2" max="2" width="19" bestFit="1" customWidth="1"/>
  </cols>
  <sheetData>
    <row r="3" spans="2:4" x14ac:dyDescent="0.2">
      <c r="B3" t="s">
        <v>372</v>
      </c>
      <c r="C3" t="s">
        <v>373</v>
      </c>
      <c r="D3" t="s">
        <v>374</v>
      </c>
    </row>
    <row r="4" spans="2:4" x14ac:dyDescent="0.2">
      <c r="B4">
        <f>SUM('Detailed planning stage'!C140:E140,'Detailed planning stage'!J140,'Detailed planning stage'!K140,'Detailed planning stage'!O140,'Detailed planning stage'!P140,'Detailed planning stage'!Q140,'Detailed planning stage'!R140)</f>
        <v>1209547.2499999998</v>
      </c>
      <c r="C4">
        <v>2235</v>
      </c>
      <c r="D4" s="50">
        <f>B4/C4</f>
        <v>541.18445190156592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4387b9c-2e3f-4849-8e54-f04047217152">
      <UserInfo>
        <DisplayName>Aspa Skorletou</DisplayName>
        <AccountId>2409</AccountId>
        <AccountType/>
      </UserInfo>
    </SharedWithUsers>
    <lcf76f155ced4ddcb4097134ff3c332f xmlns="72372d1d-6d30-4ff7-a2b0-b6f0b18357ba">
      <Terms xmlns="http://schemas.microsoft.com/office/infopath/2007/PartnerControls"/>
    </lcf76f155ced4ddcb4097134ff3c332f>
    <TaxCatchAll xmlns="64387b9c-2e3f-4849-8e54-f040472171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A0A097520EAC4397FF1B2FE8D5619C" ma:contentTypeVersion="16" ma:contentTypeDescription="Create a new document." ma:contentTypeScope="" ma:versionID="2bd80076e6374fcbdf8b9783cbb78e53">
  <xsd:schema xmlns:xsd="http://www.w3.org/2001/XMLSchema" xmlns:xs="http://www.w3.org/2001/XMLSchema" xmlns:p="http://schemas.microsoft.com/office/2006/metadata/properties" xmlns:ns2="72372d1d-6d30-4ff7-a2b0-b6f0b18357ba" xmlns:ns3="64387b9c-2e3f-4849-8e54-f04047217152" targetNamespace="http://schemas.microsoft.com/office/2006/metadata/properties" ma:root="true" ma:fieldsID="7a8aa606db6d94b96ab99930179a2f52" ns2:_="" ns3:_="">
    <xsd:import namespace="72372d1d-6d30-4ff7-a2b0-b6f0b18357ba"/>
    <xsd:import namespace="64387b9c-2e3f-4849-8e54-f040472171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72d1d-6d30-4ff7-a2b0-b6f0b18357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2b102e3-adb0-4bc8-a3e8-9dc2ac7df13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4387b9c-2e3f-4849-8e54-f0404721715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75c40c0-8d53-49c7-b3d0-7d3817709ecc}" ma:internalName="TaxCatchAll" ma:showField="CatchAllData" ma:web="64387b9c-2e3f-4849-8e54-f0404721715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 ds:uri="64387b9c-2e3f-4849-8e54-f04047217152"/>
    <ds:schemaRef ds:uri="72372d1d-6d30-4ff7-a2b0-b6f0b18357ba"/>
  </ds:schemaRefs>
</ds:datastoreItem>
</file>

<file path=customXml/itemProps2.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3.xml><?xml version="1.0" encoding="utf-8"?>
<ds:datastoreItem xmlns:ds="http://schemas.openxmlformats.org/officeDocument/2006/customXml" ds:itemID="{D0FC6894-EEB5-420A-B5CD-359657EC4F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72d1d-6d30-4ff7-a2b0-b6f0b18357ba"/>
    <ds:schemaRef ds:uri="64387b9c-2e3f-4849-8e54-f04047217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Updates</vt:lpstr>
      <vt:lpstr>Introduction</vt:lpstr>
      <vt:lpstr>Pre-app information</vt:lpstr>
      <vt:lpstr>Outline planning stage</vt:lpstr>
      <vt:lpstr>Detailed planning stage</vt:lpstr>
      <vt:lpstr>Post-construction result</vt:lpstr>
      <vt:lpstr>WLC benchmarks</vt:lpstr>
      <vt:lpstr>Oneclick calc</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Mark Clarke</cp:lastModifiedBy>
  <cp:revision/>
  <cp:lastPrinted>2022-06-25T15:21:23Z</cp:lastPrinted>
  <dcterms:created xsi:type="dcterms:W3CDTF">2019-12-17T10:05:05Z</dcterms:created>
  <dcterms:modified xsi:type="dcterms:W3CDTF">2022-06-27T21:12:22Z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0x01010007A0A097520EAC4397FF1B2FE8D5619C</vt:lpwstr>
  </property>
  <property fmtid="{D5CDD505-2E9C-101B-9397-08002B2CF9AE}" pid="3" name="MediaServiceImageTags">
    <vt:lpwstr/>
  </property>
</Properties>
</file>