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8_{2EAFC533-915B-4B14-92DB-C08F9BA6AC9F}" xr6:coauthVersionLast="47" xr6:coauthVersionMax="47" xr10:uidLastSave="{00000000-0000-0000-0000-000000000000}"/>
  <workbookProtection workbookAlgorithmName="SHA-512" workbookHashValue="xfes6MNdnXA2/yEbiGaRYIdVwwRxRbrgRgYGysP/BH0/3RIxK59UxIxfKTDdCXfQh/P6BcVXPThRF5ZFHKDepg==" workbookSaltValue="3ploQLwVQBm9W0gZWeNqpg==" workbookSpinCount="100000" lockStructure="1"/>
  <bookViews>
    <workbookView xWindow="3465" yWindow="3465" windowWidth="21600" windowHeight="11295" firstSheet="3" activeTab="3" xr2:uid="{B3871029-A08C-4BDD-A9A0-47427C760C1E}"/>
  </bookViews>
  <sheets>
    <sheet name="Introduction" sheetId="26" r:id="rId1"/>
    <sheet name="Pre-App Stage" sheetId="51" r:id="rId2"/>
    <sheet name="Outline Application Stage" sheetId="52" r:id="rId3"/>
    <sheet name="Detailed Application Stage" sheetId="50" r:id="rId4"/>
    <sheet name="Post-Construction Stage" sheetId="53" r:id="rId5"/>
    <sheet name="Version Control" sheetId="54" r:id="rId6"/>
    <sheet name="Drop- down list" sheetId="11" state="hidden" r:id="rId7"/>
  </sheets>
  <definedNames>
    <definedName name="AchievedC" localSheetId="4">'Post-Construction Stage'!$F$431</definedName>
    <definedName name="AchievedD" localSheetId="4">'Post-Construction Stage'!$F$429</definedName>
    <definedName name="AchievedE" localSheetId="4">'Post-Construction Stage'!$F$430</definedName>
    <definedName name="AchievedOp" localSheetId="4">'Post-Construction Stage'!$F$432</definedName>
    <definedName name="AchievedRC">'Post-Construction Stage'!$F$433</definedName>
    <definedName name="ATotalC" localSheetId="3">'Detailed Application Stage'!$Q$468</definedName>
    <definedName name="ATotalC" localSheetId="2">'Outline Application Stage'!$Q$468</definedName>
    <definedName name="ATotalC" localSheetId="4">'Post-Construction Stage'!$Q$415</definedName>
    <definedName name="ATotalD" localSheetId="3">'Detailed Application Stage'!$Q$466</definedName>
    <definedName name="ATotalD" localSheetId="2">'Outline Application Stage'!$Q$466</definedName>
    <definedName name="ATotalD" localSheetId="4">'Post-Construction Stage'!$Q$413</definedName>
    <definedName name="ATotalE" localSheetId="3">'Detailed Application Stage'!$Q$467</definedName>
    <definedName name="ATotalE" localSheetId="2">'Outline Application Stage'!$Q$467</definedName>
    <definedName name="ATotalE" localSheetId="4">'Post-Construction Stage'!$Q$414</definedName>
    <definedName name="BTotalC" localSheetId="3">'Detailed Application Stage'!$Q$471</definedName>
    <definedName name="BTotalC" localSheetId="2">'Outline Application Stage'!$Q$471</definedName>
    <definedName name="BTotalC" localSheetId="4">'Post-Construction Stage'!$Q$418</definedName>
    <definedName name="BTotalD" localSheetId="3">'Detailed Application Stage'!$Q$470</definedName>
    <definedName name="BTotalD" localSheetId="2">'Outline Application Stage'!$Q$470</definedName>
    <definedName name="BTotalD" localSheetId="4">'Post-Construction Stage'!$Q$417</definedName>
    <definedName name="CLandfill" localSheetId="3">'Detailed Application Stage'!$V$92:$V$106,'Detailed Application Stage'!$V$108:$V$122,'Detailed Application Stage'!$V$124:$V$138,'Detailed Application Stage'!$V$140:$V$154,'Detailed Application Stage'!$V$156:$V$175,'Detailed Application Stage'!$V$177:$V$196,'Detailed Application Stage'!$V$198:$V$217,'Detailed Application Stage'!$V$219:$V$238,'Detailed Application Stage'!$V$240:$V$254,'Detailed Application Stage'!$V$256:$V$275,'Detailed Application Stage'!$V$277:$V$291,'Detailed Application Stage'!$V$293:$V$312,'Detailed Application Stage'!$V$314:$V$328,'Detailed Application Stage'!$V$330:$V$349,'Detailed Application Stage'!$V$351:$V$370,'Detailed Application Stage'!$V$372:$V$391,'Detailed Application Stage'!$V$393:$V$412,'Detailed Application Stage'!$V$414:$V$433,'Detailed Application Stage'!$V$435:$V$454</definedName>
    <definedName name="CLandfill" localSheetId="2">'Outline Application Stage'!$V$92:$V$106,'Outline Application Stage'!$V$108:$V$122,'Outline Application Stage'!$V$124:$V$138,'Outline Application Stage'!$V$140:$V$154,'Outline Application Stage'!$V$156:$V$175,'Outline Application Stage'!$V$177:$V$196,'Outline Application Stage'!$V$198:$V$217,'Outline Application Stage'!$V$219:$V$238,'Outline Application Stage'!$V$240:$V$254,'Outline Application Stage'!$V$256:$V$275,'Outline Application Stage'!$V$277:$V$291,'Outline Application Stage'!$V$293:$V$312,'Outline Application Stage'!$V$314:$V$328,'Outline Application Stage'!$V$330:$V$349,'Outline Application Stage'!$V$351:$V$370,'Outline Application Stage'!$V$372:$V$391,'Outline Application Stage'!$V$393:$V$412,'Outline Application Stage'!$V$414:$V$433,'Outline Application Stage'!$V$435:$V$454</definedName>
    <definedName name="CLandfill" localSheetId="4">'Post-Construction Stage'!$V$39:$V$53,'Post-Construction Stage'!$V$55:$V$69,'Post-Construction Stage'!$V$71:$V$85,'Post-Construction Stage'!$V$87:$V$101,'Post-Construction Stage'!$V$103:$V$122,'Post-Construction Stage'!$V$124:$V$143,'Post-Construction Stage'!$V$145:$V$164,'Post-Construction Stage'!$V$166:$V$185,'Post-Construction Stage'!$V$187:$V$201,'Post-Construction Stage'!$V$203:$V$222,'Post-Construction Stage'!$V$224:$V$238,'Post-Construction Stage'!$V$240:$V$259,'Post-Construction Stage'!$V$261:$V$275,'Post-Construction Stage'!$V$277:$V$296,'Post-Construction Stage'!$V$298:$V$317,'Post-Construction Stage'!$V$319:$V$338,'Post-Construction Stage'!$V$340:$V$357,'Post-Construction Stage'!$V$358,'Post-Construction Stage'!$V$359,'Post-Construction Stage'!$V$361:$V$380,'Post-Construction Stage'!$V$382:$V$401</definedName>
    <definedName name="OpIndustrial" localSheetId="3">'Detailed Application Stage'!$Q$474</definedName>
    <definedName name="OpIndustrial" localSheetId="2">'Outline Application Stage'!$Q$474</definedName>
    <definedName name="OpIndustrial" localSheetId="4">'Post-Construction Stage'!$Q$421</definedName>
    <definedName name="OpMunicipal" localSheetId="3">'Detailed Application Stage'!$Q$473</definedName>
    <definedName name="OpMunicipal" localSheetId="2">'Outline Application Stage'!$Q$473</definedName>
    <definedName name="OpMunicipal" localSheetId="4">'Post-Construction Stage'!$Q$420</definedName>
    <definedName name="RCEntries" localSheetId="3">'Detailed Application Stage'!$L$92:$L$106,'Detailed Application Stage'!$L$108:$L$122,'Detailed Application Stage'!$L$124:$L$138,'Detailed Application Stage'!$L$140:$L$154,'Detailed Application Stage'!$L$156:$L$175,'Detailed Application Stage'!$L$177:$L$196,'Detailed Application Stage'!$L$198:$L$217,'Detailed Application Stage'!$L$219:$L$238,'Detailed Application Stage'!$L$240:$L$254,'Detailed Application Stage'!$L$256:$L$275,'Detailed Application Stage'!$L$277:$L$291,'Detailed Application Stage'!$L$293:$L$312,'Detailed Application Stage'!$L$314:$L$328,'Detailed Application Stage'!$L$330:$L$349,'Detailed Application Stage'!$L$351:$L$370,'Detailed Application Stage'!$L$372:$L$391,'Detailed Application Stage'!$L$393:$L$412,'Detailed Application Stage'!$L$414:$L$433,'Detailed Application Stage'!$L$435:$L$454</definedName>
    <definedName name="RCEntries" localSheetId="2">'Outline Application Stage'!$L$92:$L$106,'Outline Application Stage'!$L$108:$L$122,'Outline Application Stage'!$L$124:$L$138,'Outline Application Stage'!$L$140:$L$154,'Outline Application Stage'!$L$156:$L$175,'Outline Application Stage'!$L$177:$L$196,'Outline Application Stage'!$L$198:$L$217,'Outline Application Stage'!$L$219:$L$238,'Outline Application Stage'!$L$240:$L$254,'Outline Application Stage'!$L$256:$L$275,'Outline Application Stage'!$L$277:$L$291,'Outline Application Stage'!$L$293:$L$312,'Outline Application Stage'!$L$314:$L$328,'Outline Application Stage'!$L$330:$L$349,'Outline Application Stage'!$L$351:$L$370,'Outline Application Stage'!$L$372:$L$391,'Outline Application Stage'!$L$393:$L$412,'Outline Application Stage'!$L$414:$L$433,'Outline Application Stage'!$L$435:$L$453,'Outline Application Stage'!$L$454</definedName>
    <definedName name="RCEntries" localSheetId="4">'Post-Construction Stage'!$L$39:$L$53,'Post-Construction Stage'!$L$55:$L$69,'Post-Construction Stage'!$L$71:$L$85,'Post-Construction Stage'!$L$87:$L$101,'Post-Construction Stage'!$L$103:$L$122,'Post-Construction Stage'!$L$124:$L$143,'Post-Construction Stage'!$L$145:$L$164,'Post-Construction Stage'!$L$166:$L$185,'Post-Construction Stage'!$L$187:$L$201,'Post-Construction Stage'!$L$203:$L$222,'Post-Construction Stage'!$L$224:$L$238,'Post-Construction Stage'!$L$240:$L$259,'Post-Construction Stage'!$L$261:$L$275,'Post-Construction Stage'!$L$277:$L$296,'Post-Construction Stage'!$L$298:$L$317,'Post-Construction Stage'!$L$319:$L$338,'Post-Construction Stage'!$L$340:$L$359,'Post-Construction Stage'!$L$361:$L$380,'Post-Construction Stage'!$L$382:$L$401</definedName>
    <definedName name="TargetC" localSheetId="3">'Detailed Application Stage'!$E$484</definedName>
    <definedName name="TargetC" localSheetId="2">'Outline Application Stage'!$E$484</definedName>
    <definedName name="TargetC" localSheetId="1">'Pre-App Stage'!$E$86</definedName>
    <definedName name="TargetD" localSheetId="3">'Detailed Application Stage'!$E$482</definedName>
    <definedName name="TargetD" localSheetId="2">'Outline Application Stage'!$E$482</definedName>
    <definedName name="TargetD" localSheetId="1">'Pre-App Stage'!$E$84</definedName>
    <definedName name="TargetE" localSheetId="3">'Detailed Application Stage'!$E$483</definedName>
    <definedName name="TargetE" localSheetId="2">'Outline Application Stage'!$E$483</definedName>
    <definedName name="TargetE" localSheetId="1">'Pre-App Stage'!$E$85</definedName>
    <definedName name="TargetOp" localSheetId="3">'Detailed Application Stage'!$E$485</definedName>
    <definedName name="TargetOp" localSheetId="2">'Outline Application Stage'!$E$485</definedName>
    <definedName name="TargetOp" localSheetId="1">'Pre-App Stage'!$E$87</definedName>
    <definedName name="TargetRC" localSheetId="3">'Detailed Application Stage'!$E$486</definedName>
    <definedName name="TargetRC" localSheetId="2">'Outline Application Stage'!$E$486</definedName>
    <definedName name="TargetRC" localSheetId="1">'Pre-App Stage'!$E$88</definedName>
    <definedName name="TotalMats" localSheetId="3">'Detailed Application Stage'!$Q$477</definedName>
    <definedName name="TotalMats" localSheetId="2">'Outline Application Stage'!$Q$477</definedName>
    <definedName name="TotalMats" localSheetId="4">'Post-Construction Stage'!$Q$424</definedName>
    <definedName name="TotalRC" localSheetId="3">'Detailed Application Stage'!$L$455</definedName>
    <definedName name="TotalRC" localSheetId="2">'Outline Application Stage'!$L$455</definedName>
    <definedName name="TotalRC" localSheetId="4">'Post-Construction Stage'!$L$402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02" i="53" l="1"/>
  <c r="T402" i="53"/>
  <c r="V402" i="53"/>
  <c r="W401" i="53"/>
  <c r="V401" i="53"/>
  <c r="N401" i="53"/>
  <c r="O401" i="53"/>
  <c r="J401" i="53"/>
  <c r="V400" i="53"/>
  <c r="O400" i="53"/>
  <c r="N400" i="53"/>
  <c r="J400" i="53"/>
  <c r="V399" i="53"/>
  <c r="N399" i="53"/>
  <c r="O399" i="53"/>
  <c r="J399" i="53"/>
  <c r="V398" i="53"/>
  <c r="N398" i="53"/>
  <c r="O398" i="53"/>
  <c r="J398" i="53"/>
  <c r="W397" i="53"/>
  <c r="V397" i="53"/>
  <c r="N397" i="53"/>
  <c r="O397" i="53"/>
  <c r="J397" i="53"/>
  <c r="V396" i="53"/>
  <c r="O396" i="53"/>
  <c r="N396" i="53"/>
  <c r="J396" i="53"/>
  <c r="V395" i="53"/>
  <c r="O395" i="53"/>
  <c r="N395" i="53"/>
  <c r="J395" i="53"/>
  <c r="V394" i="53"/>
  <c r="Q394" i="53"/>
  <c r="N394" i="53"/>
  <c r="O394" i="53"/>
  <c r="J394" i="53"/>
  <c r="V393" i="53"/>
  <c r="N393" i="53"/>
  <c r="O393" i="53"/>
  <c r="J393" i="53"/>
  <c r="Y392" i="53"/>
  <c r="V392" i="53"/>
  <c r="O392" i="53"/>
  <c r="N392" i="53"/>
  <c r="J392" i="53"/>
  <c r="V391" i="53"/>
  <c r="N391" i="53"/>
  <c r="O391" i="53"/>
  <c r="J391" i="53"/>
  <c r="V390" i="53"/>
  <c r="N390" i="53"/>
  <c r="O390" i="53"/>
  <c r="J390" i="53"/>
  <c r="W389" i="53"/>
  <c r="V389" i="53"/>
  <c r="O389" i="53"/>
  <c r="Q389" i="53"/>
  <c r="N389" i="53"/>
  <c r="J389" i="53"/>
  <c r="V388" i="53"/>
  <c r="O388" i="53"/>
  <c r="N388" i="53"/>
  <c r="J388" i="53"/>
  <c r="V387" i="53"/>
  <c r="O387" i="53"/>
  <c r="N387" i="53"/>
  <c r="J387" i="53"/>
  <c r="V386" i="53"/>
  <c r="N386" i="53"/>
  <c r="O386" i="53"/>
  <c r="J386" i="53"/>
  <c r="W385" i="53"/>
  <c r="V385" i="53"/>
  <c r="O385" i="53"/>
  <c r="Q385" i="53"/>
  <c r="N385" i="53"/>
  <c r="J385" i="53"/>
  <c r="V384" i="53"/>
  <c r="O384" i="53"/>
  <c r="N384" i="53"/>
  <c r="J384" i="53"/>
  <c r="V383" i="53"/>
  <c r="N383" i="53"/>
  <c r="O383" i="53"/>
  <c r="J383" i="53"/>
  <c r="V382" i="53"/>
  <c r="Q382" i="53"/>
  <c r="N382" i="53"/>
  <c r="O382" i="53"/>
  <c r="J382" i="53"/>
  <c r="F381" i="53"/>
  <c r="V380" i="53"/>
  <c r="O380" i="53"/>
  <c r="N380" i="53"/>
  <c r="J380" i="53"/>
  <c r="V379" i="53"/>
  <c r="N379" i="53"/>
  <c r="O379" i="53"/>
  <c r="J379" i="53"/>
  <c r="W378" i="53"/>
  <c r="V378" i="53"/>
  <c r="O378" i="53"/>
  <c r="Q378" i="53"/>
  <c r="N378" i="53"/>
  <c r="J378" i="53"/>
  <c r="V377" i="53"/>
  <c r="O377" i="53"/>
  <c r="N377" i="53"/>
  <c r="J377" i="53"/>
  <c r="V376" i="53"/>
  <c r="O376" i="53"/>
  <c r="N376" i="53"/>
  <c r="J376" i="53"/>
  <c r="V375" i="53"/>
  <c r="Q375" i="53"/>
  <c r="N375" i="53"/>
  <c r="O375" i="53"/>
  <c r="J375" i="53"/>
  <c r="W374" i="53"/>
  <c r="V374" i="53"/>
  <c r="O374" i="53"/>
  <c r="Q374" i="53"/>
  <c r="N374" i="53"/>
  <c r="J374" i="53"/>
  <c r="Y373" i="53"/>
  <c r="V373" i="53"/>
  <c r="O373" i="53"/>
  <c r="N373" i="53"/>
  <c r="J373" i="53"/>
  <c r="V372" i="53"/>
  <c r="N372" i="53"/>
  <c r="O372" i="53"/>
  <c r="J372" i="53"/>
  <c r="V371" i="53"/>
  <c r="Q371" i="53"/>
  <c r="N371" i="53"/>
  <c r="O371" i="53"/>
  <c r="J371" i="53"/>
  <c r="W370" i="53"/>
  <c r="V370" i="53"/>
  <c r="O370" i="53"/>
  <c r="Q370" i="53"/>
  <c r="N370" i="53"/>
  <c r="J370" i="53"/>
  <c r="Y369" i="53"/>
  <c r="V369" i="53"/>
  <c r="O369" i="53"/>
  <c r="N369" i="53"/>
  <c r="J369" i="53"/>
  <c r="V368" i="53"/>
  <c r="N368" i="53"/>
  <c r="O368" i="53"/>
  <c r="J368" i="53"/>
  <c r="V367" i="53"/>
  <c r="N367" i="53"/>
  <c r="O367" i="53"/>
  <c r="J367" i="53"/>
  <c r="W366" i="53"/>
  <c r="V366" i="53"/>
  <c r="O366" i="53"/>
  <c r="Q366" i="53"/>
  <c r="N366" i="53"/>
  <c r="J366" i="53"/>
  <c r="V365" i="53"/>
  <c r="O365" i="53"/>
  <c r="N365" i="53"/>
  <c r="J365" i="53"/>
  <c r="V364" i="53"/>
  <c r="O364" i="53"/>
  <c r="N364" i="53"/>
  <c r="J364" i="53"/>
  <c r="V363" i="53"/>
  <c r="N363" i="53"/>
  <c r="O363" i="53"/>
  <c r="J363" i="53"/>
  <c r="W362" i="53"/>
  <c r="V362" i="53"/>
  <c r="O362" i="53"/>
  <c r="Q362" i="53"/>
  <c r="N362" i="53"/>
  <c r="J362" i="53"/>
  <c r="V361" i="53"/>
  <c r="O361" i="53"/>
  <c r="N361" i="53"/>
  <c r="J361" i="53"/>
  <c r="F360" i="53"/>
  <c r="W359" i="53"/>
  <c r="V359" i="53"/>
  <c r="O359" i="53"/>
  <c r="Q359" i="53"/>
  <c r="N359" i="53"/>
  <c r="J359" i="53"/>
  <c r="Y358" i="53"/>
  <c r="V358" i="53"/>
  <c r="O358" i="53"/>
  <c r="N358" i="53"/>
  <c r="J358" i="53"/>
  <c r="V357" i="53"/>
  <c r="N357" i="53"/>
  <c r="O357" i="53"/>
  <c r="J357" i="53"/>
  <c r="V356" i="53"/>
  <c r="N356" i="53"/>
  <c r="O356" i="53"/>
  <c r="J356" i="53"/>
  <c r="W355" i="53"/>
  <c r="V355" i="53"/>
  <c r="O355" i="53"/>
  <c r="Q355" i="53"/>
  <c r="N355" i="53"/>
  <c r="J355" i="53"/>
  <c r="V354" i="53"/>
  <c r="O354" i="53"/>
  <c r="N354" i="53"/>
  <c r="J354" i="53"/>
  <c r="V353" i="53"/>
  <c r="O353" i="53"/>
  <c r="N353" i="53"/>
  <c r="J353" i="53"/>
  <c r="V352" i="53"/>
  <c r="N352" i="53"/>
  <c r="O352" i="53"/>
  <c r="J352" i="53"/>
  <c r="W351" i="53"/>
  <c r="V351" i="53"/>
  <c r="O351" i="53"/>
  <c r="Q351" i="53"/>
  <c r="N351" i="53"/>
  <c r="J351" i="53"/>
  <c r="V350" i="53"/>
  <c r="O350" i="53"/>
  <c r="N350" i="53"/>
  <c r="J350" i="53"/>
  <c r="V349" i="53"/>
  <c r="O349" i="53"/>
  <c r="N349" i="53"/>
  <c r="J349" i="53"/>
  <c r="V348" i="53"/>
  <c r="Q348" i="53"/>
  <c r="N348" i="53"/>
  <c r="O348" i="53"/>
  <c r="J348" i="53"/>
  <c r="W347" i="53"/>
  <c r="V347" i="53"/>
  <c r="O347" i="53"/>
  <c r="Q347" i="53"/>
  <c r="N347" i="53"/>
  <c r="J347" i="53"/>
  <c r="Y346" i="53"/>
  <c r="V346" i="53"/>
  <c r="O346" i="53"/>
  <c r="N346" i="53"/>
  <c r="J346" i="53"/>
  <c r="V345" i="53"/>
  <c r="N345" i="53"/>
  <c r="O345" i="53"/>
  <c r="J345" i="53"/>
  <c r="V344" i="53"/>
  <c r="Q344" i="53"/>
  <c r="N344" i="53"/>
  <c r="O344" i="53"/>
  <c r="J344" i="53"/>
  <c r="W343" i="53"/>
  <c r="V343" i="53"/>
  <c r="O343" i="53"/>
  <c r="Q343" i="53"/>
  <c r="N343" i="53"/>
  <c r="J343" i="53"/>
  <c r="Y342" i="53"/>
  <c r="V342" i="53"/>
  <c r="O342" i="53"/>
  <c r="N342" i="53"/>
  <c r="J342" i="53"/>
  <c r="V341" i="53"/>
  <c r="N341" i="53"/>
  <c r="O341" i="53"/>
  <c r="J341" i="53"/>
  <c r="V340" i="53"/>
  <c r="Q340" i="53"/>
  <c r="N340" i="53"/>
  <c r="O340" i="53"/>
  <c r="J340" i="53"/>
  <c r="F339" i="53"/>
  <c r="V338" i="53"/>
  <c r="O338" i="53"/>
  <c r="N338" i="53"/>
  <c r="J338" i="53"/>
  <c r="V337" i="53"/>
  <c r="N337" i="53"/>
  <c r="O337" i="53"/>
  <c r="J337" i="53"/>
  <c r="W336" i="53"/>
  <c r="V336" i="53"/>
  <c r="O336" i="53"/>
  <c r="N336" i="53"/>
  <c r="J336" i="53"/>
  <c r="V335" i="53"/>
  <c r="O335" i="53"/>
  <c r="N335" i="53"/>
  <c r="J335" i="53"/>
  <c r="V334" i="53"/>
  <c r="N334" i="53"/>
  <c r="O334" i="53"/>
  <c r="J334" i="53"/>
  <c r="V333" i="53"/>
  <c r="Q333" i="53"/>
  <c r="N333" i="53"/>
  <c r="O333" i="53"/>
  <c r="J333" i="53"/>
  <c r="V332" i="53"/>
  <c r="O332" i="53"/>
  <c r="N332" i="53"/>
  <c r="J332" i="53"/>
  <c r="V331" i="53"/>
  <c r="O331" i="53"/>
  <c r="N331" i="53"/>
  <c r="J331" i="53"/>
  <c r="V330" i="53"/>
  <c r="O330" i="53"/>
  <c r="N330" i="53"/>
  <c r="J330" i="53"/>
  <c r="V329" i="53"/>
  <c r="N329" i="53"/>
  <c r="O329" i="53"/>
  <c r="J329" i="53"/>
  <c r="W328" i="53"/>
  <c r="V328" i="53"/>
  <c r="O328" i="53"/>
  <c r="N328" i="53"/>
  <c r="J328" i="53"/>
  <c r="V327" i="53"/>
  <c r="O327" i="53"/>
  <c r="N327" i="53"/>
  <c r="J327" i="53"/>
  <c r="V326" i="53"/>
  <c r="N326" i="53"/>
  <c r="O326" i="53"/>
  <c r="J326" i="53"/>
  <c r="V325" i="53"/>
  <c r="Q325" i="53"/>
  <c r="N325" i="53"/>
  <c r="O325" i="53"/>
  <c r="J325" i="53"/>
  <c r="V324" i="53"/>
  <c r="O324" i="53"/>
  <c r="N324" i="53"/>
  <c r="J324" i="53"/>
  <c r="Y323" i="53"/>
  <c r="V323" i="53"/>
  <c r="O323" i="53"/>
  <c r="N323" i="53"/>
  <c r="J323" i="53"/>
  <c r="V322" i="53"/>
  <c r="N322" i="53"/>
  <c r="O322" i="53"/>
  <c r="J322" i="53"/>
  <c r="V321" i="53"/>
  <c r="N321" i="53"/>
  <c r="O321" i="53"/>
  <c r="J321" i="53"/>
  <c r="V320" i="53"/>
  <c r="O320" i="53"/>
  <c r="Y320" i="53"/>
  <c r="N320" i="53"/>
  <c r="J320" i="53"/>
  <c r="Y319" i="53"/>
  <c r="V319" i="53"/>
  <c r="O319" i="53"/>
  <c r="N319" i="53"/>
  <c r="J319" i="53"/>
  <c r="J318" i="53"/>
  <c r="F318" i="53"/>
  <c r="V317" i="53"/>
  <c r="Q317" i="53"/>
  <c r="O317" i="53"/>
  <c r="Y317" i="53"/>
  <c r="N317" i="53"/>
  <c r="J317" i="53"/>
  <c r="V316" i="53"/>
  <c r="O316" i="53"/>
  <c r="Q316" i="53"/>
  <c r="N316" i="53"/>
  <c r="J316" i="53"/>
  <c r="Y315" i="53"/>
  <c r="V315" i="53"/>
  <c r="O315" i="53"/>
  <c r="N315" i="53"/>
  <c r="J315" i="53"/>
  <c r="V314" i="53"/>
  <c r="N314" i="53"/>
  <c r="O314" i="53"/>
  <c r="J314" i="53"/>
  <c r="W313" i="53"/>
  <c r="V313" i="53"/>
  <c r="O313" i="53"/>
  <c r="Y313" i="53"/>
  <c r="N313" i="53"/>
  <c r="J313" i="53"/>
  <c r="Y312" i="53"/>
  <c r="V312" i="53"/>
  <c r="Q312" i="53"/>
  <c r="O312" i="53"/>
  <c r="W312" i="53"/>
  <c r="N312" i="53"/>
  <c r="J312" i="53"/>
  <c r="Y311" i="53"/>
  <c r="V311" i="53"/>
  <c r="O311" i="53"/>
  <c r="Q311" i="53"/>
  <c r="N311" i="53"/>
  <c r="J311" i="53"/>
  <c r="V310" i="53"/>
  <c r="Q310" i="53"/>
  <c r="N310" i="53"/>
  <c r="O310" i="53"/>
  <c r="W310" i="53"/>
  <c r="J310" i="53"/>
  <c r="V309" i="53"/>
  <c r="N309" i="53"/>
  <c r="O309" i="53"/>
  <c r="J309" i="53"/>
  <c r="V308" i="53"/>
  <c r="O308" i="53"/>
  <c r="Y308" i="53"/>
  <c r="N308" i="53"/>
  <c r="J308" i="53"/>
  <c r="V307" i="53"/>
  <c r="O307" i="53"/>
  <c r="Q307" i="53"/>
  <c r="N307" i="53"/>
  <c r="J307" i="53"/>
  <c r="Y306" i="53"/>
  <c r="V306" i="53"/>
  <c r="Q306" i="53"/>
  <c r="N306" i="53"/>
  <c r="O306" i="53"/>
  <c r="W306" i="53"/>
  <c r="J306" i="53"/>
  <c r="V305" i="53"/>
  <c r="N305" i="53"/>
  <c r="O305" i="53"/>
  <c r="J305" i="53"/>
  <c r="V304" i="53"/>
  <c r="O304" i="53"/>
  <c r="Q304" i="53"/>
  <c r="N304" i="53"/>
  <c r="J304" i="53"/>
  <c r="V303" i="53"/>
  <c r="O303" i="53"/>
  <c r="Q303" i="53"/>
  <c r="N303" i="53"/>
  <c r="J303" i="53"/>
  <c r="Y302" i="53"/>
  <c r="V302" i="53"/>
  <c r="Q302" i="53"/>
  <c r="N302" i="53"/>
  <c r="O302" i="53"/>
  <c r="W302" i="53"/>
  <c r="J302" i="53"/>
  <c r="W301" i="53"/>
  <c r="V301" i="53"/>
  <c r="Q301" i="53"/>
  <c r="O301" i="53"/>
  <c r="Y301" i="53"/>
  <c r="N301" i="53"/>
  <c r="J301" i="53"/>
  <c r="Y300" i="53"/>
  <c r="W300" i="53"/>
  <c r="V300" i="53"/>
  <c r="Q300" i="53"/>
  <c r="O300" i="53"/>
  <c r="N300" i="53"/>
  <c r="J300" i="53"/>
  <c r="V299" i="53"/>
  <c r="N299" i="53"/>
  <c r="O299" i="53"/>
  <c r="J299" i="53"/>
  <c r="V298" i="53"/>
  <c r="N298" i="53"/>
  <c r="O298" i="53"/>
  <c r="W298" i="53"/>
  <c r="J298" i="53"/>
  <c r="F297" i="53"/>
  <c r="V296" i="53"/>
  <c r="Q296" i="53"/>
  <c r="O296" i="53"/>
  <c r="Y296" i="53"/>
  <c r="N296" i="53"/>
  <c r="J296" i="53"/>
  <c r="W295" i="53"/>
  <c r="V295" i="53"/>
  <c r="O295" i="53"/>
  <c r="Y295" i="53"/>
  <c r="N295" i="53"/>
  <c r="J295" i="53"/>
  <c r="V294" i="53"/>
  <c r="O294" i="53"/>
  <c r="Q294" i="53"/>
  <c r="N294" i="53"/>
  <c r="J294" i="53"/>
  <c r="V293" i="53"/>
  <c r="N293" i="53"/>
  <c r="O293" i="53"/>
  <c r="J293" i="53"/>
  <c r="V292" i="53"/>
  <c r="Q292" i="53"/>
  <c r="O292" i="53"/>
  <c r="Y292" i="53"/>
  <c r="N292" i="53"/>
  <c r="J292" i="53"/>
  <c r="W291" i="53"/>
  <c r="V291" i="53"/>
  <c r="O291" i="53"/>
  <c r="Y291" i="53"/>
  <c r="N291" i="53"/>
  <c r="J291" i="53"/>
  <c r="V290" i="53"/>
  <c r="O290" i="53"/>
  <c r="Q290" i="53"/>
  <c r="N290" i="53"/>
  <c r="J290" i="53"/>
  <c r="V289" i="53"/>
  <c r="N289" i="53"/>
  <c r="O289" i="53"/>
  <c r="J289" i="53"/>
  <c r="V288" i="53"/>
  <c r="Q288" i="53"/>
  <c r="O288" i="53"/>
  <c r="Y288" i="53"/>
  <c r="N288" i="53"/>
  <c r="J288" i="53"/>
  <c r="W287" i="53"/>
  <c r="V287" i="53"/>
  <c r="O287" i="53"/>
  <c r="Y287" i="53"/>
  <c r="N287" i="53"/>
  <c r="J287" i="53"/>
  <c r="V286" i="53"/>
  <c r="O286" i="53"/>
  <c r="Q286" i="53"/>
  <c r="N286" i="53"/>
  <c r="J286" i="53"/>
  <c r="V285" i="53"/>
  <c r="N285" i="53"/>
  <c r="O285" i="53"/>
  <c r="J285" i="53"/>
  <c r="V284" i="53"/>
  <c r="Q284" i="53"/>
  <c r="O284" i="53"/>
  <c r="Y284" i="53"/>
  <c r="N284" i="53"/>
  <c r="J284" i="53"/>
  <c r="W283" i="53"/>
  <c r="V283" i="53"/>
  <c r="O283" i="53"/>
  <c r="Y283" i="53"/>
  <c r="N283" i="53"/>
  <c r="J283" i="53"/>
  <c r="V282" i="53"/>
  <c r="O282" i="53"/>
  <c r="N282" i="53"/>
  <c r="J282" i="53"/>
  <c r="V281" i="53"/>
  <c r="N281" i="53"/>
  <c r="O281" i="53"/>
  <c r="J281" i="53"/>
  <c r="V280" i="53"/>
  <c r="Q280" i="53"/>
  <c r="O280" i="53"/>
  <c r="Y280" i="53"/>
  <c r="N280" i="53"/>
  <c r="J280" i="53"/>
  <c r="W279" i="53"/>
  <c r="V279" i="53"/>
  <c r="O279" i="53"/>
  <c r="Y279" i="53"/>
  <c r="N279" i="53"/>
  <c r="J279" i="53"/>
  <c r="V278" i="53"/>
  <c r="O278" i="53"/>
  <c r="N278" i="53"/>
  <c r="J278" i="53"/>
  <c r="V277" i="53"/>
  <c r="N277" i="53"/>
  <c r="O277" i="53"/>
  <c r="J277" i="53"/>
  <c r="J276" i="53"/>
  <c r="F276" i="53"/>
  <c r="V275" i="53"/>
  <c r="O275" i="53"/>
  <c r="N275" i="53"/>
  <c r="J275" i="53"/>
  <c r="V274" i="53"/>
  <c r="N274" i="53"/>
  <c r="O274" i="53"/>
  <c r="J274" i="53"/>
  <c r="V273" i="53"/>
  <c r="N273" i="53"/>
  <c r="O273" i="53"/>
  <c r="J273" i="53"/>
  <c r="V272" i="53"/>
  <c r="N272" i="53"/>
  <c r="O272" i="53"/>
  <c r="J272" i="53"/>
  <c r="V271" i="53"/>
  <c r="O271" i="53"/>
  <c r="N271" i="53"/>
  <c r="J271" i="53"/>
  <c r="V270" i="53"/>
  <c r="N270" i="53"/>
  <c r="O270" i="53"/>
  <c r="J270" i="53"/>
  <c r="V269" i="53"/>
  <c r="N269" i="53"/>
  <c r="O269" i="53"/>
  <c r="J269" i="53"/>
  <c r="V268" i="53"/>
  <c r="N268" i="53"/>
  <c r="O268" i="53"/>
  <c r="J268" i="53"/>
  <c r="V267" i="53"/>
  <c r="Q267" i="53"/>
  <c r="O267" i="53"/>
  <c r="N267" i="53"/>
  <c r="J267" i="53"/>
  <c r="V266" i="53"/>
  <c r="N266" i="53"/>
  <c r="O266" i="53"/>
  <c r="J266" i="53"/>
  <c r="Y265" i="53"/>
  <c r="V265" i="53"/>
  <c r="N265" i="53"/>
  <c r="O265" i="53"/>
  <c r="J265" i="53"/>
  <c r="V264" i="53"/>
  <c r="N264" i="53"/>
  <c r="O264" i="53"/>
  <c r="J264" i="53"/>
  <c r="V263" i="53"/>
  <c r="O263" i="53"/>
  <c r="N263" i="53"/>
  <c r="J263" i="53"/>
  <c r="W262" i="53"/>
  <c r="V262" i="53"/>
  <c r="N262" i="53"/>
  <c r="O262" i="53"/>
  <c r="J262" i="53"/>
  <c r="Y261" i="53"/>
  <c r="V261" i="53"/>
  <c r="Q261" i="53"/>
  <c r="N261" i="53"/>
  <c r="O261" i="53"/>
  <c r="W261" i="53"/>
  <c r="J261" i="53"/>
  <c r="F260" i="53"/>
  <c r="V259" i="53"/>
  <c r="Q259" i="53"/>
  <c r="N259" i="53"/>
  <c r="O259" i="53"/>
  <c r="W259" i="53"/>
  <c r="J259" i="53"/>
  <c r="V258" i="53"/>
  <c r="N258" i="53"/>
  <c r="O258" i="53"/>
  <c r="J258" i="53"/>
  <c r="Y257" i="53"/>
  <c r="V257" i="53"/>
  <c r="Q257" i="53"/>
  <c r="O257" i="53"/>
  <c r="W257" i="53"/>
  <c r="N257" i="53"/>
  <c r="J257" i="53"/>
  <c r="V256" i="53"/>
  <c r="N256" i="53"/>
  <c r="O256" i="53"/>
  <c r="J256" i="53"/>
  <c r="V255" i="53"/>
  <c r="N255" i="53"/>
  <c r="O255" i="53"/>
  <c r="J255" i="53"/>
  <c r="V254" i="53"/>
  <c r="O254" i="53"/>
  <c r="N254" i="53"/>
  <c r="J254" i="53"/>
  <c r="V253" i="53"/>
  <c r="N253" i="53"/>
  <c r="O253" i="53"/>
  <c r="J253" i="53"/>
  <c r="V252" i="53"/>
  <c r="N252" i="53"/>
  <c r="O252" i="53"/>
  <c r="Y252" i="53"/>
  <c r="J252" i="53"/>
  <c r="Y251" i="53"/>
  <c r="V251" i="53"/>
  <c r="N251" i="53"/>
  <c r="O251" i="53"/>
  <c r="W251" i="53"/>
  <c r="J251" i="53"/>
  <c r="V250" i="53"/>
  <c r="O250" i="53"/>
  <c r="Y250" i="53"/>
  <c r="N250" i="53"/>
  <c r="J250" i="53"/>
  <c r="V249" i="53"/>
  <c r="N249" i="53"/>
  <c r="O249" i="53"/>
  <c r="J249" i="53"/>
  <c r="V248" i="53"/>
  <c r="N248" i="53"/>
  <c r="O248" i="53"/>
  <c r="J248" i="53"/>
  <c r="V247" i="53"/>
  <c r="Q247" i="53"/>
  <c r="N247" i="53"/>
  <c r="O247" i="53"/>
  <c r="J247" i="53"/>
  <c r="V246" i="53"/>
  <c r="N246" i="53"/>
  <c r="O246" i="53"/>
  <c r="J246" i="53"/>
  <c r="W245" i="53"/>
  <c r="V245" i="53"/>
  <c r="N245" i="53"/>
  <c r="O245" i="53"/>
  <c r="J245" i="53"/>
  <c r="Y244" i="53"/>
  <c r="V244" i="53"/>
  <c r="N244" i="53"/>
  <c r="O244" i="53"/>
  <c r="W244" i="53"/>
  <c r="J244" i="53"/>
  <c r="V243" i="53"/>
  <c r="N243" i="53"/>
  <c r="O243" i="53"/>
  <c r="J243" i="53"/>
  <c r="V242" i="53"/>
  <c r="N242" i="53"/>
  <c r="O242" i="53"/>
  <c r="J242" i="53"/>
  <c r="V241" i="53"/>
  <c r="Q241" i="53"/>
  <c r="O241" i="53"/>
  <c r="N241" i="53"/>
  <c r="J241" i="53"/>
  <c r="Y240" i="53"/>
  <c r="W240" i="53"/>
  <c r="V240" i="53"/>
  <c r="N240" i="53"/>
  <c r="O240" i="53"/>
  <c r="Q240" i="53"/>
  <c r="J240" i="53"/>
  <c r="F239" i="53"/>
  <c r="V238" i="53"/>
  <c r="N238" i="53"/>
  <c r="O238" i="53"/>
  <c r="J238" i="53"/>
  <c r="V237" i="53"/>
  <c r="O237" i="53"/>
  <c r="N237" i="53"/>
  <c r="J237" i="53"/>
  <c r="Y236" i="53"/>
  <c r="W236" i="53"/>
  <c r="V236" i="53"/>
  <c r="Q236" i="53"/>
  <c r="O236" i="53"/>
  <c r="N236" i="53"/>
  <c r="J236" i="53"/>
  <c r="W235" i="53"/>
  <c r="V235" i="53"/>
  <c r="N235" i="53"/>
  <c r="O235" i="53"/>
  <c r="J235" i="53"/>
  <c r="Y234" i="53"/>
  <c r="V234" i="53"/>
  <c r="O234" i="53"/>
  <c r="W234" i="53"/>
  <c r="N234" i="53"/>
  <c r="J234" i="53"/>
  <c r="V233" i="53"/>
  <c r="O233" i="53"/>
  <c r="N233" i="53"/>
  <c r="J233" i="53"/>
  <c r="V232" i="53"/>
  <c r="N232" i="53"/>
  <c r="O232" i="53"/>
  <c r="J232" i="53"/>
  <c r="V231" i="53"/>
  <c r="N231" i="53"/>
  <c r="O231" i="53"/>
  <c r="J231" i="53"/>
  <c r="Y230" i="53"/>
  <c r="V230" i="53"/>
  <c r="O230" i="53"/>
  <c r="W230" i="53"/>
  <c r="N230" i="53"/>
  <c r="J230" i="53"/>
  <c r="V229" i="53"/>
  <c r="N229" i="53"/>
  <c r="O229" i="53"/>
  <c r="J229" i="53"/>
  <c r="V228" i="53"/>
  <c r="N228" i="53"/>
  <c r="O228" i="53"/>
  <c r="J228" i="53"/>
  <c r="V227" i="53"/>
  <c r="N227" i="53"/>
  <c r="O227" i="53"/>
  <c r="J227" i="53"/>
  <c r="Y226" i="53"/>
  <c r="V226" i="53"/>
  <c r="O226" i="53"/>
  <c r="W226" i="53"/>
  <c r="N226" i="53"/>
  <c r="J226" i="53"/>
  <c r="J223" i="53"/>
  <c r="V225" i="53"/>
  <c r="O225" i="53"/>
  <c r="N225" i="53"/>
  <c r="J225" i="53"/>
  <c r="V224" i="53"/>
  <c r="Q224" i="53"/>
  <c r="N224" i="53"/>
  <c r="O224" i="53"/>
  <c r="J224" i="53"/>
  <c r="F223" i="53"/>
  <c r="V222" i="53"/>
  <c r="N222" i="53"/>
  <c r="O222" i="53"/>
  <c r="J222" i="53"/>
  <c r="W221" i="53"/>
  <c r="V221" i="53"/>
  <c r="N221" i="53"/>
  <c r="O221" i="53"/>
  <c r="J221" i="53"/>
  <c r="Y220" i="53"/>
  <c r="V220" i="53"/>
  <c r="O220" i="53"/>
  <c r="N220" i="53"/>
  <c r="J220" i="53"/>
  <c r="V219" i="53"/>
  <c r="N219" i="53"/>
  <c r="O219" i="53"/>
  <c r="J219" i="53"/>
  <c r="V218" i="53"/>
  <c r="N218" i="53"/>
  <c r="O218" i="53"/>
  <c r="J218" i="53"/>
  <c r="W217" i="53"/>
  <c r="V217" i="53"/>
  <c r="N217" i="53"/>
  <c r="O217" i="53"/>
  <c r="J217" i="53"/>
  <c r="V216" i="53"/>
  <c r="O216" i="53"/>
  <c r="N216" i="53"/>
  <c r="J216" i="53"/>
  <c r="V215" i="53"/>
  <c r="O215" i="53"/>
  <c r="N215" i="53"/>
  <c r="J215" i="53"/>
  <c r="V214" i="53"/>
  <c r="Q214" i="53"/>
  <c r="N214" i="53"/>
  <c r="O214" i="53"/>
  <c r="J214" i="53"/>
  <c r="V213" i="53"/>
  <c r="N213" i="53"/>
  <c r="O213" i="53"/>
  <c r="J213" i="53"/>
  <c r="Y212" i="53"/>
  <c r="V212" i="53"/>
  <c r="O212" i="53"/>
  <c r="N212" i="53"/>
  <c r="J212" i="53"/>
  <c r="V211" i="53"/>
  <c r="N211" i="53"/>
  <c r="O211" i="53"/>
  <c r="J211" i="53"/>
  <c r="V210" i="53"/>
  <c r="N210" i="53"/>
  <c r="O210" i="53"/>
  <c r="J210" i="53"/>
  <c r="V209" i="53"/>
  <c r="N209" i="53"/>
  <c r="O209" i="53"/>
  <c r="J209" i="53"/>
  <c r="Y208" i="53"/>
  <c r="V208" i="53"/>
  <c r="O208" i="53"/>
  <c r="N208" i="53"/>
  <c r="J208" i="53"/>
  <c r="V207" i="53"/>
  <c r="N207" i="53"/>
  <c r="O207" i="53"/>
  <c r="J207" i="53"/>
  <c r="V206" i="53"/>
  <c r="Q206" i="53"/>
  <c r="N206" i="53"/>
  <c r="O206" i="53"/>
  <c r="J206" i="53"/>
  <c r="V205" i="53"/>
  <c r="N205" i="53"/>
  <c r="O205" i="53"/>
  <c r="J205" i="53"/>
  <c r="V204" i="53"/>
  <c r="O204" i="53"/>
  <c r="N204" i="53"/>
  <c r="J204" i="53"/>
  <c r="J202" i="53"/>
  <c r="V203" i="53"/>
  <c r="O203" i="53"/>
  <c r="N203" i="53"/>
  <c r="J203" i="53"/>
  <c r="F202" i="53"/>
  <c r="V201" i="53"/>
  <c r="N201" i="53"/>
  <c r="O201" i="53"/>
  <c r="J201" i="53"/>
  <c r="V200" i="53"/>
  <c r="Q200" i="53"/>
  <c r="N200" i="53"/>
  <c r="O200" i="53"/>
  <c r="Y200" i="53"/>
  <c r="J200" i="53"/>
  <c r="Y199" i="53"/>
  <c r="V199" i="53"/>
  <c r="N199" i="53"/>
  <c r="O199" i="53"/>
  <c r="Q199" i="53"/>
  <c r="J199" i="53"/>
  <c r="V198" i="53"/>
  <c r="N198" i="53"/>
  <c r="O198" i="53"/>
  <c r="J198" i="53"/>
  <c r="V197" i="53"/>
  <c r="O197" i="53"/>
  <c r="N197" i="53"/>
  <c r="J197" i="53"/>
  <c r="W196" i="53"/>
  <c r="V196" i="53"/>
  <c r="N196" i="53"/>
  <c r="O196" i="53"/>
  <c r="Y196" i="53"/>
  <c r="J196" i="53"/>
  <c r="V195" i="53"/>
  <c r="N195" i="53"/>
  <c r="O195" i="53"/>
  <c r="Q195" i="53"/>
  <c r="J195" i="53"/>
  <c r="V194" i="53"/>
  <c r="N194" i="53"/>
  <c r="O194" i="53"/>
  <c r="J194" i="53"/>
  <c r="V193" i="53"/>
  <c r="N193" i="53"/>
  <c r="O193" i="53"/>
  <c r="J193" i="53"/>
  <c r="V192" i="53"/>
  <c r="Q192" i="53"/>
  <c r="N192" i="53"/>
  <c r="O192" i="53"/>
  <c r="Y192" i="53"/>
  <c r="J192" i="53"/>
  <c r="Y191" i="53"/>
  <c r="V191" i="53"/>
  <c r="N191" i="53"/>
  <c r="O191" i="53"/>
  <c r="Q191" i="53"/>
  <c r="J191" i="53"/>
  <c r="J186" i="53"/>
  <c r="V190" i="53"/>
  <c r="N190" i="53"/>
  <c r="O190" i="53"/>
  <c r="J190" i="53"/>
  <c r="V189" i="53"/>
  <c r="O189" i="53"/>
  <c r="N189" i="53"/>
  <c r="J189" i="53"/>
  <c r="W188" i="53"/>
  <c r="V188" i="53"/>
  <c r="N188" i="53"/>
  <c r="O188" i="53"/>
  <c r="Y188" i="53"/>
  <c r="J188" i="53"/>
  <c r="V187" i="53"/>
  <c r="N187" i="53"/>
  <c r="O187" i="53"/>
  <c r="Q187" i="53"/>
  <c r="J187" i="53"/>
  <c r="F186" i="53"/>
  <c r="W185" i="53"/>
  <c r="V185" i="53"/>
  <c r="Q185" i="53"/>
  <c r="N185" i="53"/>
  <c r="O185" i="53"/>
  <c r="Y185" i="53"/>
  <c r="J185" i="53"/>
  <c r="W184" i="53"/>
  <c r="V184" i="53"/>
  <c r="N184" i="53"/>
  <c r="O184" i="53"/>
  <c r="Q184" i="53"/>
  <c r="J184" i="53"/>
  <c r="V183" i="53"/>
  <c r="N183" i="53"/>
  <c r="O183" i="53"/>
  <c r="J183" i="53"/>
  <c r="V182" i="53"/>
  <c r="N182" i="53"/>
  <c r="O182" i="53"/>
  <c r="J182" i="53"/>
  <c r="W181" i="53"/>
  <c r="V181" i="53"/>
  <c r="N181" i="53"/>
  <c r="O181" i="53"/>
  <c r="Y181" i="53"/>
  <c r="J181" i="53"/>
  <c r="W180" i="53"/>
  <c r="V180" i="53"/>
  <c r="N180" i="53"/>
  <c r="O180" i="53"/>
  <c r="Q180" i="53"/>
  <c r="J180" i="53"/>
  <c r="V179" i="53"/>
  <c r="O179" i="53"/>
  <c r="N179" i="53"/>
  <c r="J179" i="53"/>
  <c r="V178" i="53"/>
  <c r="Q178" i="53"/>
  <c r="N178" i="53"/>
  <c r="O178" i="53"/>
  <c r="J178" i="53"/>
  <c r="W177" i="53"/>
  <c r="V177" i="53"/>
  <c r="Q177" i="53"/>
  <c r="N177" i="53"/>
  <c r="O177" i="53"/>
  <c r="Y177" i="53"/>
  <c r="J177" i="53"/>
  <c r="W176" i="53"/>
  <c r="V176" i="53"/>
  <c r="N176" i="53"/>
  <c r="O176" i="53"/>
  <c r="Q176" i="53"/>
  <c r="J176" i="53"/>
  <c r="V175" i="53"/>
  <c r="N175" i="53"/>
  <c r="O175" i="53"/>
  <c r="J175" i="53"/>
  <c r="V174" i="53"/>
  <c r="N174" i="53"/>
  <c r="O174" i="53"/>
  <c r="J174" i="53"/>
  <c r="W173" i="53"/>
  <c r="V173" i="53"/>
  <c r="N173" i="53"/>
  <c r="O173" i="53"/>
  <c r="Y173" i="53"/>
  <c r="J173" i="53"/>
  <c r="W172" i="53"/>
  <c r="V172" i="53"/>
  <c r="N172" i="53"/>
  <c r="O172" i="53"/>
  <c r="Q172" i="53"/>
  <c r="J172" i="53"/>
  <c r="V171" i="53"/>
  <c r="O171" i="53"/>
  <c r="N171" i="53"/>
  <c r="J171" i="53"/>
  <c r="V170" i="53"/>
  <c r="Q170" i="53"/>
  <c r="N170" i="53"/>
  <c r="O170" i="53"/>
  <c r="J170" i="53"/>
  <c r="W169" i="53"/>
  <c r="V169" i="53"/>
  <c r="Q169" i="53"/>
  <c r="N169" i="53"/>
  <c r="O169" i="53"/>
  <c r="Y169" i="53"/>
  <c r="J169" i="53"/>
  <c r="W168" i="53"/>
  <c r="V168" i="53"/>
  <c r="N168" i="53"/>
  <c r="O168" i="53"/>
  <c r="Q168" i="53"/>
  <c r="J168" i="53"/>
  <c r="V167" i="53"/>
  <c r="N167" i="53"/>
  <c r="O167" i="53"/>
  <c r="J167" i="53"/>
  <c r="V166" i="53"/>
  <c r="N166" i="53"/>
  <c r="O166" i="53"/>
  <c r="J166" i="53"/>
  <c r="F165" i="53"/>
  <c r="V164" i="53"/>
  <c r="O164" i="53"/>
  <c r="N164" i="53"/>
  <c r="J164" i="53"/>
  <c r="W163" i="53"/>
  <c r="V163" i="53"/>
  <c r="N163" i="53"/>
  <c r="O163" i="53"/>
  <c r="Y163" i="53"/>
  <c r="J163" i="53"/>
  <c r="V162" i="53"/>
  <c r="N162" i="53"/>
  <c r="O162" i="53"/>
  <c r="Q162" i="53"/>
  <c r="J162" i="53"/>
  <c r="V161" i="53"/>
  <c r="N161" i="53"/>
  <c r="O161" i="53"/>
  <c r="J161" i="53"/>
  <c r="V160" i="53"/>
  <c r="N160" i="53"/>
  <c r="O160" i="53"/>
  <c r="J160" i="53"/>
  <c r="V159" i="53"/>
  <c r="N159" i="53"/>
  <c r="O159" i="53"/>
  <c r="J159" i="53"/>
  <c r="V158" i="53"/>
  <c r="N158" i="53"/>
  <c r="O158" i="53"/>
  <c r="J158" i="53"/>
  <c r="V157" i="53"/>
  <c r="O157" i="53"/>
  <c r="N157" i="53"/>
  <c r="J157" i="53"/>
  <c r="V156" i="53"/>
  <c r="O156" i="53"/>
  <c r="N156" i="53"/>
  <c r="J156" i="53"/>
  <c r="W155" i="53"/>
  <c r="V155" i="53"/>
  <c r="Q155" i="53"/>
  <c r="N155" i="53"/>
  <c r="O155" i="53"/>
  <c r="Y155" i="53"/>
  <c r="J155" i="53"/>
  <c r="V154" i="53"/>
  <c r="N154" i="53"/>
  <c r="O154" i="53"/>
  <c r="Q154" i="53"/>
  <c r="J154" i="53"/>
  <c r="Y153" i="53"/>
  <c r="V153" i="53"/>
  <c r="N153" i="53"/>
  <c r="O153" i="53"/>
  <c r="J153" i="53"/>
  <c r="V152" i="53"/>
  <c r="Q152" i="53"/>
  <c r="N152" i="53"/>
  <c r="O152" i="53"/>
  <c r="J152" i="53"/>
  <c r="V151" i="53"/>
  <c r="O151" i="53"/>
  <c r="W151" i="53"/>
  <c r="N151" i="53"/>
  <c r="J151" i="53"/>
  <c r="V150" i="53"/>
  <c r="O150" i="53"/>
  <c r="N150" i="53"/>
  <c r="J150" i="53"/>
  <c r="V149" i="53"/>
  <c r="N149" i="53"/>
  <c r="O149" i="53"/>
  <c r="J149" i="53"/>
  <c r="V148" i="53"/>
  <c r="N148" i="53"/>
  <c r="O148" i="53"/>
  <c r="J148" i="53"/>
  <c r="V147" i="53"/>
  <c r="O147" i="53"/>
  <c r="N147" i="53"/>
  <c r="J147" i="53"/>
  <c r="V146" i="53"/>
  <c r="O146" i="53"/>
  <c r="N146" i="53"/>
  <c r="J146" i="53"/>
  <c r="J144" i="53"/>
  <c r="V145" i="53"/>
  <c r="N145" i="53"/>
  <c r="O145" i="53"/>
  <c r="J145" i="53"/>
  <c r="F144" i="53"/>
  <c r="V143" i="53"/>
  <c r="N143" i="53"/>
  <c r="O143" i="53"/>
  <c r="J143" i="53"/>
  <c r="V142" i="53"/>
  <c r="Q142" i="53"/>
  <c r="N142" i="53"/>
  <c r="O142" i="53"/>
  <c r="J142" i="53"/>
  <c r="W141" i="53"/>
  <c r="V141" i="53"/>
  <c r="O141" i="53"/>
  <c r="N141" i="53"/>
  <c r="J141" i="53"/>
  <c r="Y140" i="53"/>
  <c r="V140" i="53"/>
  <c r="O140" i="53"/>
  <c r="N140" i="53"/>
  <c r="J140" i="53"/>
  <c r="V139" i="53"/>
  <c r="N139" i="53"/>
  <c r="O139" i="53"/>
  <c r="J139" i="53"/>
  <c r="V138" i="53"/>
  <c r="N138" i="53"/>
  <c r="O138" i="53"/>
  <c r="J138" i="53"/>
  <c r="V137" i="53"/>
  <c r="O137" i="53"/>
  <c r="N137" i="53"/>
  <c r="J137" i="53"/>
  <c r="V136" i="53"/>
  <c r="O136" i="53"/>
  <c r="N136" i="53"/>
  <c r="J136" i="53"/>
  <c r="V135" i="53"/>
  <c r="N135" i="53"/>
  <c r="O135" i="53"/>
  <c r="J135" i="53"/>
  <c r="V134" i="53"/>
  <c r="Q134" i="53"/>
  <c r="N134" i="53"/>
  <c r="O134" i="53"/>
  <c r="J134" i="53"/>
  <c r="V133" i="53"/>
  <c r="O133" i="53"/>
  <c r="N133" i="53"/>
  <c r="J133" i="53"/>
  <c r="Y132" i="53"/>
  <c r="V132" i="53"/>
  <c r="O132" i="53"/>
  <c r="N132" i="53"/>
  <c r="J132" i="53"/>
  <c r="V131" i="53"/>
  <c r="N131" i="53"/>
  <c r="O131" i="53"/>
  <c r="J131" i="53"/>
  <c r="V130" i="53"/>
  <c r="Q130" i="53"/>
  <c r="N130" i="53"/>
  <c r="O130" i="53"/>
  <c r="J130" i="53"/>
  <c r="V129" i="53"/>
  <c r="O129" i="53"/>
  <c r="W129" i="53"/>
  <c r="N129" i="53"/>
  <c r="J129" i="53"/>
  <c r="V128" i="53"/>
  <c r="O128" i="53"/>
  <c r="N128" i="53"/>
  <c r="J128" i="53"/>
  <c r="V127" i="53"/>
  <c r="N127" i="53"/>
  <c r="O127" i="53"/>
  <c r="J127" i="53"/>
  <c r="V126" i="53"/>
  <c r="N126" i="53"/>
  <c r="O126" i="53"/>
  <c r="J126" i="53"/>
  <c r="V125" i="53"/>
  <c r="O125" i="53"/>
  <c r="N125" i="53"/>
  <c r="J125" i="53"/>
  <c r="V124" i="53"/>
  <c r="O124" i="53"/>
  <c r="N124" i="53"/>
  <c r="J124" i="53"/>
  <c r="F123" i="53"/>
  <c r="Y122" i="53"/>
  <c r="V122" i="53"/>
  <c r="Q122" i="53"/>
  <c r="O122" i="53"/>
  <c r="W122" i="53"/>
  <c r="N122" i="53"/>
  <c r="J122" i="53"/>
  <c r="W121" i="53"/>
  <c r="V121" i="53"/>
  <c r="N121" i="53"/>
  <c r="O121" i="53"/>
  <c r="J121" i="53"/>
  <c r="Y120" i="53"/>
  <c r="V120" i="53"/>
  <c r="N120" i="53"/>
  <c r="O120" i="53"/>
  <c r="W120" i="53"/>
  <c r="J120" i="53"/>
  <c r="W119" i="53"/>
  <c r="V119" i="53"/>
  <c r="O119" i="53"/>
  <c r="N119" i="53"/>
  <c r="J119" i="53"/>
  <c r="V118" i="53"/>
  <c r="O118" i="53"/>
  <c r="W118" i="53"/>
  <c r="N118" i="53"/>
  <c r="J118" i="53"/>
  <c r="V117" i="53"/>
  <c r="N117" i="53"/>
  <c r="O117" i="53"/>
  <c r="J117" i="53"/>
  <c r="V116" i="53"/>
  <c r="N116" i="53"/>
  <c r="O116" i="53"/>
  <c r="W116" i="53"/>
  <c r="J116" i="53"/>
  <c r="V115" i="53"/>
  <c r="N115" i="53"/>
  <c r="O115" i="53"/>
  <c r="J115" i="53"/>
  <c r="Y114" i="53"/>
  <c r="V114" i="53"/>
  <c r="Q114" i="53"/>
  <c r="O114" i="53"/>
  <c r="W114" i="53"/>
  <c r="N114" i="53"/>
  <c r="J114" i="53"/>
  <c r="W113" i="53"/>
  <c r="V113" i="53"/>
  <c r="N113" i="53"/>
  <c r="O113" i="53"/>
  <c r="J113" i="53"/>
  <c r="Y112" i="53"/>
  <c r="V112" i="53"/>
  <c r="N112" i="53"/>
  <c r="O112" i="53"/>
  <c r="W112" i="53"/>
  <c r="J112" i="53"/>
  <c r="W111" i="53"/>
  <c r="V111" i="53"/>
  <c r="O111" i="53"/>
  <c r="N111" i="53"/>
  <c r="J111" i="53"/>
  <c r="V110" i="53"/>
  <c r="O110" i="53"/>
  <c r="W110" i="53"/>
  <c r="N110" i="53"/>
  <c r="J110" i="53"/>
  <c r="V109" i="53"/>
  <c r="N109" i="53"/>
  <c r="O109" i="53"/>
  <c r="J109" i="53"/>
  <c r="V108" i="53"/>
  <c r="N108" i="53"/>
  <c r="O108" i="53"/>
  <c r="W108" i="53"/>
  <c r="J108" i="53"/>
  <c r="V107" i="53"/>
  <c r="N107" i="53"/>
  <c r="O107" i="53"/>
  <c r="J107" i="53"/>
  <c r="J102" i="53"/>
  <c r="Y106" i="53"/>
  <c r="V106" i="53"/>
  <c r="Q106" i="53"/>
  <c r="O106" i="53"/>
  <c r="W106" i="53"/>
  <c r="N106" i="53"/>
  <c r="J106" i="53"/>
  <c r="W105" i="53"/>
  <c r="V105" i="53"/>
  <c r="N105" i="53"/>
  <c r="O105" i="53"/>
  <c r="J105" i="53"/>
  <c r="Y104" i="53"/>
  <c r="V104" i="53"/>
  <c r="N104" i="53"/>
  <c r="O104" i="53"/>
  <c r="W104" i="53"/>
  <c r="J104" i="53"/>
  <c r="W103" i="53"/>
  <c r="V103" i="53"/>
  <c r="O103" i="53"/>
  <c r="N103" i="53"/>
  <c r="J103" i="53"/>
  <c r="F102" i="53"/>
  <c r="V101" i="53"/>
  <c r="N101" i="53"/>
  <c r="O101" i="53"/>
  <c r="J101" i="53"/>
  <c r="V100" i="53"/>
  <c r="O100" i="53"/>
  <c r="W100" i="53"/>
  <c r="N100" i="53"/>
  <c r="J100" i="53"/>
  <c r="W99" i="53"/>
  <c r="V99" i="53"/>
  <c r="N99" i="53"/>
  <c r="O99" i="53"/>
  <c r="J99" i="53"/>
  <c r="Y98" i="53"/>
  <c r="V98" i="53"/>
  <c r="Q98" i="53"/>
  <c r="N98" i="53"/>
  <c r="O98" i="53"/>
  <c r="W98" i="53"/>
  <c r="J98" i="53"/>
  <c r="W97" i="53"/>
  <c r="V97" i="53"/>
  <c r="O97" i="53"/>
  <c r="N97" i="53"/>
  <c r="J97" i="53"/>
  <c r="Y96" i="53"/>
  <c r="V96" i="53"/>
  <c r="Q96" i="53"/>
  <c r="O96" i="53"/>
  <c r="W96" i="53"/>
  <c r="N96" i="53"/>
  <c r="J96" i="53"/>
  <c r="W95" i="53"/>
  <c r="V95" i="53"/>
  <c r="N95" i="53"/>
  <c r="O95" i="53"/>
  <c r="J95" i="53"/>
  <c r="V94" i="53"/>
  <c r="Q94" i="53"/>
  <c r="N94" i="53"/>
  <c r="O94" i="53"/>
  <c r="W94" i="53"/>
  <c r="J94" i="53"/>
  <c r="V93" i="53"/>
  <c r="N93" i="53"/>
  <c r="O93" i="53"/>
  <c r="J93" i="53"/>
  <c r="V92" i="53"/>
  <c r="O92" i="53"/>
  <c r="W92" i="53"/>
  <c r="N92" i="53"/>
  <c r="J92" i="53"/>
  <c r="W91" i="53"/>
  <c r="V91" i="53"/>
  <c r="N91" i="53"/>
  <c r="O91" i="53"/>
  <c r="J91" i="53"/>
  <c r="Y90" i="53"/>
  <c r="V90" i="53"/>
  <c r="Q90" i="53"/>
  <c r="N90" i="53"/>
  <c r="O90" i="53"/>
  <c r="W90" i="53"/>
  <c r="J90" i="53"/>
  <c r="W89" i="53"/>
  <c r="V89" i="53"/>
  <c r="O89" i="53"/>
  <c r="N89" i="53"/>
  <c r="J89" i="53"/>
  <c r="Y88" i="53"/>
  <c r="V88" i="53"/>
  <c r="Q88" i="53"/>
  <c r="O88" i="53"/>
  <c r="W88" i="53"/>
  <c r="N88" i="53"/>
  <c r="J88" i="53"/>
  <c r="W87" i="53"/>
  <c r="V87" i="53"/>
  <c r="N87" i="53"/>
  <c r="O87" i="53"/>
  <c r="J87" i="53"/>
  <c r="J86" i="53"/>
  <c r="F86" i="53"/>
  <c r="V85" i="53"/>
  <c r="O85" i="53"/>
  <c r="W85" i="53"/>
  <c r="N85" i="53"/>
  <c r="J85" i="53"/>
  <c r="V84" i="53"/>
  <c r="N84" i="53"/>
  <c r="O84" i="53"/>
  <c r="J84" i="53"/>
  <c r="V83" i="53"/>
  <c r="N83" i="53"/>
  <c r="O83" i="53"/>
  <c r="Y83" i="53"/>
  <c r="J83" i="53"/>
  <c r="V82" i="53"/>
  <c r="N82" i="53"/>
  <c r="O82" i="53"/>
  <c r="J82" i="53"/>
  <c r="V81" i="53"/>
  <c r="N81" i="53"/>
  <c r="O81" i="53"/>
  <c r="J81" i="53"/>
  <c r="W80" i="53"/>
  <c r="V80" i="53"/>
  <c r="N80" i="53"/>
  <c r="O80" i="53"/>
  <c r="Y80" i="53"/>
  <c r="J80" i="53"/>
  <c r="Y79" i="53"/>
  <c r="V79" i="53"/>
  <c r="N79" i="53"/>
  <c r="O79" i="53"/>
  <c r="W79" i="53"/>
  <c r="J79" i="53"/>
  <c r="V78" i="53"/>
  <c r="N78" i="53"/>
  <c r="O78" i="53"/>
  <c r="J78" i="53"/>
  <c r="V77" i="53"/>
  <c r="N77" i="53"/>
  <c r="O77" i="53"/>
  <c r="J77" i="53"/>
  <c r="V76" i="53"/>
  <c r="N76" i="53"/>
  <c r="O76" i="53"/>
  <c r="J76" i="53"/>
  <c r="V75" i="53"/>
  <c r="N75" i="53"/>
  <c r="O75" i="53"/>
  <c r="Q75" i="53"/>
  <c r="J75" i="53"/>
  <c r="V74" i="53"/>
  <c r="O74" i="53"/>
  <c r="Q74" i="53"/>
  <c r="N74" i="53"/>
  <c r="J74" i="53"/>
  <c r="V73" i="53"/>
  <c r="O73" i="53"/>
  <c r="W73" i="53"/>
  <c r="N73" i="53"/>
  <c r="J73" i="53"/>
  <c r="V72" i="53"/>
  <c r="O72" i="53"/>
  <c r="Y72" i="53"/>
  <c r="N72" i="53"/>
  <c r="J72" i="53"/>
  <c r="W71" i="53"/>
  <c r="V71" i="53"/>
  <c r="Q71" i="53"/>
  <c r="N71" i="53"/>
  <c r="O71" i="53"/>
  <c r="O70" i="53"/>
  <c r="J71" i="53"/>
  <c r="J70" i="53"/>
  <c r="F70" i="53"/>
  <c r="W69" i="53"/>
  <c r="V69" i="53"/>
  <c r="Q69" i="53"/>
  <c r="O69" i="53"/>
  <c r="Y69" i="53"/>
  <c r="N69" i="53"/>
  <c r="J69" i="53"/>
  <c r="Y68" i="53"/>
  <c r="W68" i="53"/>
  <c r="V68" i="53"/>
  <c r="Q68" i="53"/>
  <c r="N68" i="53"/>
  <c r="O68" i="53"/>
  <c r="J68" i="53"/>
  <c r="V67" i="53"/>
  <c r="N67" i="53"/>
  <c r="O67" i="53"/>
  <c r="J67" i="53"/>
  <c r="V66" i="53"/>
  <c r="N66" i="53"/>
  <c r="O66" i="53"/>
  <c r="J66" i="53"/>
  <c r="V65" i="53"/>
  <c r="N65" i="53"/>
  <c r="O65" i="53"/>
  <c r="J65" i="53"/>
  <c r="V64" i="53"/>
  <c r="N64" i="53"/>
  <c r="O64" i="53"/>
  <c r="Y64" i="53"/>
  <c r="J64" i="53"/>
  <c r="V63" i="53"/>
  <c r="Q63" i="53"/>
  <c r="O63" i="53"/>
  <c r="Y63" i="53"/>
  <c r="N63" i="53"/>
  <c r="J63" i="53"/>
  <c r="Y62" i="53"/>
  <c r="W62" i="53"/>
  <c r="V62" i="53"/>
  <c r="Q62" i="53"/>
  <c r="O62" i="53"/>
  <c r="N62" i="53"/>
  <c r="J62" i="53"/>
  <c r="Y61" i="53"/>
  <c r="W61" i="53"/>
  <c r="V61" i="53"/>
  <c r="Q61" i="53"/>
  <c r="O61" i="53"/>
  <c r="N61" i="53"/>
  <c r="J61" i="53"/>
  <c r="Y60" i="53"/>
  <c r="W60" i="53"/>
  <c r="V60" i="53"/>
  <c r="Q60" i="53"/>
  <c r="N60" i="53"/>
  <c r="O60" i="53"/>
  <c r="J60" i="53"/>
  <c r="V59" i="53"/>
  <c r="N59" i="53"/>
  <c r="O59" i="53"/>
  <c r="J59" i="53"/>
  <c r="J54" i="53"/>
  <c r="V58" i="53"/>
  <c r="N58" i="53"/>
  <c r="O58" i="53"/>
  <c r="J58" i="53"/>
  <c r="V57" i="53"/>
  <c r="O57" i="53"/>
  <c r="Q57" i="53"/>
  <c r="N57" i="53"/>
  <c r="J57" i="53"/>
  <c r="W56" i="53"/>
  <c r="V56" i="53"/>
  <c r="Q56" i="53"/>
  <c r="N56" i="53"/>
  <c r="O56" i="53"/>
  <c r="Y56" i="53"/>
  <c r="J56" i="53"/>
  <c r="Y55" i="53"/>
  <c r="W55" i="53"/>
  <c r="V55" i="53"/>
  <c r="Q55" i="53"/>
  <c r="O55" i="53"/>
  <c r="N55" i="53"/>
  <c r="J55" i="53"/>
  <c r="F54" i="53"/>
  <c r="V53" i="53"/>
  <c r="N53" i="53"/>
  <c r="O53" i="53"/>
  <c r="Y53" i="53"/>
  <c r="J53" i="53"/>
  <c r="V52" i="53"/>
  <c r="O52" i="53"/>
  <c r="Y52" i="53"/>
  <c r="N52" i="53"/>
  <c r="J52" i="53"/>
  <c r="V51" i="53"/>
  <c r="Q51" i="53"/>
  <c r="O51" i="53"/>
  <c r="Y51" i="53"/>
  <c r="N51" i="53"/>
  <c r="J51" i="53"/>
  <c r="W50" i="53"/>
  <c r="V50" i="53"/>
  <c r="Q50" i="53"/>
  <c r="O50" i="53"/>
  <c r="Y50" i="53"/>
  <c r="N50" i="53"/>
  <c r="J50" i="53"/>
  <c r="Y49" i="53"/>
  <c r="W49" i="53"/>
  <c r="V49" i="53"/>
  <c r="Q49" i="53"/>
  <c r="N49" i="53"/>
  <c r="O49" i="53"/>
  <c r="J49" i="53"/>
  <c r="V48" i="53"/>
  <c r="N48" i="53"/>
  <c r="O48" i="53"/>
  <c r="J48" i="53"/>
  <c r="V47" i="53"/>
  <c r="N47" i="53"/>
  <c r="O47" i="53"/>
  <c r="J47" i="53"/>
  <c r="V46" i="53"/>
  <c r="N46" i="53"/>
  <c r="O46" i="53"/>
  <c r="J46" i="53"/>
  <c r="V45" i="53"/>
  <c r="Q45" i="53"/>
  <c r="N45" i="53"/>
  <c r="O45" i="53"/>
  <c r="Y45" i="53"/>
  <c r="J45" i="53"/>
  <c r="W44" i="53"/>
  <c r="V44" i="53"/>
  <c r="Q44" i="53"/>
  <c r="O44" i="53"/>
  <c r="Y44" i="53"/>
  <c r="N44" i="53"/>
  <c r="J44" i="53"/>
  <c r="Y43" i="53"/>
  <c r="W43" i="53"/>
  <c r="V43" i="53"/>
  <c r="Q43" i="53"/>
  <c r="O43" i="53"/>
  <c r="N43" i="53"/>
  <c r="J43" i="53"/>
  <c r="V42" i="53"/>
  <c r="N42" i="53"/>
  <c r="O42" i="53"/>
  <c r="J42" i="53"/>
  <c r="Y41" i="53"/>
  <c r="V41" i="53"/>
  <c r="N41" i="53"/>
  <c r="O41" i="53"/>
  <c r="W41" i="53"/>
  <c r="J41" i="53"/>
  <c r="V40" i="53"/>
  <c r="N40" i="53"/>
  <c r="O40" i="53"/>
  <c r="J40" i="53"/>
  <c r="V39" i="53"/>
  <c r="O39" i="53"/>
  <c r="N39" i="53"/>
  <c r="J39" i="53"/>
  <c r="J38" i="53"/>
  <c r="F38" i="53"/>
  <c r="V454" i="52"/>
  <c r="N454" i="52"/>
  <c r="O454" i="52"/>
  <c r="W454" i="52"/>
  <c r="J454" i="52"/>
  <c r="W453" i="52"/>
  <c r="V453" i="52"/>
  <c r="N453" i="52"/>
  <c r="O453" i="52"/>
  <c r="J453" i="52"/>
  <c r="V452" i="52"/>
  <c r="Q452" i="52"/>
  <c r="O452" i="52"/>
  <c r="W452" i="52"/>
  <c r="N452" i="52"/>
  <c r="J452" i="52"/>
  <c r="V451" i="52"/>
  <c r="N451" i="52"/>
  <c r="O451" i="52"/>
  <c r="J451" i="52"/>
  <c r="V450" i="52"/>
  <c r="Q450" i="52"/>
  <c r="N450" i="52"/>
  <c r="O450" i="52"/>
  <c r="W450" i="52"/>
  <c r="J450" i="52"/>
  <c r="V449" i="52"/>
  <c r="N449" i="52"/>
  <c r="O449" i="52"/>
  <c r="J449" i="52"/>
  <c r="Y448" i="52"/>
  <c r="V448" i="52"/>
  <c r="Q448" i="52"/>
  <c r="O448" i="52"/>
  <c r="W448" i="52"/>
  <c r="N448" i="52"/>
  <c r="J448" i="52"/>
  <c r="V447" i="52"/>
  <c r="N447" i="52"/>
  <c r="O447" i="52"/>
  <c r="J447" i="52"/>
  <c r="Y446" i="52"/>
  <c r="V446" i="52"/>
  <c r="Q446" i="52"/>
  <c r="O446" i="52"/>
  <c r="W446" i="52"/>
  <c r="N446" i="52"/>
  <c r="J446" i="52"/>
  <c r="W445" i="52"/>
  <c r="V445" i="52"/>
  <c r="N445" i="52"/>
  <c r="O445" i="52"/>
  <c r="J445" i="52"/>
  <c r="Y444" i="52"/>
  <c r="V444" i="52"/>
  <c r="O444" i="52"/>
  <c r="W444" i="52"/>
  <c r="N444" i="52"/>
  <c r="J444" i="52"/>
  <c r="W443" i="52"/>
  <c r="V443" i="52"/>
  <c r="N443" i="52"/>
  <c r="O443" i="52"/>
  <c r="J443" i="52"/>
  <c r="V442" i="52"/>
  <c r="Q442" i="52"/>
  <c r="N442" i="52"/>
  <c r="O442" i="52"/>
  <c r="W442" i="52"/>
  <c r="J442" i="52"/>
  <c r="V441" i="52"/>
  <c r="N441" i="52"/>
  <c r="O441" i="52"/>
  <c r="J441" i="52"/>
  <c r="J434" i="52"/>
  <c r="V440" i="52"/>
  <c r="O440" i="52"/>
  <c r="W440" i="52"/>
  <c r="N440" i="52"/>
  <c r="J440" i="52"/>
  <c r="W439" i="52"/>
  <c r="V439" i="52"/>
  <c r="N439" i="52"/>
  <c r="O439" i="52"/>
  <c r="J439" i="52"/>
  <c r="V438" i="52"/>
  <c r="Q438" i="52"/>
  <c r="N438" i="52"/>
  <c r="O438" i="52"/>
  <c r="W438" i="52"/>
  <c r="J438" i="52"/>
  <c r="V437" i="52"/>
  <c r="N437" i="52"/>
  <c r="O437" i="52"/>
  <c r="J437" i="52"/>
  <c r="Y436" i="52"/>
  <c r="V436" i="52"/>
  <c r="Q436" i="52"/>
  <c r="O436" i="52"/>
  <c r="W436" i="52"/>
  <c r="N436" i="52"/>
  <c r="J436" i="52"/>
  <c r="V435" i="52"/>
  <c r="N435" i="52"/>
  <c r="O435" i="52"/>
  <c r="J435" i="52"/>
  <c r="F434" i="52"/>
  <c r="Y433" i="52"/>
  <c r="V433" i="52"/>
  <c r="O433" i="52"/>
  <c r="W433" i="52"/>
  <c r="N433" i="52"/>
  <c r="J433" i="52"/>
  <c r="W432" i="52"/>
  <c r="V432" i="52"/>
  <c r="N432" i="52"/>
  <c r="O432" i="52"/>
  <c r="J432" i="52"/>
  <c r="V431" i="52"/>
  <c r="Q431" i="52"/>
  <c r="N431" i="52"/>
  <c r="O431" i="52"/>
  <c r="W431" i="52"/>
  <c r="J431" i="52"/>
  <c r="V430" i="52"/>
  <c r="O430" i="52"/>
  <c r="N430" i="52"/>
  <c r="J430" i="52"/>
  <c r="Y429" i="52"/>
  <c r="V429" i="52"/>
  <c r="Q429" i="52"/>
  <c r="O429" i="52"/>
  <c r="W429" i="52"/>
  <c r="N429" i="52"/>
  <c r="J429" i="52"/>
  <c r="W428" i="52"/>
  <c r="V428" i="52"/>
  <c r="N428" i="52"/>
  <c r="O428" i="52"/>
  <c r="J428" i="52"/>
  <c r="V427" i="52"/>
  <c r="Q427" i="52"/>
  <c r="N427" i="52"/>
  <c r="O427" i="52"/>
  <c r="W427" i="52"/>
  <c r="J427" i="52"/>
  <c r="V426" i="52"/>
  <c r="O426" i="52"/>
  <c r="N426" i="52"/>
  <c r="J426" i="52"/>
  <c r="Y425" i="52"/>
  <c r="V425" i="52"/>
  <c r="O425" i="52"/>
  <c r="W425" i="52"/>
  <c r="N425" i="52"/>
  <c r="J425" i="52"/>
  <c r="W424" i="52"/>
  <c r="V424" i="52"/>
  <c r="N424" i="52"/>
  <c r="O424" i="52"/>
  <c r="J424" i="52"/>
  <c r="V423" i="52"/>
  <c r="N423" i="52"/>
  <c r="O423" i="52"/>
  <c r="W423" i="52"/>
  <c r="J423" i="52"/>
  <c r="V422" i="52"/>
  <c r="O422" i="52"/>
  <c r="N422" i="52"/>
  <c r="J422" i="52"/>
  <c r="Y421" i="52"/>
  <c r="V421" i="52"/>
  <c r="Q421" i="52"/>
  <c r="O421" i="52"/>
  <c r="W421" i="52"/>
  <c r="N421" i="52"/>
  <c r="J421" i="52"/>
  <c r="V420" i="52"/>
  <c r="N420" i="52"/>
  <c r="O420" i="52"/>
  <c r="J420" i="52"/>
  <c r="V419" i="52"/>
  <c r="N419" i="52"/>
  <c r="O419" i="52"/>
  <c r="W419" i="52"/>
  <c r="J419" i="52"/>
  <c r="V418" i="52"/>
  <c r="N418" i="52"/>
  <c r="O418" i="52"/>
  <c r="J418" i="52"/>
  <c r="Y417" i="52"/>
  <c r="V417" i="52"/>
  <c r="Q417" i="52"/>
  <c r="O417" i="52"/>
  <c r="W417" i="52"/>
  <c r="N417" i="52"/>
  <c r="J417" i="52"/>
  <c r="W416" i="52"/>
  <c r="V416" i="52"/>
  <c r="N416" i="52"/>
  <c r="O416" i="52"/>
  <c r="J416" i="52"/>
  <c r="V415" i="52"/>
  <c r="N415" i="52"/>
  <c r="O415" i="52"/>
  <c r="W415" i="52"/>
  <c r="J415" i="52"/>
  <c r="V414" i="52"/>
  <c r="O414" i="52"/>
  <c r="N414" i="52"/>
  <c r="J414" i="52"/>
  <c r="J413" i="52"/>
  <c r="F413" i="52"/>
  <c r="Y412" i="52"/>
  <c r="V412" i="52"/>
  <c r="Q412" i="52"/>
  <c r="O412" i="52"/>
  <c r="W412" i="52"/>
  <c r="N412" i="52"/>
  <c r="J412" i="52"/>
  <c r="V411" i="52"/>
  <c r="N411" i="52"/>
  <c r="O411" i="52"/>
  <c r="J411" i="52"/>
  <c r="Y410" i="52"/>
  <c r="V410" i="52"/>
  <c r="Q410" i="52"/>
  <c r="O410" i="52"/>
  <c r="W410" i="52"/>
  <c r="N410" i="52"/>
  <c r="J410" i="52"/>
  <c r="V409" i="52"/>
  <c r="N409" i="52"/>
  <c r="O409" i="52"/>
  <c r="J409" i="52"/>
  <c r="Y408" i="52"/>
  <c r="V408" i="52"/>
  <c r="N408" i="52"/>
  <c r="O408" i="52"/>
  <c r="W408" i="52"/>
  <c r="J408" i="52"/>
  <c r="V407" i="52"/>
  <c r="N407" i="52"/>
  <c r="O407" i="52"/>
  <c r="J407" i="52"/>
  <c r="Y406" i="52"/>
  <c r="V406" i="52"/>
  <c r="Q406" i="52"/>
  <c r="O406" i="52"/>
  <c r="W406" i="52"/>
  <c r="N406" i="52"/>
  <c r="J406" i="52"/>
  <c r="V405" i="52"/>
  <c r="N405" i="52"/>
  <c r="O405" i="52"/>
  <c r="J405" i="52"/>
  <c r="Y404" i="52"/>
  <c r="V404" i="52"/>
  <c r="Q404" i="52"/>
  <c r="O404" i="52"/>
  <c r="W404" i="52"/>
  <c r="N404" i="52"/>
  <c r="J404" i="52"/>
  <c r="V403" i="52"/>
  <c r="N403" i="52"/>
  <c r="O403" i="52"/>
  <c r="J403" i="52"/>
  <c r="V402" i="52"/>
  <c r="O402" i="52"/>
  <c r="W402" i="52"/>
  <c r="N402" i="52"/>
  <c r="J402" i="52"/>
  <c r="V401" i="52"/>
  <c r="N401" i="52"/>
  <c r="O401" i="52"/>
  <c r="J401" i="52"/>
  <c r="V400" i="52"/>
  <c r="O400" i="52"/>
  <c r="W400" i="52"/>
  <c r="N400" i="52"/>
  <c r="J400" i="52"/>
  <c r="V399" i="52"/>
  <c r="N399" i="52"/>
  <c r="O399" i="52"/>
  <c r="J399" i="52"/>
  <c r="V398" i="52"/>
  <c r="Q398" i="52"/>
  <c r="O398" i="52"/>
  <c r="W398" i="52"/>
  <c r="N398" i="52"/>
  <c r="J398" i="52"/>
  <c r="V397" i="52"/>
  <c r="N397" i="52"/>
  <c r="O397" i="52"/>
  <c r="J397" i="52"/>
  <c r="V396" i="52"/>
  <c r="O396" i="52"/>
  <c r="W396" i="52"/>
  <c r="N396" i="52"/>
  <c r="J396" i="52"/>
  <c r="J392" i="52"/>
  <c r="V395" i="52"/>
  <c r="O395" i="52"/>
  <c r="N395" i="52"/>
  <c r="J395" i="52"/>
  <c r="V394" i="52"/>
  <c r="O394" i="52"/>
  <c r="W394" i="52"/>
  <c r="N394" i="52"/>
  <c r="J394" i="52"/>
  <c r="V393" i="52"/>
  <c r="N393" i="52"/>
  <c r="O393" i="52"/>
  <c r="J393" i="52"/>
  <c r="F392" i="52"/>
  <c r="V391" i="52"/>
  <c r="O391" i="52"/>
  <c r="W391" i="52"/>
  <c r="N391" i="52"/>
  <c r="J391" i="52"/>
  <c r="V390" i="52"/>
  <c r="N390" i="52"/>
  <c r="O390" i="52"/>
  <c r="J390" i="52"/>
  <c r="V389" i="52"/>
  <c r="O389" i="52"/>
  <c r="W389" i="52"/>
  <c r="N389" i="52"/>
  <c r="J389" i="52"/>
  <c r="V388" i="52"/>
  <c r="N388" i="52"/>
  <c r="O388" i="52"/>
  <c r="J388" i="52"/>
  <c r="Y387" i="52"/>
  <c r="V387" i="52"/>
  <c r="O387" i="52"/>
  <c r="W387" i="52"/>
  <c r="N387" i="52"/>
  <c r="J387" i="52"/>
  <c r="V386" i="52"/>
  <c r="N386" i="52"/>
  <c r="O386" i="52"/>
  <c r="J386" i="52"/>
  <c r="Y385" i="52"/>
  <c r="V385" i="52"/>
  <c r="O385" i="52"/>
  <c r="W385" i="52"/>
  <c r="N385" i="52"/>
  <c r="J385" i="52"/>
  <c r="V384" i="52"/>
  <c r="N384" i="52"/>
  <c r="O384" i="52"/>
  <c r="J384" i="52"/>
  <c r="V383" i="52"/>
  <c r="O383" i="52"/>
  <c r="W383" i="52"/>
  <c r="N383" i="52"/>
  <c r="J383" i="52"/>
  <c r="V382" i="52"/>
  <c r="N382" i="52"/>
  <c r="O382" i="52"/>
  <c r="J382" i="52"/>
  <c r="V381" i="52"/>
  <c r="O381" i="52"/>
  <c r="W381" i="52"/>
  <c r="N381" i="52"/>
  <c r="J381" i="52"/>
  <c r="V380" i="52"/>
  <c r="N380" i="52"/>
  <c r="O380" i="52"/>
  <c r="J380" i="52"/>
  <c r="V379" i="52"/>
  <c r="O379" i="52"/>
  <c r="W379" i="52"/>
  <c r="N379" i="52"/>
  <c r="J379" i="52"/>
  <c r="W378" i="52"/>
  <c r="V378" i="52"/>
  <c r="N378" i="52"/>
  <c r="O378" i="52"/>
  <c r="J378" i="52"/>
  <c r="V377" i="52"/>
  <c r="O377" i="52"/>
  <c r="W377" i="52"/>
  <c r="N377" i="52"/>
  <c r="J377" i="52"/>
  <c r="V376" i="52"/>
  <c r="N376" i="52"/>
  <c r="O376" i="52"/>
  <c r="J376" i="52"/>
  <c r="V375" i="52"/>
  <c r="Q375" i="52"/>
  <c r="O375" i="52"/>
  <c r="W375" i="52"/>
  <c r="N375" i="52"/>
  <c r="J375" i="52"/>
  <c r="V374" i="52"/>
  <c r="O374" i="52"/>
  <c r="W374" i="52"/>
  <c r="N374" i="52"/>
  <c r="J374" i="52"/>
  <c r="V373" i="52"/>
  <c r="Q373" i="52"/>
  <c r="O373" i="52"/>
  <c r="W373" i="52"/>
  <c r="N373" i="52"/>
  <c r="J373" i="52"/>
  <c r="W372" i="52"/>
  <c r="V372" i="52"/>
  <c r="O372" i="52"/>
  <c r="N372" i="52"/>
  <c r="J372" i="52"/>
  <c r="J371" i="52"/>
  <c r="F371" i="52"/>
  <c r="V370" i="52"/>
  <c r="O370" i="52"/>
  <c r="W370" i="52"/>
  <c r="N370" i="52"/>
  <c r="J370" i="52"/>
  <c r="V369" i="52"/>
  <c r="O369" i="52"/>
  <c r="N369" i="52"/>
  <c r="J369" i="52"/>
  <c r="Y368" i="52"/>
  <c r="V368" i="52"/>
  <c r="Q368" i="52"/>
  <c r="O368" i="52"/>
  <c r="W368" i="52"/>
  <c r="N368" i="52"/>
  <c r="J368" i="52"/>
  <c r="V367" i="52"/>
  <c r="O367" i="52"/>
  <c r="N367" i="52"/>
  <c r="J367" i="52"/>
  <c r="V366" i="52"/>
  <c r="Q366" i="52"/>
  <c r="O366" i="52"/>
  <c r="W366" i="52"/>
  <c r="N366" i="52"/>
  <c r="J366" i="52"/>
  <c r="V365" i="52"/>
  <c r="N365" i="52"/>
  <c r="O365" i="52"/>
  <c r="J365" i="52"/>
  <c r="V364" i="52"/>
  <c r="O364" i="52"/>
  <c r="W364" i="52"/>
  <c r="N364" i="52"/>
  <c r="J364" i="52"/>
  <c r="V363" i="52"/>
  <c r="O363" i="52"/>
  <c r="N363" i="52"/>
  <c r="J363" i="52"/>
  <c r="V362" i="52"/>
  <c r="Q362" i="52"/>
  <c r="O362" i="52"/>
  <c r="W362" i="52"/>
  <c r="N362" i="52"/>
  <c r="J362" i="52"/>
  <c r="V361" i="52"/>
  <c r="N361" i="52"/>
  <c r="O361" i="52"/>
  <c r="J361" i="52"/>
  <c r="V360" i="52"/>
  <c r="O360" i="52"/>
  <c r="N360" i="52"/>
  <c r="J360" i="52"/>
  <c r="V359" i="52"/>
  <c r="O359" i="52"/>
  <c r="N359" i="52"/>
  <c r="J359" i="52"/>
  <c r="V358" i="52"/>
  <c r="Q358" i="52"/>
  <c r="O358" i="52"/>
  <c r="W358" i="52"/>
  <c r="N358" i="52"/>
  <c r="J358" i="52"/>
  <c r="V357" i="52"/>
  <c r="O357" i="52"/>
  <c r="N357" i="52"/>
  <c r="J357" i="52"/>
  <c r="Y356" i="52"/>
  <c r="V356" i="52"/>
  <c r="Q356" i="52"/>
  <c r="O356" i="52"/>
  <c r="W356" i="52"/>
  <c r="N356" i="52"/>
  <c r="J356" i="52"/>
  <c r="V355" i="52"/>
  <c r="N355" i="52"/>
  <c r="O355" i="52"/>
  <c r="J355" i="52"/>
  <c r="V354" i="52"/>
  <c r="O354" i="52"/>
  <c r="W354" i="52"/>
  <c r="N354" i="52"/>
  <c r="J354" i="52"/>
  <c r="V353" i="52"/>
  <c r="O353" i="52"/>
  <c r="N353" i="52"/>
  <c r="J353" i="52"/>
  <c r="Y352" i="52"/>
  <c r="V352" i="52"/>
  <c r="O352" i="52"/>
  <c r="W352" i="52"/>
  <c r="N352" i="52"/>
  <c r="J352" i="52"/>
  <c r="V351" i="52"/>
  <c r="O351" i="52"/>
  <c r="N351" i="52"/>
  <c r="J351" i="52"/>
  <c r="F350" i="52"/>
  <c r="V349" i="52"/>
  <c r="O349" i="52"/>
  <c r="W349" i="52"/>
  <c r="N349" i="52"/>
  <c r="J349" i="52"/>
  <c r="V348" i="52"/>
  <c r="N348" i="52"/>
  <c r="O348" i="52"/>
  <c r="J348" i="52"/>
  <c r="V347" i="52"/>
  <c r="O347" i="52"/>
  <c r="N347" i="52"/>
  <c r="J347" i="52"/>
  <c r="V346" i="52"/>
  <c r="O346" i="52"/>
  <c r="N346" i="52"/>
  <c r="J346" i="52"/>
  <c r="V345" i="52"/>
  <c r="N345" i="52"/>
  <c r="O345" i="52"/>
  <c r="J345" i="52"/>
  <c r="V344" i="52"/>
  <c r="N344" i="52"/>
  <c r="O344" i="52"/>
  <c r="J344" i="52"/>
  <c r="V343" i="52"/>
  <c r="N343" i="52"/>
  <c r="O343" i="52"/>
  <c r="J343" i="52"/>
  <c r="V342" i="52"/>
  <c r="O342" i="52"/>
  <c r="N342" i="52"/>
  <c r="J342" i="52"/>
  <c r="V341" i="52"/>
  <c r="N341" i="52"/>
  <c r="O341" i="52"/>
  <c r="J341" i="52"/>
  <c r="V340" i="52"/>
  <c r="N340" i="52"/>
  <c r="O340" i="52"/>
  <c r="J340" i="52"/>
  <c r="V339" i="52"/>
  <c r="N339" i="52"/>
  <c r="O339" i="52"/>
  <c r="J339" i="52"/>
  <c r="V338" i="52"/>
  <c r="O338" i="52"/>
  <c r="N338" i="52"/>
  <c r="J338" i="52"/>
  <c r="V337" i="52"/>
  <c r="N337" i="52"/>
  <c r="O337" i="52"/>
  <c r="J337" i="52"/>
  <c r="V336" i="52"/>
  <c r="N336" i="52"/>
  <c r="O336" i="52"/>
  <c r="J336" i="52"/>
  <c r="V335" i="52"/>
  <c r="N335" i="52"/>
  <c r="O335" i="52"/>
  <c r="J335" i="52"/>
  <c r="V334" i="52"/>
  <c r="O334" i="52"/>
  <c r="N334" i="52"/>
  <c r="J334" i="52"/>
  <c r="V333" i="52"/>
  <c r="N333" i="52"/>
  <c r="O333" i="52"/>
  <c r="J333" i="52"/>
  <c r="V332" i="52"/>
  <c r="N332" i="52"/>
  <c r="O332" i="52"/>
  <c r="J332" i="52"/>
  <c r="V331" i="52"/>
  <c r="N331" i="52"/>
  <c r="O331" i="52"/>
  <c r="J331" i="52"/>
  <c r="V330" i="52"/>
  <c r="O330" i="52"/>
  <c r="N330" i="52"/>
  <c r="J330" i="52"/>
  <c r="F329" i="52"/>
  <c r="V328" i="52"/>
  <c r="N328" i="52"/>
  <c r="O328" i="52"/>
  <c r="J328" i="52"/>
  <c r="V327" i="52"/>
  <c r="O327" i="52"/>
  <c r="N327" i="52"/>
  <c r="J327" i="52"/>
  <c r="V326" i="52"/>
  <c r="N326" i="52"/>
  <c r="O326" i="52"/>
  <c r="J326" i="52"/>
  <c r="V325" i="52"/>
  <c r="N325" i="52"/>
  <c r="O325" i="52"/>
  <c r="J325" i="52"/>
  <c r="V324" i="52"/>
  <c r="N324" i="52"/>
  <c r="O324" i="52"/>
  <c r="J324" i="52"/>
  <c r="V323" i="52"/>
  <c r="O323" i="52"/>
  <c r="N323" i="52"/>
  <c r="J323" i="52"/>
  <c r="V322" i="52"/>
  <c r="N322" i="52"/>
  <c r="O322" i="52"/>
  <c r="J322" i="52"/>
  <c r="V321" i="52"/>
  <c r="N321" i="52"/>
  <c r="O321" i="52"/>
  <c r="J321" i="52"/>
  <c r="V320" i="52"/>
  <c r="N320" i="52"/>
  <c r="O320" i="52"/>
  <c r="J320" i="52"/>
  <c r="V319" i="52"/>
  <c r="O319" i="52"/>
  <c r="N319" i="52"/>
  <c r="J319" i="52"/>
  <c r="V318" i="52"/>
  <c r="N318" i="52"/>
  <c r="O318" i="52"/>
  <c r="J318" i="52"/>
  <c r="V317" i="52"/>
  <c r="N317" i="52"/>
  <c r="O317" i="52"/>
  <c r="J317" i="52"/>
  <c r="V316" i="52"/>
  <c r="N316" i="52"/>
  <c r="O316" i="52"/>
  <c r="J316" i="52"/>
  <c r="V315" i="52"/>
  <c r="O315" i="52"/>
  <c r="N315" i="52"/>
  <c r="J315" i="52"/>
  <c r="V314" i="52"/>
  <c r="N314" i="52"/>
  <c r="O314" i="52"/>
  <c r="J314" i="52"/>
  <c r="F313" i="52"/>
  <c r="V312" i="52"/>
  <c r="Q312" i="52"/>
  <c r="N312" i="52"/>
  <c r="O312" i="52"/>
  <c r="J312" i="52"/>
  <c r="W311" i="52"/>
  <c r="V311" i="52"/>
  <c r="N311" i="52"/>
  <c r="O311" i="52"/>
  <c r="J311" i="52"/>
  <c r="V310" i="52"/>
  <c r="N310" i="52"/>
  <c r="O310" i="52"/>
  <c r="J310" i="52"/>
  <c r="V309" i="52"/>
  <c r="N309" i="52"/>
  <c r="O309" i="52"/>
  <c r="J309" i="52"/>
  <c r="V308" i="52"/>
  <c r="Q308" i="52"/>
  <c r="N308" i="52"/>
  <c r="O308" i="52"/>
  <c r="J308" i="52"/>
  <c r="V307" i="52"/>
  <c r="N307" i="52"/>
  <c r="O307" i="52"/>
  <c r="J307" i="52"/>
  <c r="V306" i="52"/>
  <c r="N306" i="52"/>
  <c r="O306" i="52"/>
  <c r="J306" i="52"/>
  <c r="V305" i="52"/>
  <c r="O305" i="52"/>
  <c r="N305" i="52"/>
  <c r="J305" i="52"/>
  <c r="V304" i="52"/>
  <c r="N304" i="52"/>
  <c r="O304" i="52"/>
  <c r="J304" i="52"/>
  <c r="V303" i="52"/>
  <c r="N303" i="52"/>
  <c r="O303" i="52"/>
  <c r="J303" i="52"/>
  <c r="V302" i="52"/>
  <c r="N302" i="52"/>
  <c r="O302" i="52"/>
  <c r="J302" i="52"/>
  <c r="V301" i="52"/>
  <c r="O301" i="52"/>
  <c r="N301" i="52"/>
  <c r="J301" i="52"/>
  <c r="V300" i="52"/>
  <c r="N300" i="52"/>
  <c r="O300" i="52"/>
  <c r="J300" i="52"/>
  <c r="V299" i="52"/>
  <c r="N299" i="52"/>
  <c r="O299" i="52"/>
  <c r="J299" i="52"/>
  <c r="Y298" i="52"/>
  <c r="V298" i="52"/>
  <c r="N298" i="52"/>
  <c r="O298" i="52"/>
  <c r="J298" i="52"/>
  <c r="V297" i="52"/>
  <c r="O297" i="52"/>
  <c r="N297" i="52"/>
  <c r="J297" i="52"/>
  <c r="V296" i="52"/>
  <c r="N296" i="52"/>
  <c r="O296" i="52"/>
  <c r="J296" i="52"/>
  <c r="W295" i="52"/>
  <c r="V295" i="52"/>
  <c r="N295" i="52"/>
  <c r="O295" i="52"/>
  <c r="J295" i="52"/>
  <c r="V294" i="52"/>
  <c r="N294" i="52"/>
  <c r="O294" i="52"/>
  <c r="J294" i="52"/>
  <c r="J292" i="52"/>
  <c r="V293" i="52"/>
  <c r="N293" i="52"/>
  <c r="O293" i="52"/>
  <c r="J293" i="52"/>
  <c r="F292" i="52"/>
  <c r="V291" i="52"/>
  <c r="Q291" i="52"/>
  <c r="O291" i="52"/>
  <c r="W291" i="52"/>
  <c r="N291" i="52"/>
  <c r="J291" i="52"/>
  <c r="V290" i="52"/>
  <c r="O290" i="52"/>
  <c r="N290" i="52"/>
  <c r="J290" i="52"/>
  <c r="V289" i="52"/>
  <c r="N289" i="52"/>
  <c r="O289" i="52"/>
  <c r="J289" i="52"/>
  <c r="V288" i="52"/>
  <c r="N288" i="52"/>
  <c r="O288" i="52"/>
  <c r="J288" i="52"/>
  <c r="V287" i="52"/>
  <c r="Q287" i="52"/>
  <c r="O287" i="52"/>
  <c r="Y287" i="52"/>
  <c r="N287" i="52"/>
  <c r="J287" i="52"/>
  <c r="V286" i="52"/>
  <c r="O286" i="52"/>
  <c r="N286" i="52"/>
  <c r="J286" i="52"/>
  <c r="Y285" i="52"/>
  <c r="V285" i="52"/>
  <c r="N285" i="52"/>
  <c r="O285" i="52"/>
  <c r="J285" i="52"/>
  <c r="V284" i="52"/>
  <c r="N284" i="52"/>
  <c r="O284" i="52"/>
  <c r="J284" i="52"/>
  <c r="V283" i="52"/>
  <c r="Q283" i="52"/>
  <c r="O283" i="52"/>
  <c r="Y283" i="52"/>
  <c r="N283" i="52"/>
  <c r="J283" i="52"/>
  <c r="V282" i="52"/>
  <c r="O282" i="52"/>
  <c r="N282" i="52"/>
  <c r="J282" i="52"/>
  <c r="Y281" i="52"/>
  <c r="V281" i="52"/>
  <c r="N281" i="52"/>
  <c r="O281" i="52"/>
  <c r="J281" i="52"/>
  <c r="V280" i="52"/>
  <c r="N280" i="52"/>
  <c r="O280" i="52"/>
  <c r="J280" i="52"/>
  <c r="V279" i="52"/>
  <c r="Q279" i="52"/>
  <c r="O279" i="52"/>
  <c r="Y279" i="52"/>
  <c r="N279" i="52"/>
  <c r="J279" i="52"/>
  <c r="J276" i="52"/>
  <c r="W278" i="52"/>
  <c r="V278" i="52"/>
  <c r="O278" i="52"/>
  <c r="N278" i="52"/>
  <c r="J278" i="52"/>
  <c r="Y277" i="52"/>
  <c r="V277" i="52"/>
  <c r="N277" i="52"/>
  <c r="O277" i="52"/>
  <c r="J277" i="52"/>
  <c r="F276" i="52"/>
  <c r="Y275" i="52"/>
  <c r="V275" i="52"/>
  <c r="Q275" i="52"/>
  <c r="N275" i="52"/>
  <c r="O275" i="52"/>
  <c r="W275" i="52"/>
  <c r="J275" i="52"/>
  <c r="W274" i="52"/>
  <c r="V274" i="52"/>
  <c r="N274" i="52"/>
  <c r="O274" i="52"/>
  <c r="J274" i="52"/>
  <c r="Y273" i="52"/>
  <c r="V273" i="52"/>
  <c r="Q273" i="52"/>
  <c r="O273" i="52"/>
  <c r="W273" i="52"/>
  <c r="N273" i="52"/>
  <c r="J273" i="52"/>
  <c r="V272" i="52"/>
  <c r="O272" i="52"/>
  <c r="N272" i="52"/>
  <c r="J272" i="52"/>
  <c r="Y271" i="52"/>
  <c r="V271" i="52"/>
  <c r="Q271" i="52"/>
  <c r="N271" i="52"/>
  <c r="O271" i="52"/>
  <c r="W271" i="52"/>
  <c r="J271" i="52"/>
  <c r="V270" i="52"/>
  <c r="N270" i="52"/>
  <c r="O270" i="52"/>
  <c r="J270" i="52"/>
  <c r="Y269" i="52"/>
  <c r="V269" i="52"/>
  <c r="Q269" i="52"/>
  <c r="O269" i="52"/>
  <c r="W269" i="52"/>
  <c r="N269" i="52"/>
  <c r="J269" i="52"/>
  <c r="W268" i="52"/>
  <c r="V268" i="52"/>
  <c r="O268" i="52"/>
  <c r="N268" i="52"/>
  <c r="J268" i="52"/>
  <c r="V267" i="52"/>
  <c r="Q267" i="52"/>
  <c r="N267" i="52"/>
  <c r="O267" i="52"/>
  <c r="W267" i="52"/>
  <c r="J267" i="52"/>
  <c r="V266" i="52"/>
  <c r="N266" i="52"/>
  <c r="O266" i="52"/>
  <c r="J266" i="52"/>
  <c r="Y265" i="52"/>
  <c r="V265" i="52"/>
  <c r="Q265" i="52"/>
  <c r="O265" i="52"/>
  <c r="W265" i="52"/>
  <c r="N265" i="52"/>
  <c r="J265" i="52"/>
  <c r="J255" i="52"/>
  <c r="V264" i="52"/>
  <c r="N264" i="52"/>
  <c r="O264" i="52"/>
  <c r="J264" i="52"/>
  <c r="Y263" i="52"/>
  <c r="V263" i="52"/>
  <c r="Q263" i="52"/>
  <c r="N263" i="52"/>
  <c r="O263" i="52"/>
  <c r="W263" i="52"/>
  <c r="J263" i="52"/>
  <c r="V262" i="52"/>
  <c r="N262" i="52"/>
  <c r="O262" i="52"/>
  <c r="J262" i="52"/>
  <c r="Y261" i="52"/>
  <c r="V261" i="52"/>
  <c r="Q261" i="52"/>
  <c r="O261" i="52"/>
  <c r="W261" i="52"/>
  <c r="N261" i="52"/>
  <c r="J261" i="52"/>
  <c r="V260" i="52"/>
  <c r="O260" i="52"/>
  <c r="N260" i="52"/>
  <c r="J260" i="52"/>
  <c r="V259" i="52"/>
  <c r="N259" i="52"/>
  <c r="O259" i="52"/>
  <c r="W259" i="52"/>
  <c r="J259" i="52"/>
  <c r="W258" i="52"/>
  <c r="V258" i="52"/>
  <c r="N258" i="52"/>
  <c r="O258" i="52"/>
  <c r="J258" i="52"/>
  <c r="Y257" i="52"/>
  <c r="V257" i="52"/>
  <c r="Q257" i="52"/>
  <c r="O257" i="52"/>
  <c r="W257" i="52"/>
  <c r="N257" i="52"/>
  <c r="J257" i="52"/>
  <c r="V256" i="52"/>
  <c r="O256" i="52"/>
  <c r="N256" i="52"/>
  <c r="J256" i="52"/>
  <c r="F255" i="52"/>
  <c r="V254" i="52"/>
  <c r="O254" i="52"/>
  <c r="Y254" i="52"/>
  <c r="N254" i="52"/>
  <c r="J254" i="52"/>
  <c r="Y253" i="52"/>
  <c r="V253" i="52"/>
  <c r="N253" i="52"/>
  <c r="O253" i="52"/>
  <c r="W253" i="52"/>
  <c r="J253" i="52"/>
  <c r="Y252" i="52"/>
  <c r="V252" i="52"/>
  <c r="N252" i="52"/>
  <c r="O252" i="52"/>
  <c r="Q252" i="52"/>
  <c r="J252" i="52"/>
  <c r="Y251" i="52"/>
  <c r="V251" i="52"/>
  <c r="Q251" i="52"/>
  <c r="N251" i="52"/>
  <c r="O251" i="52"/>
  <c r="W251" i="52"/>
  <c r="J251" i="52"/>
  <c r="V250" i="52"/>
  <c r="Q250" i="52"/>
  <c r="O250" i="52"/>
  <c r="Y250" i="52"/>
  <c r="N250" i="52"/>
  <c r="J250" i="52"/>
  <c r="V249" i="52"/>
  <c r="Q249" i="52"/>
  <c r="N249" i="52"/>
  <c r="O249" i="52"/>
  <c r="Y249" i="52"/>
  <c r="J249" i="52"/>
  <c r="V248" i="52"/>
  <c r="N248" i="52"/>
  <c r="O248" i="52"/>
  <c r="J248" i="52"/>
  <c r="V247" i="52"/>
  <c r="N247" i="52"/>
  <c r="O247" i="52"/>
  <c r="W247" i="52"/>
  <c r="J247" i="52"/>
  <c r="J239" i="52"/>
  <c r="V246" i="52"/>
  <c r="O246" i="52"/>
  <c r="Y246" i="52"/>
  <c r="N246" i="52"/>
  <c r="J246" i="52"/>
  <c r="Y245" i="52"/>
  <c r="V245" i="52"/>
  <c r="N245" i="52"/>
  <c r="O245" i="52"/>
  <c r="W245" i="52"/>
  <c r="J245" i="52"/>
  <c r="Y244" i="52"/>
  <c r="V244" i="52"/>
  <c r="N244" i="52"/>
  <c r="O244" i="52"/>
  <c r="Q244" i="52"/>
  <c r="J244" i="52"/>
  <c r="Y243" i="52"/>
  <c r="V243" i="52"/>
  <c r="Q243" i="52"/>
  <c r="N243" i="52"/>
  <c r="O243" i="52"/>
  <c r="W243" i="52"/>
  <c r="J243" i="52"/>
  <c r="V242" i="52"/>
  <c r="Q242" i="52"/>
  <c r="O242" i="52"/>
  <c r="Y242" i="52"/>
  <c r="N242" i="52"/>
  <c r="J242" i="52"/>
  <c r="V241" i="52"/>
  <c r="Q241" i="52"/>
  <c r="N241" i="52"/>
  <c r="O241" i="52"/>
  <c r="Y241" i="52"/>
  <c r="J241" i="52"/>
  <c r="V240" i="52"/>
  <c r="N240" i="52"/>
  <c r="O240" i="52"/>
  <c r="J240" i="52"/>
  <c r="F239" i="52"/>
  <c r="V238" i="52"/>
  <c r="Q238" i="52"/>
  <c r="N238" i="52"/>
  <c r="O238" i="52"/>
  <c r="Y238" i="52"/>
  <c r="J238" i="52"/>
  <c r="Y237" i="52"/>
  <c r="V237" i="52"/>
  <c r="N237" i="52"/>
  <c r="O237" i="52"/>
  <c r="Q237" i="52"/>
  <c r="J237" i="52"/>
  <c r="Y236" i="52"/>
  <c r="V236" i="52"/>
  <c r="N236" i="52"/>
  <c r="O236" i="52"/>
  <c r="W236" i="52"/>
  <c r="J236" i="52"/>
  <c r="W235" i="52"/>
  <c r="V235" i="52"/>
  <c r="Q235" i="52"/>
  <c r="O235" i="52"/>
  <c r="Y235" i="52"/>
  <c r="N235" i="52"/>
  <c r="J235" i="52"/>
  <c r="W234" i="52"/>
  <c r="V234" i="52"/>
  <c r="Q234" i="52"/>
  <c r="N234" i="52"/>
  <c r="O234" i="52"/>
  <c r="Y234" i="52"/>
  <c r="J234" i="52"/>
  <c r="V233" i="52"/>
  <c r="N233" i="52"/>
  <c r="O233" i="52"/>
  <c r="Q233" i="52"/>
  <c r="J233" i="52"/>
  <c r="V232" i="52"/>
  <c r="N232" i="52"/>
  <c r="O232" i="52"/>
  <c r="J232" i="52"/>
  <c r="V231" i="52"/>
  <c r="N231" i="52"/>
  <c r="O231" i="52"/>
  <c r="J231" i="52"/>
  <c r="Y230" i="52"/>
  <c r="V230" i="52"/>
  <c r="Q230" i="52"/>
  <c r="N230" i="52"/>
  <c r="O230" i="52"/>
  <c r="W230" i="52"/>
  <c r="J230" i="52"/>
  <c r="V229" i="52"/>
  <c r="N229" i="52"/>
  <c r="O229" i="52"/>
  <c r="Q229" i="52"/>
  <c r="J229" i="52"/>
  <c r="Y228" i="52"/>
  <c r="V228" i="52"/>
  <c r="N228" i="52"/>
  <c r="O228" i="52"/>
  <c r="W228" i="52"/>
  <c r="J228" i="52"/>
  <c r="W227" i="52"/>
  <c r="V227" i="52"/>
  <c r="Q227" i="52"/>
  <c r="O227" i="52"/>
  <c r="Y227" i="52"/>
  <c r="N227" i="52"/>
  <c r="J227" i="52"/>
  <c r="W226" i="52"/>
  <c r="V226" i="52"/>
  <c r="Q226" i="52"/>
  <c r="N226" i="52"/>
  <c r="O226" i="52"/>
  <c r="Y226" i="52"/>
  <c r="J226" i="52"/>
  <c r="V225" i="52"/>
  <c r="N225" i="52"/>
  <c r="O225" i="52"/>
  <c r="Q225" i="52"/>
  <c r="J225" i="52"/>
  <c r="V224" i="52"/>
  <c r="N224" i="52"/>
  <c r="O224" i="52"/>
  <c r="J224" i="52"/>
  <c r="V223" i="52"/>
  <c r="N223" i="52"/>
  <c r="O223" i="52"/>
  <c r="J223" i="52"/>
  <c r="Y222" i="52"/>
  <c r="V222" i="52"/>
  <c r="Q222" i="52"/>
  <c r="N222" i="52"/>
  <c r="O222" i="52"/>
  <c r="W222" i="52"/>
  <c r="J222" i="52"/>
  <c r="V221" i="52"/>
  <c r="N221" i="52"/>
  <c r="O221" i="52"/>
  <c r="Q221" i="52"/>
  <c r="J221" i="52"/>
  <c r="Y220" i="52"/>
  <c r="V220" i="52"/>
  <c r="N220" i="52"/>
  <c r="O220" i="52"/>
  <c r="W220" i="52"/>
  <c r="J220" i="52"/>
  <c r="J218" i="52"/>
  <c r="W219" i="52"/>
  <c r="V219" i="52"/>
  <c r="Q219" i="52"/>
  <c r="O219" i="52"/>
  <c r="N219" i="52"/>
  <c r="J219" i="52"/>
  <c r="F218" i="52"/>
  <c r="V217" i="52"/>
  <c r="Q217" i="52"/>
  <c r="O217" i="52"/>
  <c r="Y217" i="52"/>
  <c r="N217" i="52"/>
  <c r="J217" i="52"/>
  <c r="V216" i="52"/>
  <c r="Q216" i="52"/>
  <c r="N216" i="52"/>
  <c r="O216" i="52"/>
  <c r="Y216" i="52"/>
  <c r="J216" i="52"/>
  <c r="V215" i="52"/>
  <c r="N215" i="52"/>
  <c r="O215" i="52"/>
  <c r="J215" i="52"/>
  <c r="Y214" i="52"/>
  <c r="V214" i="52"/>
  <c r="N214" i="52"/>
  <c r="O214" i="52"/>
  <c r="W214" i="52"/>
  <c r="J214" i="52"/>
  <c r="V213" i="52"/>
  <c r="O213" i="52"/>
  <c r="Y213" i="52"/>
  <c r="N213" i="52"/>
  <c r="J213" i="52"/>
  <c r="Y212" i="52"/>
  <c r="V212" i="52"/>
  <c r="N212" i="52"/>
  <c r="O212" i="52"/>
  <c r="W212" i="52"/>
  <c r="J212" i="52"/>
  <c r="Y211" i="52"/>
  <c r="V211" i="52"/>
  <c r="N211" i="52"/>
  <c r="O211" i="52"/>
  <c r="Q211" i="52"/>
  <c r="J211" i="52"/>
  <c r="V210" i="52"/>
  <c r="N210" i="52"/>
  <c r="O210" i="52"/>
  <c r="J210" i="52"/>
  <c r="V209" i="52"/>
  <c r="Q209" i="52"/>
  <c r="O209" i="52"/>
  <c r="Y209" i="52"/>
  <c r="N209" i="52"/>
  <c r="J209" i="52"/>
  <c r="V208" i="52"/>
  <c r="Q208" i="52"/>
  <c r="N208" i="52"/>
  <c r="O208" i="52"/>
  <c r="Y208" i="52"/>
  <c r="J208" i="52"/>
  <c r="V207" i="52"/>
  <c r="N207" i="52"/>
  <c r="O207" i="52"/>
  <c r="J207" i="52"/>
  <c r="Y206" i="52"/>
  <c r="V206" i="52"/>
  <c r="N206" i="52"/>
  <c r="O206" i="52"/>
  <c r="W206" i="52"/>
  <c r="J206" i="52"/>
  <c r="V205" i="52"/>
  <c r="O205" i="52"/>
  <c r="Y205" i="52"/>
  <c r="N205" i="52"/>
  <c r="J205" i="52"/>
  <c r="Y204" i="52"/>
  <c r="V204" i="52"/>
  <c r="N204" i="52"/>
  <c r="O204" i="52"/>
  <c r="W204" i="52"/>
  <c r="J204" i="52"/>
  <c r="Y203" i="52"/>
  <c r="V203" i="52"/>
  <c r="N203" i="52"/>
  <c r="O203" i="52"/>
  <c r="Q203" i="52"/>
  <c r="J203" i="52"/>
  <c r="V202" i="52"/>
  <c r="N202" i="52"/>
  <c r="O202" i="52"/>
  <c r="J202" i="52"/>
  <c r="V201" i="52"/>
  <c r="Q201" i="52"/>
  <c r="O201" i="52"/>
  <c r="Y201" i="52"/>
  <c r="N201" i="52"/>
  <c r="J201" i="52"/>
  <c r="V200" i="52"/>
  <c r="Q200" i="52"/>
  <c r="N200" i="52"/>
  <c r="O200" i="52"/>
  <c r="Y200" i="52"/>
  <c r="J200" i="52"/>
  <c r="V199" i="52"/>
  <c r="N199" i="52"/>
  <c r="O199" i="52"/>
  <c r="J199" i="52"/>
  <c r="Y198" i="52"/>
  <c r="V198" i="52"/>
  <c r="N198" i="52"/>
  <c r="O198" i="52"/>
  <c r="J198" i="52"/>
  <c r="J197" i="52"/>
  <c r="F197" i="52"/>
  <c r="Y196" i="52"/>
  <c r="V196" i="52"/>
  <c r="N196" i="52"/>
  <c r="O196" i="52"/>
  <c r="W196" i="52"/>
  <c r="J196" i="52"/>
  <c r="Y195" i="52"/>
  <c r="V195" i="52"/>
  <c r="Q195" i="52"/>
  <c r="N195" i="52"/>
  <c r="O195" i="52"/>
  <c r="W195" i="52"/>
  <c r="J195" i="52"/>
  <c r="W194" i="52"/>
  <c r="V194" i="52"/>
  <c r="O194" i="52"/>
  <c r="N194" i="52"/>
  <c r="J194" i="52"/>
  <c r="V193" i="52"/>
  <c r="O193" i="52"/>
  <c r="N193" i="52"/>
  <c r="J193" i="52"/>
  <c r="V192" i="52"/>
  <c r="N192" i="52"/>
  <c r="O192" i="52"/>
  <c r="J192" i="52"/>
  <c r="V191" i="52"/>
  <c r="Q191" i="52"/>
  <c r="N191" i="52"/>
  <c r="O191" i="52"/>
  <c r="J191" i="52"/>
  <c r="W190" i="52"/>
  <c r="V190" i="52"/>
  <c r="O190" i="52"/>
  <c r="N190" i="52"/>
  <c r="J190" i="52"/>
  <c r="V189" i="52"/>
  <c r="O189" i="52"/>
  <c r="N189" i="52"/>
  <c r="J189" i="52"/>
  <c r="V188" i="52"/>
  <c r="N188" i="52"/>
  <c r="O188" i="52"/>
  <c r="J188" i="52"/>
  <c r="V187" i="52"/>
  <c r="N187" i="52"/>
  <c r="O187" i="52"/>
  <c r="J187" i="52"/>
  <c r="V186" i="52"/>
  <c r="O186" i="52"/>
  <c r="W186" i="52"/>
  <c r="N186" i="52"/>
  <c r="J186" i="52"/>
  <c r="Y185" i="52"/>
  <c r="V185" i="52"/>
  <c r="O185" i="52"/>
  <c r="N185" i="52"/>
  <c r="J185" i="52"/>
  <c r="V184" i="52"/>
  <c r="N184" i="52"/>
  <c r="O184" i="52"/>
  <c r="J184" i="52"/>
  <c r="V183" i="52"/>
  <c r="N183" i="52"/>
  <c r="O183" i="52"/>
  <c r="J183" i="52"/>
  <c r="W182" i="52"/>
  <c r="V182" i="52"/>
  <c r="O182" i="52"/>
  <c r="N182" i="52"/>
  <c r="J182" i="52"/>
  <c r="Y181" i="52"/>
  <c r="V181" i="52"/>
  <c r="O181" i="52"/>
  <c r="N181" i="52"/>
  <c r="J181" i="52"/>
  <c r="V180" i="52"/>
  <c r="N180" i="52"/>
  <c r="O180" i="52"/>
  <c r="J180" i="52"/>
  <c r="V179" i="52"/>
  <c r="N179" i="52"/>
  <c r="O179" i="52"/>
  <c r="J179" i="52"/>
  <c r="V178" i="52"/>
  <c r="O178" i="52"/>
  <c r="N178" i="52"/>
  <c r="J178" i="52"/>
  <c r="J176" i="52"/>
  <c r="Y177" i="52"/>
  <c r="V177" i="52"/>
  <c r="O177" i="52"/>
  <c r="N177" i="52"/>
  <c r="J177" i="52"/>
  <c r="F176" i="52"/>
  <c r="V175" i="52"/>
  <c r="Q175" i="52"/>
  <c r="O175" i="52"/>
  <c r="W175" i="52"/>
  <c r="N175" i="52"/>
  <c r="J175" i="52"/>
  <c r="V174" i="52"/>
  <c r="N174" i="52"/>
  <c r="O174" i="52"/>
  <c r="J174" i="52"/>
  <c r="V173" i="52"/>
  <c r="N173" i="52"/>
  <c r="O173" i="52"/>
  <c r="W173" i="52"/>
  <c r="J173" i="52"/>
  <c r="V172" i="52"/>
  <c r="N172" i="52"/>
  <c r="O172" i="52"/>
  <c r="J172" i="52"/>
  <c r="Y171" i="52"/>
  <c r="V171" i="52"/>
  <c r="Q171" i="52"/>
  <c r="O171" i="52"/>
  <c r="W171" i="52"/>
  <c r="N171" i="52"/>
  <c r="J171" i="52"/>
  <c r="V170" i="52"/>
  <c r="N170" i="52"/>
  <c r="O170" i="52"/>
  <c r="W170" i="52"/>
  <c r="J170" i="52"/>
  <c r="Y169" i="52"/>
  <c r="V169" i="52"/>
  <c r="N169" i="52"/>
  <c r="O169" i="52"/>
  <c r="W169" i="52"/>
  <c r="J169" i="52"/>
  <c r="V168" i="52"/>
  <c r="N168" i="52"/>
  <c r="O168" i="52"/>
  <c r="J168" i="52"/>
  <c r="V167" i="52"/>
  <c r="Q167" i="52"/>
  <c r="O167" i="52"/>
  <c r="W167" i="52"/>
  <c r="N167" i="52"/>
  <c r="J167" i="52"/>
  <c r="V166" i="52"/>
  <c r="N166" i="52"/>
  <c r="O166" i="52"/>
  <c r="J166" i="52"/>
  <c r="V165" i="52"/>
  <c r="N165" i="52"/>
  <c r="O165" i="52"/>
  <c r="W165" i="52"/>
  <c r="J165" i="52"/>
  <c r="V164" i="52"/>
  <c r="N164" i="52"/>
  <c r="O164" i="52"/>
  <c r="J164" i="52"/>
  <c r="Y163" i="52"/>
  <c r="V163" i="52"/>
  <c r="Q163" i="52"/>
  <c r="O163" i="52"/>
  <c r="W163" i="52"/>
  <c r="N163" i="52"/>
  <c r="J163" i="52"/>
  <c r="V162" i="52"/>
  <c r="N162" i="52"/>
  <c r="O162" i="52"/>
  <c r="W162" i="52"/>
  <c r="J162" i="52"/>
  <c r="Y161" i="52"/>
  <c r="V161" i="52"/>
  <c r="N161" i="52"/>
  <c r="O161" i="52"/>
  <c r="W161" i="52"/>
  <c r="J161" i="52"/>
  <c r="V160" i="52"/>
  <c r="N160" i="52"/>
  <c r="O160" i="52"/>
  <c r="J160" i="52"/>
  <c r="V159" i="52"/>
  <c r="Q159" i="52"/>
  <c r="O159" i="52"/>
  <c r="W159" i="52"/>
  <c r="N159" i="52"/>
  <c r="J159" i="52"/>
  <c r="V158" i="52"/>
  <c r="N158" i="52"/>
  <c r="O158" i="52"/>
  <c r="J158" i="52"/>
  <c r="V157" i="52"/>
  <c r="N157" i="52"/>
  <c r="O157" i="52"/>
  <c r="W157" i="52"/>
  <c r="J157" i="52"/>
  <c r="V156" i="52"/>
  <c r="N156" i="52"/>
  <c r="O156" i="52"/>
  <c r="J156" i="52"/>
  <c r="J155" i="52"/>
  <c r="F155" i="52"/>
  <c r="V154" i="52"/>
  <c r="N154" i="52"/>
  <c r="O154" i="52"/>
  <c r="J154" i="52"/>
  <c r="Y153" i="52"/>
  <c r="W153" i="52"/>
  <c r="V153" i="52"/>
  <c r="Q153" i="52"/>
  <c r="O153" i="52"/>
  <c r="N153" i="52"/>
  <c r="J153" i="52"/>
  <c r="Y152" i="52"/>
  <c r="W152" i="52"/>
  <c r="V152" i="52"/>
  <c r="N152" i="52"/>
  <c r="O152" i="52"/>
  <c r="Q152" i="52"/>
  <c r="J152" i="52"/>
  <c r="Y151" i="52"/>
  <c r="V151" i="52"/>
  <c r="Q151" i="52"/>
  <c r="N151" i="52"/>
  <c r="O151" i="52"/>
  <c r="W151" i="52"/>
  <c r="J151" i="52"/>
  <c r="V150" i="52"/>
  <c r="O150" i="52"/>
  <c r="Y150" i="52"/>
  <c r="N150" i="52"/>
  <c r="J150" i="52"/>
  <c r="Y149" i="52"/>
  <c r="V149" i="52"/>
  <c r="O149" i="52"/>
  <c r="Q149" i="52"/>
  <c r="N149" i="52"/>
  <c r="J149" i="52"/>
  <c r="Y148" i="52"/>
  <c r="V148" i="52"/>
  <c r="N148" i="52"/>
  <c r="O148" i="52"/>
  <c r="Q148" i="52"/>
  <c r="J148" i="52"/>
  <c r="Y147" i="52"/>
  <c r="V147" i="52"/>
  <c r="N147" i="52"/>
  <c r="O147" i="52"/>
  <c r="W147" i="52"/>
  <c r="J147" i="52"/>
  <c r="V146" i="52"/>
  <c r="N146" i="52"/>
  <c r="O146" i="52"/>
  <c r="J146" i="52"/>
  <c r="Y145" i="52"/>
  <c r="W145" i="52"/>
  <c r="V145" i="52"/>
  <c r="O145" i="52"/>
  <c r="Q145" i="52"/>
  <c r="N145" i="52"/>
  <c r="J145" i="52"/>
  <c r="Y144" i="52"/>
  <c r="W144" i="52"/>
  <c r="V144" i="52"/>
  <c r="N144" i="52"/>
  <c r="O144" i="52"/>
  <c r="Q144" i="52"/>
  <c r="J144" i="52"/>
  <c r="Y143" i="52"/>
  <c r="V143" i="52"/>
  <c r="N143" i="52"/>
  <c r="O143" i="52"/>
  <c r="W143" i="52"/>
  <c r="J143" i="52"/>
  <c r="V142" i="52"/>
  <c r="N142" i="52"/>
  <c r="O142" i="52"/>
  <c r="J142" i="52"/>
  <c r="J139" i="52"/>
  <c r="W141" i="52"/>
  <c r="V141" i="52"/>
  <c r="Q141" i="52"/>
  <c r="O141" i="52"/>
  <c r="Y141" i="52"/>
  <c r="N141" i="52"/>
  <c r="J141" i="52"/>
  <c r="W140" i="52"/>
  <c r="V140" i="52"/>
  <c r="N140" i="52"/>
  <c r="O140" i="52"/>
  <c r="Q140" i="52"/>
  <c r="J140" i="52"/>
  <c r="F139" i="52"/>
  <c r="W138" i="52"/>
  <c r="V138" i="52"/>
  <c r="Q138" i="52"/>
  <c r="O138" i="52"/>
  <c r="Y138" i="52"/>
  <c r="N138" i="52"/>
  <c r="J138" i="52"/>
  <c r="W137" i="52"/>
  <c r="V137" i="52"/>
  <c r="N137" i="52"/>
  <c r="O137" i="52"/>
  <c r="Q137" i="52"/>
  <c r="J137" i="52"/>
  <c r="V136" i="52"/>
  <c r="Q136" i="52"/>
  <c r="N136" i="52"/>
  <c r="O136" i="52"/>
  <c r="W136" i="52"/>
  <c r="J136" i="52"/>
  <c r="V135" i="52"/>
  <c r="Q135" i="52"/>
  <c r="O135" i="52"/>
  <c r="Y135" i="52"/>
  <c r="N135" i="52"/>
  <c r="J135" i="52"/>
  <c r="V134" i="52"/>
  <c r="Q134" i="52"/>
  <c r="O134" i="52"/>
  <c r="Y134" i="52"/>
  <c r="N134" i="52"/>
  <c r="J134" i="52"/>
  <c r="W133" i="52"/>
  <c r="V133" i="52"/>
  <c r="Q133" i="52"/>
  <c r="N133" i="52"/>
  <c r="O133" i="52"/>
  <c r="Y133" i="52"/>
  <c r="J133" i="52"/>
  <c r="W132" i="52"/>
  <c r="V132" i="52"/>
  <c r="N132" i="52"/>
  <c r="O132" i="52"/>
  <c r="Y132" i="52"/>
  <c r="J132" i="52"/>
  <c r="V131" i="52"/>
  <c r="N131" i="52"/>
  <c r="O131" i="52"/>
  <c r="J131" i="52"/>
  <c r="V130" i="52"/>
  <c r="N130" i="52"/>
  <c r="O130" i="52"/>
  <c r="J130" i="52"/>
  <c r="V129" i="52"/>
  <c r="N129" i="52"/>
  <c r="O129" i="52"/>
  <c r="Q129" i="52"/>
  <c r="J129" i="52"/>
  <c r="Y128" i="52"/>
  <c r="W128" i="52"/>
  <c r="V128" i="52"/>
  <c r="Q128" i="52"/>
  <c r="N128" i="52"/>
  <c r="O128" i="52"/>
  <c r="J128" i="52"/>
  <c r="V127" i="52"/>
  <c r="N127" i="52"/>
  <c r="O127" i="52"/>
  <c r="J127" i="52"/>
  <c r="V126" i="52"/>
  <c r="N126" i="52"/>
  <c r="O126" i="52"/>
  <c r="J126" i="52"/>
  <c r="V125" i="52"/>
  <c r="N125" i="52"/>
  <c r="O125" i="52"/>
  <c r="J125" i="52"/>
  <c r="Y124" i="52"/>
  <c r="V124" i="52"/>
  <c r="Q124" i="52"/>
  <c r="O124" i="52"/>
  <c r="O123" i="52"/>
  <c r="N124" i="52"/>
  <c r="J124" i="52"/>
  <c r="J123" i="52"/>
  <c r="F123" i="52"/>
  <c r="V122" i="52"/>
  <c r="N122" i="52"/>
  <c r="O122" i="52"/>
  <c r="J122" i="52"/>
  <c r="Y121" i="52"/>
  <c r="V121" i="52"/>
  <c r="Q121" i="52"/>
  <c r="O121" i="52"/>
  <c r="W121" i="52"/>
  <c r="N121" i="52"/>
  <c r="J121" i="52"/>
  <c r="V120" i="52"/>
  <c r="N120" i="52"/>
  <c r="O120" i="52"/>
  <c r="J120" i="52"/>
  <c r="V119" i="52"/>
  <c r="N119" i="52"/>
  <c r="O119" i="52"/>
  <c r="J119" i="52"/>
  <c r="V118" i="52"/>
  <c r="N118" i="52"/>
  <c r="O118" i="52"/>
  <c r="J118" i="52"/>
  <c r="Y117" i="52"/>
  <c r="V117" i="52"/>
  <c r="Q117" i="52"/>
  <c r="O117" i="52"/>
  <c r="W117" i="52"/>
  <c r="N117" i="52"/>
  <c r="J117" i="52"/>
  <c r="V116" i="52"/>
  <c r="N116" i="52"/>
  <c r="O116" i="52"/>
  <c r="J116" i="52"/>
  <c r="V115" i="52"/>
  <c r="N115" i="52"/>
  <c r="O115" i="52"/>
  <c r="J115" i="52"/>
  <c r="V114" i="52"/>
  <c r="N114" i="52"/>
  <c r="O114" i="52"/>
  <c r="J114" i="52"/>
  <c r="Y113" i="52"/>
  <c r="V113" i="52"/>
  <c r="Q113" i="52"/>
  <c r="O113" i="52"/>
  <c r="W113" i="52"/>
  <c r="N113" i="52"/>
  <c r="J113" i="52"/>
  <c r="V112" i="52"/>
  <c r="N112" i="52"/>
  <c r="O112" i="52"/>
  <c r="J112" i="52"/>
  <c r="V111" i="52"/>
  <c r="N111" i="52"/>
  <c r="O111" i="52"/>
  <c r="J111" i="52"/>
  <c r="V110" i="52"/>
  <c r="N110" i="52"/>
  <c r="O110" i="52"/>
  <c r="J110" i="52"/>
  <c r="Y109" i="52"/>
  <c r="V109" i="52"/>
  <c r="Q109" i="52"/>
  <c r="O109" i="52"/>
  <c r="W109" i="52"/>
  <c r="N109" i="52"/>
  <c r="J109" i="52"/>
  <c r="V108" i="52"/>
  <c r="N108" i="52"/>
  <c r="O108" i="52"/>
  <c r="J108" i="52"/>
  <c r="J107" i="52"/>
  <c r="F107" i="52"/>
  <c r="Y106" i="52"/>
  <c r="V106" i="52"/>
  <c r="Q106" i="52"/>
  <c r="O106" i="52"/>
  <c r="W106" i="52"/>
  <c r="N106" i="52"/>
  <c r="J106" i="52"/>
  <c r="V105" i="52"/>
  <c r="N105" i="52"/>
  <c r="O105" i="52"/>
  <c r="J105" i="52"/>
  <c r="V104" i="52"/>
  <c r="N104" i="52"/>
  <c r="O104" i="52"/>
  <c r="J104" i="52"/>
  <c r="V103" i="52"/>
  <c r="N103" i="52"/>
  <c r="O103" i="52"/>
  <c r="J103" i="52"/>
  <c r="Y102" i="52"/>
  <c r="V102" i="52"/>
  <c r="Q102" i="52"/>
  <c r="O102" i="52"/>
  <c r="W102" i="52"/>
  <c r="N102" i="52"/>
  <c r="J102" i="52"/>
  <c r="V101" i="52"/>
  <c r="N101" i="52"/>
  <c r="O101" i="52"/>
  <c r="J101" i="52"/>
  <c r="V100" i="52"/>
  <c r="N100" i="52"/>
  <c r="O100" i="52"/>
  <c r="J100" i="52"/>
  <c r="V99" i="52"/>
  <c r="N99" i="52"/>
  <c r="O99" i="52"/>
  <c r="J99" i="52"/>
  <c r="Y98" i="52"/>
  <c r="V98" i="52"/>
  <c r="Q98" i="52"/>
  <c r="O98" i="52"/>
  <c r="W98" i="52"/>
  <c r="N98" i="52"/>
  <c r="J98" i="52"/>
  <c r="V97" i="52"/>
  <c r="N97" i="52"/>
  <c r="O97" i="52"/>
  <c r="J97" i="52"/>
  <c r="V96" i="52"/>
  <c r="N96" i="52"/>
  <c r="O96" i="52"/>
  <c r="J96" i="52"/>
  <c r="V95" i="52"/>
  <c r="N95" i="52"/>
  <c r="O95" i="52"/>
  <c r="J95" i="52"/>
  <c r="Y94" i="52"/>
  <c r="V94" i="52"/>
  <c r="Q94" i="52"/>
  <c r="O94" i="52"/>
  <c r="W94" i="52"/>
  <c r="N94" i="52"/>
  <c r="J94" i="52"/>
  <c r="V93" i="52"/>
  <c r="N93" i="52"/>
  <c r="O93" i="52"/>
  <c r="J93" i="52"/>
  <c r="V92" i="52"/>
  <c r="N92" i="52"/>
  <c r="O92" i="52"/>
  <c r="J92" i="52"/>
  <c r="J91" i="52"/>
  <c r="F91" i="52"/>
  <c r="G433" i="53"/>
  <c r="G432" i="53"/>
  <c r="G431" i="53"/>
  <c r="G430" i="53"/>
  <c r="G429" i="53"/>
  <c r="F486" i="50"/>
  <c r="F485" i="50"/>
  <c r="F484" i="50"/>
  <c r="F483" i="50"/>
  <c r="F482" i="50"/>
  <c r="F486" i="52"/>
  <c r="F485" i="52"/>
  <c r="F484" i="52"/>
  <c r="F483" i="52"/>
  <c r="F482" i="52"/>
  <c r="Y47" i="53"/>
  <c r="W47" i="53"/>
  <c r="Q47" i="53"/>
  <c r="W66" i="53"/>
  <c r="Y66" i="53"/>
  <c r="Q66" i="53"/>
  <c r="Y107" i="53"/>
  <c r="Q107" i="53"/>
  <c r="W107" i="53"/>
  <c r="Y76" i="53"/>
  <c r="W76" i="53"/>
  <c r="Q76" i="53"/>
  <c r="Q78" i="53"/>
  <c r="Y78" i="53"/>
  <c r="W78" i="53"/>
  <c r="W81" i="53"/>
  <c r="Y81" i="53"/>
  <c r="Q81" i="53"/>
  <c r="Y40" i="53"/>
  <c r="W40" i="53"/>
  <c r="Q40" i="53"/>
  <c r="Y58" i="53"/>
  <c r="W58" i="53"/>
  <c r="Q58" i="53"/>
  <c r="Q54" i="53"/>
  <c r="Y101" i="53"/>
  <c r="Q101" i="53"/>
  <c r="W101" i="53"/>
  <c r="Y115" i="53"/>
  <c r="Q115" i="53"/>
  <c r="W115" i="53"/>
  <c r="Q42" i="53"/>
  <c r="Y42" i="53"/>
  <c r="W42" i="53"/>
  <c r="Y46" i="53"/>
  <c r="W46" i="53"/>
  <c r="Q46" i="53"/>
  <c r="W48" i="53"/>
  <c r="Q48" i="53"/>
  <c r="Y48" i="53"/>
  <c r="W65" i="53"/>
  <c r="Q65" i="53"/>
  <c r="Y65" i="53"/>
  <c r="Q67" i="53"/>
  <c r="W67" i="53"/>
  <c r="Y67" i="53"/>
  <c r="W77" i="53"/>
  <c r="Y77" i="53"/>
  <c r="Q77" i="53"/>
  <c r="Q82" i="53"/>
  <c r="Y82" i="53"/>
  <c r="W82" i="53"/>
  <c r="Y93" i="53"/>
  <c r="Q93" i="53"/>
  <c r="W93" i="53"/>
  <c r="O86" i="53"/>
  <c r="W59" i="53"/>
  <c r="Q59" i="53"/>
  <c r="Y59" i="53"/>
  <c r="O38" i="53"/>
  <c r="W138" i="53"/>
  <c r="Y138" i="53"/>
  <c r="Q87" i="53"/>
  <c r="Y87" i="53"/>
  <c r="Q95" i="53"/>
  <c r="Y95" i="53"/>
  <c r="Y103" i="53"/>
  <c r="O102" i="53"/>
  <c r="Q103" i="53"/>
  <c r="Y111" i="53"/>
  <c r="Q111" i="53"/>
  <c r="Y119" i="53"/>
  <c r="Q119" i="53"/>
  <c r="J123" i="53"/>
  <c r="J402" i="53"/>
  <c r="Y125" i="53"/>
  <c r="Q125" i="53"/>
  <c r="W134" i="53"/>
  <c r="Y134" i="53"/>
  <c r="Q139" i="53"/>
  <c r="Y139" i="53"/>
  <c r="W139" i="53"/>
  <c r="Y147" i="53"/>
  <c r="Q147" i="53"/>
  <c r="Q158" i="53"/>
  <c r="Y158" i="53"/>
  <c r="W167" i="53"/>
  <c r="Q167" i="53"/>
  <c r="Y167" i="53"/>
  <c r="Y170" i="53"/>
  <c r="W170" i="53"/>
  <c r="Y182" i="53"/>
  <c r="W182" i="53"/>
  <c r="Q182" i="53"/>
  <c r="Y201" i="53"/>
  <c r="W201" i="53"/>
  <c r="Q201" i="53"/>
  <c r="Y210" i="53"/>
  <c r="W210" i="53"/>
  <c r="Q210" i="53"/>
  <c r="Y215" i="53"/>
  <c r="W215" i="53"/>
  <c r="Q215" i="53"/>
  <c r="Y229" i="53"/>
  <c r="W229" i="53"/>
  <c r="Q229" i="53"/>
  <c r="Y160" i="53"/>
  <c r="W160" i="53"/>
  <c r="O123" i="53"/>
  <c r="W124" i="53"/>
  <c r="Q124" i="53"/>
  <c r="W125" i="53"/>
  <c r="Y133" i="53"/>
  <c r="Q133" i="53"/>
  <c r="Q138" i="53"/>
  <c r="W142" i="53"/>
  <c r="Y142" i="53"/>
  <c r="W146" i="53"/>
  <c r="Q146" i="53"/>
  <c r="W147" i="53"/>
  <c r="W158" i="53"/>
  <c r="Q160" i="53"/>
  <c r="W175" i="53"/>
  <c r="Q175" i="53"/>
  <c r="Y175" i="53"/>
  <c r="Y178" i="53"/>
  <c r="W178" i="53"/>
  <c r="W198" i="53"/>
  <c r="Q198" i="53"/>
  <c r="Y198" i="53"/>
  <c r="Y207" i="53"/>
  <c r="W207" i="53"/>
  <c r="Q207" i="53"/>
  <c r="Y242" i="53"/>
  <c r="W242" i="53"/>
  <c r="Q242" i="53"/>
  <c r="Q64" i="53"/>
  <c r="Q109" i="53"/>
  <c r="Y109" i="53"/>
  <c r="Q117" i="53"/>
  <c r="Y117" i="53"/>
  <c r="W45" i="53"/>
  <c r="W51" i="53"/>
  <c r="Q53" i="53"/>
  <c r="O54" i="53"/>
  <c r="W63" i="53"/>
  <c r="W74" i="53"/>
  <c r="Q83" i="53"/>
  <c r="Q84" i="53"/>
  <c r="Y84" i="53"/>
  <c r="Q85" i="53"/>
  <c r="Q108" i="53"/>
  <c r="Q116" i="53"/>
  <c r="W128" i="53"/>
  <c r="Q128" i="53"/>
  <c r="Y137" i="53"/>
  <c r="Q137" i="53"/>
  <c r="W150" i="53"/>
  <c r="Q150" i="53"/>
  <c r="Y193" i="53"/>
  <c r="W193" i="53"/>
  <c r="Q193" i="53"/>
  <c r="Y219" i="53"/>
  <c r="W219" i="53"/>
  <c r="Q219" i="53"/>
  <c r="Q143" i="53"/>
  <c r="Y143" i="53"/>
  <c r="W143" i="53"/>
  <c r="Q205" i="53"/>
  <c r="Y205" i="53"/>
  <c r="W205" i="53"/>
  <c r="Q39" i="53"/>
  <c r="Q38" i="53"/>
  <c r="Q52" i="53"/>
  <c r="Q72" i="53"/>
  <c r="Q70" i="53"/>
  <c r="F402" i="53"/>
  <c r="W39" i="53"/>
  <c r="Q41" i="53"/>
  <c r="W52" i="53"/>
  <c r="W57" i="53"/>
  <c r="W64" i="53"/>
  <c r="Y71" i="53"/>
  <c r="W72" i="53"/>
  <c r="Y73" i="53"/>
  <c r="W75" i="53"/>
  <c r="Q79" i="53"/>
  <c r="Q91" i="53"/>
  <c r="Y91" i="53"/>
  <c r="Q92" i="53"/>
  <c r="Y94" i="53"/>
  <c r="Q99" i="53"/>
  <c r="Y99" i="53"/>
  <c r="Q100" i="53"/>
  <c r="W109" i="53"/>
  <c r="Y110" i="53"/>
  <c r="W117" i="53"/>
  <c r="Y118" i="53"/>
  <c r="Y124" i="53"/>
  <c r="W132" i="53"/>
  <c r="Q132" i="53"/>
  <c r="W133" i="53"/>
  <c r="Y141" i="53"/>
  <c r="Q141" i="53"/>
  <c r="Q145" i="53"/>
  <c r="Y145" i="53"/>
  <c r="W145" i="53"/>
  <c r="Y146" i="53"/>
  <c r="Y157" i="53"/>
  <c r="W157" i="53"/>
  <c r="Q157" i="53"/>
  <c r="Y166" i="53"/>
  <c r="O165" i="53"/>
  <c r="W166" i="53"/>
  <c r="Q166" i="53"/>
  <c r="W183" i="53"/>
  <c r="Q183" i="53"/>
  <c r="Y183" i="53"/>
  <c r="Y211" i="53"/>
  <c r="W211" i="53"/>
  <c r="Q211" i="53"/>
  <c r="Y129" i="53"/>
  <c r="Q129" i="53"/>
  <c r="Y151" i="53"/>
  <c r="Q151" i="53"/>
  <c r="W86" i="53"/>
  <c r="W102" i="53"/>
  <c r="Y39" i="53"/>
  <c r="W53" i="53"/>
  <c r="Y74" i="53"/>
  <c r="Q80" i="53"/>
  <c r="W83" i="53"/>
  <c r="W84" i="53"/>
  <c r="Y85" i="53"/>
  <c r="Q127" i="53"/>
  <c r="Y127" i="53"/>
  <c r="W127" i="53"/>
  <c r="Y128" i="53"/>
  <c r="W136" i="53"/>
  <c r="Q136" i="53"/>
  <c r="W137" i="53"/>
  <c r="Q149" i="53"/>
  <c r="Y149" i="53"/>
  <c r="W149" i="53"/>
  <c r="Y150" i="53"/>
  <c r="Y159" i="53"/>
  <c r="W159" i="53"/>
  <c r="Q159" i="53"/>
  <c r="W190" i="53"/>
  <c r="Q190" i="53"/>
  <c r="Y190" i="53"/>
  <c r="Q73" i="53"/>
  <c r="Q110" i="53"/>
  <c r="Q118" i="53"/>
  <c r="Y57" i="53"/>
  <c r="Y75" i="53"/>
  <c r="Y89" i="53"/>
  <c r="Q89" i="53"/>
  <c r="Y92" i="53"/>
  <c r="Y97" i="53"/>
  <c r="Q97" i="53"/>
  <c r="Y100" i="53"/>
  <c r="Q105" i="53"/>
  <c r="Y105" i="53"/>
  <c r="Y108" i="53"/>
  <c r="Q113" i="53"/>
  <c r="Y113" i="53"/>
  <c r="Y116" i="53"/>
  <c r="Q121" i="53"/>
  <c r="Y121" i="53"/>
  <c r="W126" i="53"/>
  <c r="Y126" i="53"/>
  <c r="Q131" i="53"/>
  <c r="Y131" i="53"/>
  <c r="W131" i="53"/>
  <c r="W140" i="53"/>
  <c r="Q140" i="53"/>
  <c r="O144" i="53"/>
  <c r="W148" i="53"/>
  <c r="Y148" i="53"/>
  <c r="Q153" i="53"/>
  <c r="W153" i="53"/>
  <c r="W161" i="53"/>
  <c r="Q161" i="53"/>
  <c r="Y161" i="53"/>
  <c r="Y174" i="53"/>
  <c r="W174" i="53"/>
  <c r="Q174" i="53"/>
  <c r="Q104" i="53"/>
  <c r="Q112" i="53"/>
  <c r="Q120" i="53"/>
  <c r="Q126" i="53"/>
  <c r="W130" i="53"/>
  <c r="Y130" i="53"/>
  <c r="Q135" i="53"/>
  <c r="Y135" i="53"/>
  <c r="W135" i="53"/>
  <c r="Y136" i="53"/>
  <c r="Q148" i="53"/>
  <c r="W152" i="53"/>
  <c r="Y152" i="53"/>
  <c r="Y156" i="53"/>
  <c r="W156" i="53"/>
  <c r="Q156" i="53"/>
  <c r="W194" i="53"/>
  <c r="Q194" i="53"/>
  <c r="Y194" i="53"/>
  <c r="Y233" i="53"/>
  <c r="W233" i="53"/>
  <c r="Q233" i="53"/>
  <c r="Y243" i="53"/>
  <c r="W243" i="53"/>
  <c r="Q243" i="53"/>
  <c r="Q239" i="53"/>
  <c r="Y249" i="53"/>
  <c r="W249" i="53"/>
  <c r="Q249" i="53"/>
  <c r="Y341" i="53"/>
  <c r="W341" i="53"/>
  <c r="Q341" i="53"/>
  <c r="O339" i="53"/>
  <c r="Y368" i="53"/>
  <c r="W368" i="53"/>
  <c r="Q368" i="53"/>
  <c r="W154" i="53"/>
  <c r="Y162" i="53"/>
  <c r="Y187" i="53"/>
  <c r="Y195" i="53"/>
  <c r="Q209" i="53"/>
  <c r="Y209" i="53"/>
  <c r="Y214" i="53"/>
  <c r="W214" i="53"/>
  <c r="Q246" i="53"/>
  <c r="Y246" i="53"/>
  <c r="W274" i="53"/>
  <c r="Q274" i="53"/>
  <c r="Y274" i="53"/>
  <c r="Q282" i="53"/>
  <c r="Y282" i="53"/>
  <c r="W282" i="53"/>
  <c r="W204" i="53"/>
  <c r="Q204" i="53"/>
  <c r="Q213" i="53"/>
  <c r="Y213" i="53"/>
  <c r="Y218" i="53"/>
  <c r="W218" i="53"/>
  <c r="Y222" i="53"/>
  <c r="W222" i="53"/>
  <c r="Y225" i="53"/>
  <c r="W225" i="53"/>
  <c r="Q225" i="53"/>
  <c r="Y232" i="53"/>
  <c r="W232" i="53"/>
  <c r="Y237" i="53"/>
  <c r="W237" i="53"/>
  <c r="Q256" i="53"/>
  <c r="Y256" i="53"/>
  <c r="W256" i="53"/>
  <c r="Y264" i="53"/>
  <c r="W264" i="53"/>
  <c r="Q264" i="53"/>
  <c r="Q278" i="53"/>
  <c r="Y278" i="53"/>
  <c r="W278" i="53"/>
  <c r="Y154" i="53"/>
  <c r="Y168" i="53"/>
  <c r="Y176" i="53"/>
  <c r="Y184" i="53"/>
  <c r="W191" i="53"/>
  <c r="W199" i="53"/>
  <c r="W208" i="53"/>
  <c r="Q208" i="53"/>
  <c r="W209" i="53"/>
  <c r="Q217" i="53"/>
  <c r="Y217" i="53"/>
  <c r="Q218" i="53"/>
  <c r="Q222" i="53"/>
  <c r="Y228" i="53"/>
  <c r="W228" i="53"/>
  <c r="Q232" i="53"/>
  <c r="Q235" i="53"/>
  <c r="Y235" i="53"/>
  <c r="Q237" i="53"/>
  <c r="Q223" i="53"/>
  <c r="Q245" i="53"/>
  <c r="Y245" i="53"/>
  <c r="W246" i="53"/>
  <c r="Y248" i="53"/>
  <c r="W248" i="53"/>
  <c r="Q173" i="53"/>
  <c r="Q181" i="53"/>
  <c r="W192" i="53"/>
  <c r="W200" i="53"/>
  <c r="Y204" i="53"/>
  <c r="W212" i="53"/>
  <c r="Q212" i="53"/>
  <c r="W213" i="53"/>
  <c r="Q221" i="53"/>
  <c r="Y221" i="53"/>
  <c r="Y224" i="53"/>
  <c r="O223" i="53"/>
  <c r="W224" i="53"/>
  <c r="Q228" i="53"/>
  <c r="Q231" i="53"/>
  <c r="Y231" i="53"/>
  <c r="Q248" i="53"/>
  <c r="Y271" i="53"/>
  <c r="W271" i="53"/>
  <c r="Y164" i="53"/>
  <c r="W164" i="53"/>
  <c r="W171" i="53"/>
  <c r="Q171" i="53"/>
  <c r="W179" i="53"/>
  <c r="Q179" i="53"/>
  <c r="Y189" i="53"/>
  <c r="W189" i="53"/>
  <c r="Y197" i="53"/>
  <c r="W197" i="53"/>
  <c r="Y203" i="53"/>
  <c r="O202" i="53"/>
  <c r="W203" i="53"/>
  <c r="Q203" i="53"/>
  <c r="W216" i="53"/>
  <c r="Q216" i="53"/>
  <c r="Q227" i="53"/>
  <c r="Y227" i="53"/>
  <c r="W253" i="53"/>
  <c r="Y253" i="53"/>
  <c r="Q253" i="53"/>
  <c r="Q271" i="53"/>
  <c r="Q163" i="53"/>
  <c r="Q164" i="53"/>
  <c r="O186" i="53"/>
  <c r="Q188" i="53"/>
  <c r="Q186" i="53"/>
  <c r="Q189" i="53"/>
  <c r="Q196" i="53"/>
  <c r="Q197" i="53"/>
  <c r="W220" i="53"/>
  <c r="Q220" i="53"/>
  <c r="W231" i="53"/>
  <c r="Y241" i="53"/>
  <c r="O239" i="53"/>
  <c r="W241" i="53"/>
  <c r="Y247" i="53"/>
  <c r="W247" i="53"/>
  <c r="W255" i="53"/>
  <c r="Y255" i="53"/>
  <c r="Q255" i="53"/>
  <c r="O260" i="53"/>
  <c r="W162" i="53"/>
  <c r="J165" i="53"/>
  <c r="Y171" i="53"/>
  <c r="Y172" i="53"/>
  <c r="Y179" i="53"/>
  <c r="Y180" i="53"/>
  <c r="W187" i="53"/>
  <c r="W195" i="53"/>
  <c r="Y206" i="53"/>
  <c r="W206" i="53"/>
  <c r="Y216" i="53"/>
  <c r="W227" i="53"/>
  <c r="Y238" i="53"/>
  <c r="W238" i="53"/>
  <c r="Q238" i="53"/>
  <c r="J239" i="53"/>
  <c r="Y267" i="53"/>
  <c r="W267" i="53"/>
  <c r="Q270" i="53"/>
  <c r="Y270" i="53"/>
  <c r="W273" i="53"/>
  <c r="Q273" i="53"/>
  <c r="W285" i="53"/>
  <c r="Q285" i="53"/>
  <c r="Y285" i="53"/>
  <c r="Y309" i="53"/>
  <c r="W309" i="53"/>
  <c r="Q309" i="53"/>
  <c r="Y334" i="53"/>
  <c r="W334" i="53"/>
  <c r="Q334" i="53"/>
  <c r="Y399" i="53"/>
  <c r="W399" i="53"/>
  <c r="Q399" i="53"/>
  <c r="Y254" i="53"/>
  <c r="Q254" i="53"/>
  <c r="W281" i="53"/>
  <c r="Q281" i="53"/>
  <c r="Y281" i="53"/>
  <c r="Y326" i="53"/>
  <c r="W326" i="53"/>
  <c r="Q326" i="53"/>
  <c r="Y357" i="53"/>
  <c r="W357" i="53"/>
  <c r="Q357" i="53"/>
  <c r="Y383" i="53"/>
  <c r="W383" i="53"/>
  <c r="Q383" i="53"/>
  <c r="O381" i="53"/>
  <c r="Y391" i="53"/>
  <c r="W391" i="53"/>
  <c r="Q391" i="53"/>
  <c r="Q226" i="53"/>
  <c r="Q230" i="53"/>
  <c r="Q234" i="53"/>
  <c r="Q244" i="53"/>
  <c r="Q250" i="53"/>
  <c r="Q251" i="53"/>
  <c r="Y258" i="53"/>
  <c r="Q258" i="53"/>
  <c r="Y263" i="53"/>
  <c r="W263" i="53"/>
  <c r="Q266" i="53"/>
  <c r="Y266" i="53"/>
  <c r="W269" i="53"/>
  <c r="Q269" i="53"/>
  <c r="W270" i="53"/>
  <c r="W277" i="53"/>
  <c r="Q277" i="53"/>
  <c r="Y277" i="53"/>
  <c r="O276" i="53"/>
  <c r="W293" i="53"/>
  <c r="Q293" i="53"/>
  <c r="Y293" i="53"/>
  <c r="Q252" i="53"/>
  <c r="W254" i="53"/>
  <c r="Q263" i="53"/>
  <c r="Y272" i="53"/>
  <c r="W272" i="53"/>
  <c r="Q272" i="53"/>
  <c r="Y273" i="53"/>
  <c r="Q275" i="53"/>
  <c r="Y275" i="53"/>
  <c r="W275" i="53"/>
  <c r="Y305" i="53"/>
  <c r="W305" i="53"/>
  <c r="Q305" i="53"/>
  <c r="Y345" i="53"/>
  <c r="W345" i="53"/>
  <c r="Q345" i="53"/>
  <c r="Y372" i="53"/>
  <c r="W372" i="53"/>
  <c r="Q372" i="53"/>
  <c r="W250" i="53"/>
  <c r="W258" i="53"/>
  <c r="Y259" i="53"/>
  <c r="J260" i="53"/>
  <c r="Q262" i="53"/>
  <c r="Q260" i="53"/>
  <c r="Y262" i="53"/>
  <c r="W265" i="53"/>
  <c r="Q265" i="53"/>
  <c r="W266" i="53"/>
  <c r="W252" i="53"/>
  <c r="Y268" i="53"/>
  <c r="W268" i="53"/>
  <c r="Q268" i="53"/>
  <c r="Y269" i="53"/>
  <c r="W289" i="53"/>
  <c r="Q289" i="53"/>
  <c r="Y289" i="53"/>
  <c r="Q299" i="53"/>
  <c r="W299" i="53"/>
  <c r="Y299" i="53"/>
  <c r="Y322" i="53"/>
  <c r="W322" i="53"/>
  <c r="Q322" i="53"/>
  <c r="W303" i="53"/>
  <c r="Q324" i="53"/>
  <c r="Y324" i="53"/>
  <c r="Q332" i="53"/>
  <c r="Y332" i="53"/>
  <c r="W350" i="53"/>
  <c r="Q350" i="53"/>
  <c r="Y356" i="53"/>
  <c r="W356" i="53"/>
  <c r="O360" i="53"/>
  <c r="W361" i="53"/>
  <c r="Q361" i="53"/>
  <c r="Q360" i="53"/>
  <c r="Y367" i="53"/>
  <c r="W367" i="53"/>
  <c r="W377" i="53"/>
  <c r="Q377" i="53"/>
  <c r="Y387" i="53"/>
  <c r="W387" i="53"/>
  <c r="Q387" i="53"/>
  <c r="Q381" i="53"/>
  <c r="W396" i="53"/>
  <c r="Q396" i="53"/>
  <c r="Q279" i="53"/>
  <c r="Q283" i="53"/>
  <c r="W286" i="53"/>
  <c r="Q287" i="53"/>
  <c r="W290" i="53"/>
  <c r="Q291" i="53"/>
  <c r="W294" i="53"/>
  <c r="Q295" i="53"/>
  <c r="W304" i="53"/>
  <c r="Q308" i="53"/>
  <c r="W323" i="53"/>
  <c r="Q323" i="53"/>
  <c r="W331" i="53"/>
  <c r="Q331" i="53"/>
  <c r="Q356" i="53"/>
  <c r="Q367" i="53"/>
  <c r="Y386" i="53"/>
  <c r="W386" i="53"/>
  <c r="W400" i="53"/>
  <c r="Q400" i="53"/>
  <c r="O297" i="53"/>
  <c r="J297" i="53"/>
  <c r="Y303" i="53"/>
  <c r="Y304" i="53"/>
  <c r="W307" i="53"/>
  <c r="W324" i="53"/>
  <c r="W332" i="53"/>
  <c r="Y344" i="53"/>
  <c r="W344" i="53"/>
  <c r="Y350" i="53"/>
  <c r="W354" i="53"/>
  <c r="Q354" i="53"/>
  <c r="Y361" i="53"/>
  <c r="W365" i="53"/>
  <c r="Q365" i="53"/>
  <c r="Y371" i="53"/>
  <c r="W371" i="53"/>
  <c r="Y377" i="53"/>
  <c r="Q386" i="53"/>
  <c r="Y396" i="53"/>
  <c r="Y286" i="53"/>
  <c r="Y290" i="53"/>
  <c r="Y294" i="53"/>
  <c r="W308" i="53"/>
  <c r="Y314" i="53"/>
  <c r="W314" i="53"/>
  <c r="W315" i="53"/>
  <c r="Q315" i="53"/>
  <c r="O318" i="53"/>
  <c r="Q319" i="53"/>
  <c r="Y321" i="53"/>
  <c r="W321" i="53"/>
  <c r="Y329" i="53"/>
  <c r="W329" i="53"/>
  <c r="Y330" i="53"/>
  <c r="W330" i="53"/>
  <c r="Q330" i="53"/>
  <c r="Y331" i="53"/>
  <c r="Y337" i="53"/>
  <c r="W337" i="53"/>
  <c r="Y338" i="53"/>
  <c r="W338" i="53"/>
  <c r="Q338" i="53"/>
  <c r="Y349" i="53"/>
  <c r="W349" i="53"/>
  <c r="Q349" i="53"/>
  <c r="Y376" i="53"/>
  <c r="W376" i="53"/>
  <c r="Q376" i="53"/>
  <c r="W384" i="53"/>
  <c r="Q384" i="53"/>
  <c r="Y390" i="53"/>
  <c r="W390" i="53"/>
  <c r="Y395" i="53"/>
  <c r="W395" i="53"/>
  <c r="Q395" i="53"/>
  <c r="Y400" i="53"/>
  <c r="Q298" i="53"/>
  <c r="Q297" i="53"/>
  <c r="Y307" i="53"/>
  <c r="W311" i="53"/>
  <c r="Q313" i="53"/>
  <c r="Q314" i="53"/>
  <c r="W316" i="53"/>
  <c r="Q320" i="53"/>
  <c r="Q321" i="53"/>
  <c r="Q328" i="53"/>
  <c r="Y328" i="53"/>
  <c r="Q329" i="53"/>
  <c r="Q336" i="53"/>
  <c r="Y336" i="53"/>
  <c r="Q337" i="53"/>
  <c r="W342" i="53"/>
  <c r="Q342" i="53"/>
  <c r="Q339" i="53"/>
  <c r="Y348" i="53"/>
  <c r="W348" i="53"/>
  <c r="Y354" i="53"/>
  <c r="W358" i="53"/>
  <c r="Q358" i="53"/>
  <c r="Y365" i="53"/>
  <c r="W369" i="53"/>
  <c r="Q369" i="53"/>
  <c r="Y375" i="53"/>
  <c r="W375" i="53"/>
  <c r="Q390" i="53"/>
  <c r="Y394" i="53"/>
  <c r="W394" i="53"/>
  <c r="W280" i="53"/>
  <c r="W284" i="53"/>
  <c r="W288" i="53"/>
  <c r="W292" i="53"/>
  <c r="W296" i="53"/>
  <c r="Y310" i="53"/>
  <c r="Y316" i="53"/>
  <c r="W317" i="53"/>
  <c r="W319" i="53"/>
  <c r="W327" i="53"/>
  <c r="Q327" i="53"/>
  <c r="W335" i="53"/>
  <c r="Q335" i="53"/>
  <c r="Y353" i="53"/>
  <c r="W353" i="53"/>
  <c r="Q353" i="53"/>
  <c r="Y364" i="53"/>
  <c r="W364" i="53"/>
  <c r="Q364" i="53"/>
  <c r="Y380" i="53"/>
  <c r="W380" i="53"/>
  <c r="Q380" i="53"/>
  <c r="Y384" i="53"/>
  <c r="W388" i="53"/>
  <c r="Q388" i="53"/>
  <c r="Q393" i="53"/>
  <c r="Y393" i="53"/>
  <c r="Y398" i="53"/>
  <c r="W398" i="53"/>
  <c r="W320" i="53"/>
  <c r="J339" i="53"/>
  <c r="W346" i="53"/>
  <c r="Q346" i="53"/>
  <c r="Y352" i="53"/>
  <c r="W352" i="53"/>
  <c r="J360" i="53"/>
  <c r="Y363" i="53"/>
  <c r="W363" i="53"/>
  <c r="W373" i="53"/>
  <c r="Q373" i="53"/>
  <c r="Y379" i="53"/>
  <c r="W379" i="53"/>
  <c r="J381" i="53"/>
  <c r="Q397" i="53"/>
  <c r="Y397" i="53"/>
  <c r="Q398" i="53"/>
  <c r="Y298" i="53"/>
  <c r="Y325" i="53"/>
  <c r="W325" i="53"/>
  <c r="Y327" i="53"/>
  <c r="Y333" i="53"/>
  <c r="W333" i="53"/>
  <c r="Y335" i="53"/>
  <c r="Y340" i="53"/>
  <c r="W340" i="53"/>
  <c r="Q352" i="53"/>
  <c r="Q363" i="53"/>
  <c r="Q379" i="53"/>
  <c r="Y382" i="53"/>
  <c r="W382" i="53"/>
  <c r="Y388" i="53"/>
  <c r="W392" i="53"/>
  <c r="Q392" i="53"/>
  <c r="W393" i="53"/>
  <c r="Q401" i="53"/>
  <c r="Y401" i="53"/>
  <c r="Y343" i="53"/>
  <c r="Y347" i="53"/>
  <c r="Y351" i="53"/>
  <c r="Y355" i="53"/>
  <c r="Y359" i="53"/>
  <c r="Y362" i="53"/>
  <c r="Y366" i="53"/>
  <c r="Y370" i="53"/>
  <c r="Y374" i="53"/>
  <c r="Y378" i="53"/>
  <c r="Y385" i="53"/>
  <c r="Y389" i="53"/>
  <c r="Y146" i="52"/>
  <c r="W146" i="52"/>
  <c r="Q146" i="52"/>
  <c r="W122" i="52"/>
  <c r="Q122" i="52"/>
  <c r="Y122" i="52"/>
  <c r="Q126" i="52"/>
  <c r="Y126" i="52"/>
  <c r="W126" i="52"/>
  <c r="Y131" i="52"/>
  <c r="W131" i="52"/>
  <c r="Q131" i="52"/>
  <c r="O155" i="52"/>
  <c r="Q156" i="52"/>
  <c r="Y156" i="52"/>
  <c r="W156" i="52"/>
  <c r="Q104" i="52"/>
  <c r="Y104" i="52"/>
  <c r="W104" i="52"/>
  <c r="W114" i="52"/>
  <c r="Q114" i="52"/>
  <c r="Y114" i="52"/>
  <c r="Y116" i="52"/>
  <c r="W116" i="52"/>
  <c r="Q116" i="52"/>
  <c r="Q160" i="52"/>
  <c r="Y160" i="52"/>
  <c r="W160" i="52"/>
  <c r="Q96" i="52"/>
  <c r="Y96" i="52"/>
  <c r="W96" i="52"/>
  <c r="Y108" i="52"/>
  <c r="O107" i="52"/>
  <c r="W108" i="52"/>
  <c r="Q108" i="52"/>
  <c r="W125" i="52"/>
  <c r="Q125" i="52"/>
  <c r="Q123" i="52"/>
  <c r="Y125" i="52"/>
  <c r="Q127" i="52"/>
  <c r="Y127" i="52"/>
  <c r="W127" i="52"/>
  <c r="Y130" i="52"/>
  <c r="W130" i="52"/>
  <c r="Q130" i="52"/>
  <c r="Q172" i="52"/>
  <c r="Y172" i="52"/>
  <c r="W172" i="52"/>
  <c r="W99" i="52"/>
  <c r="Q99" i="52"/>
  <c r="Y99" i="52"/>
  <c r="Y101" i="52"/>
  <c r="W101" i="52"/>
  <c r="Q101" i="52"/>
  <c r="Q111" i="52"/>
  <c r="Y111" i="52"/>
  <c r="W111" i="52"/>
  <c r="Y142" i="52"/>
  <c r="W142" i="52"/>
  <c r="Q142" i="52"/>
  <c r="O139" i="52"/>
  <c r="Y154" i="52"/>
  <c r="Q154" i="52"/>
  <c r="W154" i="52"/>
  <c r="Y93" i="52"/>
  <c r="W93" i="52"/>
  <c r="Q93" i="52"/>
  <c r="W118" i="52"/>
  <c r="Q118" i="52"/>
  <c r="Y118" i="52"/>
  <c r="Y120" i="52"/>
  <c r="W120" i="52"/>
  <c r="Q120" i="52"/>
  <c r="W103" i="52"/>
  <c r="Q103" i="52"/>
  <c r="Y103" i="52"/>
  <c r="Y105" i="52"/>
  <c r="W105" i="52"/>
  <c r="Q105" i="52"/>
  <c r="Q115" i="52"/>
  <c r="Y115" i="52"/>
  <c r="W115" i="52"/>
  <c r="Q164" i="52"/>
  <c r="Y164" i="52"/>
  <c r="W164" i="52"/>
  <c r="Q100" i="52"/>
  <c r="Y100" i="52"/>
  <c r="W100" i="52"/>
  <c r="W110" i="52"/>
  <c r="Q110" i="52"/>
  <c r="Y110" i="52"/>
  <c r="Y112" i="52"/>
  <c r="W112" i="52"/>
  <c r="Q112" i="52"/>
  <c r="W95" i="52"/>
  <c r="Q95" i="52"/>
  <c r="Y95" i="52"/>
  <c r="Y97" i="52"/>
  <c r="W97" i="52"/>
  <c r="Q97" i="52"/>
  <c r="Q168" i="52"/>
  <c r="Y168" i="52"/>
  <c r="W168" i="52"/>
  <c r="Q92" i="52"/>
  <c r="Y92" i="52"/>
  <c r="O91" i="52"/>
  <c r="W92" i="52"/>
  <c r="Q119" i="52"/>
  <c r="Y119" i="52"/>
  <c r="W119" i="52"/>
  <c r="Q132" i="52"/>
  <c r="Q143" i="52"/>
  <c r="W148" i="52"/>
  <c r="W185" i="52"/>
  <c r="Q185" i="52"/>
  <c r="Q194" i="52"/>
  <c r="Y194" i="52"/>
  <c r="W224" i="52"/>
  <c r="Y224" i="52"/>
  <c r="Q224" i="52"/>
  <c r="Q240" i="52"/>
  <c r="Y240" i="52"/>
  <c r="W240" i="52"/>
  <c r="O239" i="52"/>
  <c r="Q248" i="52"/>
  <c r="Y248" i="52"/>
  <c r="W248" i="52"/>
  <c r="Q272" i="52"/>
  <c r="Y272" i="52"/>
  <c r="W272" i="52"/>
  <c r="W129" i="52"/>
  <c r="W149" i="52"/>
  <c r="W150" i="52"/>
  <c r="Y180" i="52"/>
  <c r="W180" i="52"/>
  <c r="Q180" i="52"/>
  <c r="W189" i="52"/>
  <c r="Q189" i="52"/>
  <c r="W202" i="52"/>
  <c r="Q202" i="52"/>
  <c r="W232" i="52"/>
  <c r="Y232" i="52"/>
  <c r="Q232" i="52"/>
  <c r="Q342" i="52"/>
  <c r="Y342" i="52"/>
  <c r="W342" i="52"/>
  <c r="Q407" i="52"/>
  <c r="Y407" i="52"/>
  <c r="W407" i="52"/>
  <c r="Y158" i="52"/>
  <c r="Q158" i="52"/>
  <c r="Y166" i="52"/>
  <c r="Q166" i="52"/>
  <c r="Y174" i="52"/>
  <c r="Q174" i="52"/>
  <c r="Y179" i="52"/>
  <c r="W179" i="52"/>
  <c r="Y184" i="52"/>
  <c r="W184" i="52"/>
  <c r="Q184" i="52"/>
  <c r="W193" i="52"/>
  <c r="Q193" i="52"/>
  <c r="Q199" i="52"/>
  <c r="Y199" i="52"/>
  <c r="W199" i="52"/>
  <c r="W210" i="52"/>
  <c r="Q210" i="52"/>
  <c r="Q264" i="52"/>
  <c r="Y264" i="52"/>
  <c r="W264" i="52"/>
  <c r="Y129" i="52"/>
  <c r="Q157" i="52"/>
  <c r="Q165" i="52"/>
  <c r="Q173" i="52"/>
  <c r="Q179" i="52"/>
  <c r="Y183" i="52"/>
  <c r="W183" i="52"/>
  <c r="Y188" i="52"/>
  <c r="W188" i="52"/>
  <c r="Q188" i="52"/>
  <c r="Y189" i="52"/>
  <c r="Y202" i="52"/>
  <c r="Q207" i="52"/>
  <c r="Y207" i="52"/>
  <c r="W207" i="52"/>
  <c r="W124" i="52"/>
  <c r="W134" i="52"/>
  <c r="W135" i="52"/>
  <c r="Y136" i="52"/>
  <c r="Y137" i="52"/>
  <c r="Y140" i="52"/>
  <c r="W158" i="52"/>
  <c r="Y159" i="52"/>
  <c r="W166" i="52"/>
  <c r="Y167" i="52"/>
  <c r="W174" i="52"/>
  <c r="Y175" i="52"/>
  <c r="Q178" i="52"/>
  <c r="Y178" i="52"/>
  <c r="Q183" i="52"/>
  <c r="Y187" i="52"/>
  <c r="W187" i="52"/>
  <c r="Y192" i="52"/>
  <c r="W192" i="52"/>
  <c r="Q192" i="52"/>
  <c r="Y193" i="52"/>
  <c r="Y210" i="52"/>
  <c r="Q215" i="52"/>
  <c r="Y215" i="52"/>
  <c r="W215" i="52"/>
  <c r="Y223" i="52"/>
  <c r="W223" i="52"/>
  <c r="Q223" i="52"/>
  <c r="Q182" i="52"/>
  <c r="Y182" i="52"/>
  <c r="Q187" i="52"/>
  <c r="Y191" i="52"/>
  <c r="W191" i="52"/>
  <c r="Y231" i="52"/>
  <c r="W231" i="52"/>
  <c r="Q231" i="52"/>
  <c r="F455" i="52"/>
  <c r="Y157" i="52"/>
  <c r="Y162" i="52"/>
  <c r="Q162" i="52"/>
  <c r="Y165" i="52"/>
  <c r="Y170" i="52"/>
  <c r="Q170" i="52"/>
  <c r="Y173" i="52"/>
  <c r="O176" i="52"/>
  <c r="W177" i="52"/>
  <c r="Q177" i="52"/>
  <c r="W178" i="52"/>
  <c r="Q186" i="52"/>
  <c r="Y186" i="52"/>
  <c r="Q290" i="52"/>
  <c r="Y290" i="52"/>
  <c r="W290" i="52"/>
  <c r="Q147" i="52"/>
  <c r="Q150" i="52"/>
  <c r="Q161" i="52"/>
  <c r="Q169" i="52"/>
  <c r="W181" i="52"/>
  <c r="Q181" i="52"/>
  <c r="Q190" i="52"/>
  <c r="Y190" i="52"/>
  <c r="Q256" i="52"/>
  <c r="Y256" i="52"/>
  <c r="O255" i="52"/>
  <c r="W256" i="52"/>
  <c r="Y221" i="52"/>
  <c r="Y229" i="52"/>
  <c r="Y262" i="52"/>
  <c r="Q262" i="52"/>
  <c r="Y280" i="52"/>
  <c r="W280" i="52"/>
  <c r="Q280" i="52"/>
  <c r="W310" i="52"/>
  <c r="Q310" i="52"/>
  <c r="Y310" i="52"/>
  <c r="O197" i="52"/>
  <c r="W198" i="52"/>
  <c r="W225" i="52"/>
  <c r="W233" i="52"/>
  <c r="W262" i="52"/>
  <c r="Y266" i="52"/>
  <c r="Q266" i="52"/>
  <c r="Q286" i="52"/>
  <c r="Y286" i="52"/>
  <c r="W294" i="52"/>
  <c r="Q294" i="52"/>
  <c r="Y294" i="52"/>
  <c r="Q301" i="52"/>
  <c r="Y301" i="52"/>
  <c r="W301" i="52"/>
  <c r="Y320" i="52"/>
  <c r="W320" i="52"/>
  <c r="Q320" i="52"/>
  <c r="W337" i="52"/>
  <c r="Q337" i="52"/>
  <c r="Y337" i="52"/>
  <c r="Q198" i="52"/>
  <c r="W200" i="52"/>
  <c r="W201" i="52"/>
  <c r="Q206" i="52"/>
  <c r="W208" i="52"/>
  <c r="W209" i="52"/>
  <c r="Q214" i="52"/>
  <c r="W216" i="52"/>
  <c r="W217" i="52"/>
  <c r="W241" i="52"/>
  <c r="W242" i="52"/>
  <c r="Q247" i="52"/>
  <c r="W249" i="52"/>
  <c r="W250" i="52"/>
  <c r="Q260" i="52"/>
  <c r="Y260" i="52"/>
  <c r="Y267" i="52"/>
  <c r="Q282" i="52"/>
  <c r="Y282" i="52"/>
  <c r="W289" i="52"/>
  <c r="Q289" i="52"/>
  <c r="Y307" i="52"/>
  <c r="Q307" i="52"/>
  <c r="W307" i="52"/>
  <c r="Y359" i="52"/>
  <c r="Q359" i="52"/>
  <c r="W359" i="52"/>
  <c r="Y225" i="52"/>
  <c r="Y233" i="52"/>
  <c r="W266" i="52"/>
  <c r="Y270" i="52"/>
  <c r="Q270" i="52"/>
  <c r="Q278" i="52"/>
  <c r="Y278" i="52"/>
  <c r="W285" i="52"/>
  <c r="Q285" i="52"/>
  <c r="W286" i="52"/>
  <c r="Q309" i="52"/>
  <c r="Y309" i="52"/>
  <c r="W309" i="52"/>
  <c r="Y332" i="52"/>
  <c r="W332" i="52"/>
  <c r="Q332" i="52"/>
  <c r="Y355" i="52"/>
  <c r="Q355" i="52"/>
  <c r="O350" i="52"/>
  <c r="W355" i="52"/>
  <c r="Q196" i="52"/>
  <c r="Q204" i="52"/>
  <c r="Q205" i="52"/>
  <c r="Q212" i="52"/>
  <c r="Q213" i="52"/>
  <c r="Q245" i="52"/>
  <c r="Q246" i="52"/>
  <c r="Y247" i="52"/>
  <c r="Q253" i="52"/>
  <c r="Q254" i="52"/>
  <c r="Q259" i="52"/>
  <c r="W260" i="52"/>
  <c r="W281" i="52"/>
  <c r="Q281" i="52"/>
  <c r="W282" i="52"/>
  <c r="Y289" i="52"/>
  <c r="Q220" i="52"/>
  <c r="Q218" i="52"/>
  <c r="W221" i="52"/>
  <c r="Q228" i="52"/>
  <c r="W229" i="52"/>
  <c r="Q236" i="52"/>
  <c r="W237" i="52"/>
  <c r="W238" i="52"/>
  <c r="Y258" i="52"/>
  <c r="Q258" i="52"/>
  <c r="W270" i="52"/>
  <c r="Y274" i="52"/>
  <c r="Q274" i="52"/>
  <c r="W277" i="52"/>
  <c r="Q277" i="52"/>
  <c r="O276" i="52"/>
  <c r="Y288" i="52"/>
  <c r="W288" i="52"/>
  <c r="Q288" i="52"/>
  <c r="Q293" i="52"/>
  <c r="Y293" i="52"/>
  <c r="O292" i="52"/>
  <c r="W293" i="52"/>
  <c r="W304" i="52"/>
  <c r="Y304" i="52"/>
  <c r="Q304" i="52"/>
  <c r="W203" i="52"/>
  <c r="W205" i="52"/>
  <c r="W211" i="52"/>
  <c r="W213" i="52"/>
  <c r="Y219" i="52"/>
  <c r="O218" i="52"/>
  <c r="W244" i="52"/>
  <c r="W246" i="52"/>
  <c r="W252" i="52"/>
  <c r="W254" i="52"/>
  <c r="Y259" i="52"/>
  <c r="Q268" i="52"/>
  <c r="Y268" i="52"/>
  <c r="Y284" i="52"/>
  <c r="W284" i="52"/>
  <c r="Q284" i="52"/>
  <c r="Y325" i="52"/>
  <c r="W325" i="52"/>
  <c r="Q325" i="52"/>
  <c r="W347" i="52"/>
  <c r="Q347" i="52"/>
  <c r="Y347" i="52"/>
  <c r="W318" i="52"/>
  <c r="Q318" i="52"/>
  <c r="Y318" i="52"/>
  <c r="Q323" i="52"/>
  <c r="Y323" i="52"/>
  <c r="W323" i="52"/>
  <c r="Q330" i="52"/>
  <c r="Y330" i="52"/>
  <c r="O329" i="52"/>
  <c r="W330" i="52"/>
  <c r="Q315" i="52"/>
  <c r="Y315" i="52"/>
  <c r="W315" i="52"/>
  <c r="Y339" i="52"/>
  <c r="W339" i="52"/>
  <c r="Q339" i="52"/>
  <c r="Y344" i="52"/>
  <c r="W344" i="52"/>
  <c r="Q344" i="52"/>
  <c r="Q361" i="52"/>
  <c r="Y361" i="52"/>
  <c r="W361" i="52"/>
  <c r="Q384" i="52"/>
  <c r="Y384" i="52"/>
  <c r="W384" i="52"/>
  <c r="W279" i="52"/>
  <c r="W283" i="52"/>
  <c r="W287" i="52"/>
  <c r="Y291" i="52"/>
  <c r="Q297" i="52"/>
  <c r="Y297" i="52"/>
  <c r="W297" i="52"/>
  <c r="W300" i="52"/>
  <c r="Y300" i="52"/>
  <c r="Y303" i="52"/>
  <c r="Q303" i="52"/>
  <c r="W306" i="52"/>
  <c r="Q306" i="52"/>
  <c r="Y317" i="52"/>
  <c r="W317" i="52"/>
  <c r="Q317" i="52"/>
  <c r="W322" i="52"/>
  <c r="Q322" i="52"/>
  <c r="Y322" i="52"/>
  <c r="Q327" i="52"/>
  <c r="Y327" i="52"/>
  <c r="W327" i="52"/>
  <c r="J329" i="52"/>
  <c r="Q334" i="52"/>
  <c r="Y334" i="52"/>
  <c r="W334" i="52"/>
  <c r="J350" i="52"/>
  <c r="J455" i="52"/>
  <c r="Q376" i="52"/>
  <c r="Y376" i="52"/>
  <c r="O371" i="52"/>
  <c r="W376" i="52"/>
  <c r="Q403" i="52"/>
  <c r="Y403" i="52"/>
  <c r="W403" i="52"/>
  <c r="Q300" i="52"/>
  <c r="Y324" i="52"/>
  <c r="W324" i="52"/>
  <c r="Q324" i="52"/>
  <c r="Y331" i="52"/>
  <c r="W331" i="52"/>
  <c r="Q331" i="52"/>
  <c r="Y336" i="52"/>
  <c r="W336" i="52"/>
  <c r="Q336" i="52"/>
  <c r="W341" i="52"/>
  <c r="Q341" i="52"/>
  <c r="Y341" i="52"/>
  <c r="Q346" i="52"/>
  <c r="Y346" i="52"/>
  <c r="W346" i="52"/>
  <c r="W296" i="52"/>
  <c r="Y296" i="52"/>
  <c r="Y299" i="52"/>
  <c r="Q299" i="52"/>
  <c r="W302" i="52"/>
  <c r="Q302" i="52"/>
  <c r="W303" i="52"/>
  <c r="Y306" i="52"/>
  <c r="W312" i="52"/>
  <c r="Y312" i="52"/>
  <c r="W314" i="52"/>
  <c r="Q314" i="52"/>
  <c r="Y314" i="52"/>
  <c r="O313" i="52"/>
  <c r="J313" i="52"/>
  <c r="Q319" i="52"/>
  <c r="Y319" i="52"/>
  <c r="W319" i="52"/>
  <c r="Y343" i="52"/>
  <c r="W343" i="52"/>
  <c r="Q343" i="52"/>
  <c r="Y348" i="52"/>
  <c r="Q348" i="52"/>
  <c r="W348" i="52"/>
  <c r="Q411" i="52"/>
  <c r="Y411" i="52"/>
  <c r="W411" i="52"/>
  <c r="Q296" i="52"/>
  <c r="Y316" i="52"/>
  <c r="W316" i="52"/>
  <c r="Q316" i="52"/>
  <c r="Y321" i="52"/>
  <c r="W321" i="52"/>
  <c r="Q321" i="52"/>
  <c r="W326" i="52"/>
  <c r="Q326" i="52"/>
  <c r="Y326" i="52"/>
  <c r="W333" i="52"/>
  <c r="Q333" i="52"/>
  <c r="Y333" i="52"/>
  <c r="Q338" i="52"/>
  <c r="Y338" i="52"/>
  <c r="W338" i="52"/>
  <c r="W360" i="52"/>
  <c r="Q360" i="52"/>
  <c r="Y360" i="52"/>
  <c r="Q365" i="52"/>
  <c r="Y365" i="52"/>
  <c r="W365" i="52"/>
  <c r="Q380" i="52"/>
  <c r="Y380" i="52"/>
  <c r="W380" i="52"/>
  <c r="Q388" i="52"/>
  <c r="Y388" i="52"/>
  <c r="W388" i="52"/>
  <c r="Y295" i="52"/>
  <c r="Q295" i="52"/>
  <c r="W298" i="52"/>
  <c r="Q298" i="52"/>
  <c r="W299" i="52"/>
  <c r="Y302" i="52"/>
  <c r="Q305" i="52"/>
  <c r="Y305" i="52"/>
  <c r="W305" i="52"/>
  <c r="W308" i="52"/>
  <c r="Y308" i="52"/>
  <c r="Y311" i="52"/>
  <c r="Q311" i="52"/>
  <c r="Y328" i="52"/>
  <c r="W328" i="52"/>
  <c r="Q328" i="52"/>
  <c r="Y335" i="52"/>
  <c r="W335" i="52"/>
  <c r="Q335" i="52"/>
  <c r="Y340" i="52"/>
  <c r="W340" i="52"/>
  <c r="Q340" i="52"/>
  <c r="W345" i="52"/>
  <c r="Q345" i="52"/>
  <c r="Y345" i="52"/>
  <c r="Q399" i="52"/>
  <c r="Y399" i="52"/>
  <c r="W399" i="52"/>
  <c r="O392" i="52"/>
  <c r="Q418" i="52"/>
  <c r="Y418" i="52"/>
  <c r="W418" i="52"/>
  <c r="Q349" i="52"/>
  <c r="Y363" i="52"/>
  <c r="Q363" i="52"/>
  <c r="Y405" i="52"/>
  <c r="Q405" i="52"/>
  <c r="O413" i="52"/>
  <c r="Q414" i="52"/>
  <c r="Y414" i="52"/>
  <c r="Q422" i="52"/>
  <c r="Y422" i="52"/>
  <c r="Q430" i="52"/>
  <c r="Y430" i="52"/>
  <c r="Q437" i="52"/>
  <c r="Y437" i="52"/>
  <c r="Y447" i="52"/>
  <c r="Q447" i="52"/>
  <c r="Y358" i="52"/>
  <c r="Q364" i="52"/>
  <c r="Y381" i="52"/>
  <c r="Y383" i="52"/>
  <c r="Y401" i="52"/>
  <c r="Q401" i="52"/>
  <c r="Q441" i="52"/>
  <c r="Y441" i="52"/>
  <c r="Y451" i="52"/>
  <c r="Q451" i="52"/>
  <c r="Y351" i="52"/>
  <c r="Q351" i="52"/>
  <c r="W363" i="52"/>
  <c r="Y367" i="52"/>
  <c r="Q367" i="52"/>
  <c r="Y373" i="52"/>
  <c r="Y377" i="52"/>
  <c r="Y379" i="52"/>
  <c r="Y397" i="52"/>
  <c r="Q397" i="52"/>
  <c r="Q400" i="52"/>
  <c r="Q402" i="52"/>
  <c r="W405" i="52"/>
  <c r="W414" i="52"/>
  <c r="Y415" i="52"/>
  <c r="Y420" i="52"/>
  <c r="Q420" i="52"/>
  <c r="W422" i="52"/>
  <c r="Y423" i="52"/>
  <c r="Y428" i="52"/>
  <c r="Q428" i="52"/>
  <c r="W430" i="52"/>
  <c r="Y431" i="52"/>
  <c r="W437" i="52"/>
  <c r="Y438" i="52"/>
  <c r="Q445" i="52"/>
  <c r="Y445" i="52"/>
  <c r="W447" i="52"/>
  <c r="Y452" i="52"/>
  <c r="Y349" i="52"/>
  <c r="Q352" i="52"/>
  <c r="Q353" i="52"/>
  <c r="Y353" i="52"/>
  <c r="Y362" i="52"/>
  <c r="Q369" i="52"/>
  <c r="Y369" i="52"/>
  <c r="Y375" i="52"/>
  <c r="Y390" i="52"/>
  <c r="Q390" i="52"/>
  <c r="Y393" i="52"/>
  <c r="Q393" i="52"/>
  <c r="Q395" i="52"/>
  <c r="Y395" i="52"/>
  <c r="Q396" i="52"/>
  <c r="W401" i="52"/>
  <c r="Q419" i="52"/>
  <c r="Y435" i="52"/>
  <c r="Q435" i="52"/>
  <c r="W441" i="52"/>
  <c r="Y442" i="52"/>
  <c r="W451" i="52"/>
  <c r="W351" i="52"/>
  <c r="Q354" i="52"/>
  <c r="Y364" i="52"/>
  <c r="W367" i="52"/>
  <c r="Q370" i="52"/>
  <c r="Y386" i="52"/>
  <c r="Q386" i="52"/>
  <c r="Q389" i="52"/>
  <c r="Q391" i="52"/>
  <c r="Q394" i="52"/>
  <c r="W397" i="52"/>
  <c r="Y409" i="52"/>
  <c r="Q409" i="52"/>
  <c r="W420" i="52"/>
  <c r="Q426" i="52"/>
  <c r="Y426" i="52"/>
  <c r="O434" i="52"/>
  <c r="Q440" i="52"/>
  <c r="Q449" i="52"/>
  <c r="Y449" i="52"/>
  <c r="Q454" i="52"/>
  <c r="W353" i="52"/>
  <c r="Q357" i="52"/>
  <c r="Y357" i="52"/>
  <c r="Y366" i="52"/>
  <c r="W369" i="52"/>
  <c r="Y382" i="52"/>
  <c r="Q382" i="52"/>
  <c r="Q385" i="52"/>
  <c r="Q387" i="52"/>
  <c r="W390" i="52"/>
  <c r="W393" i="52"/>
  <c r="W395" i="52"/>
  <c r="Y400" i="52"/>
  <c r="Y402" i="52"/>
  <c r="Q408" i="52"/>
  <c r="W435" i="52"/>
  <c r="Y439" i="52"/>
  <c r="Q439" i="52"/>
  <c r="Q444" i="52"/>
  <c r="Q453" i="52"/>
  <c r="Y453" i="52"/>
  <c r="Q372" i="52"/>
  <c r="Y372" i="52"/>
  <c r="Y378" i="52"/>
  <c r="Q378" i="52"/>
  <c r="Q381" i="52"/>
  <c r="Q383" i="52"/>
  <c r="W386" i="52"/>
  <c r="Y396" i="52"/>
  <c r="Y398" i="52"/>
  <c r="W409" i="52"/>
  <c r="Y416" i="52"/>
  <c r="Q416" i="52"/>
  <c r="Y419" i="52"/>
  <c r="Y424" i="52"/>
  <c r="Q424" i="52"/>
  <c r="Q425" i="52"/>
  <c r="W426" i="52"/>
  <c r="Y427" i="52"/>
  <c r="Y432" i="52"/>
  <c r="Q432" i="52"/>
  <c r="Q433" i="52"/>
  <c r="Y440" i="52"/>
  <c r="Y443" i="52"/>
  <c r="Q443" i="52"/>
  <c r="W449" i="52"/>
  <c r="Y450" i="52"/>
  <c r="Y454" i="52"/>
  <c r="Y354" i="52"/>
  <c r="W357" i="52"/>
  <c r="Y370" i="52"/>
  <c r="Y374" i="52"/>
  <c r="Q374" i="52"/>
  <c r="Q377" i="52"/>
  <c r="Q379" i="52"/>
  <c r="W382" i="52"/>
  <c r="Y389" i="52"/>
  <c r="Y391" i="52"/>
  <c r="Y394" i="52"/>
  <c r="Q415" i="52"/>
  <c r="Q423" i="52"/>
  <c r="Y165" i="53"/>
  <c r="W360" i="53"/>
  <c r="W297" i="53"/>
  <c r="Q202" i="53"/>
  <c r="W260" i="53"/>
  <c r="W202" i="53"/>
  <c r="T86" i="53"/>
  <c r="W38" i="53"/>
  <c r="Y86" i="53"/>
  <c r="W318" i="53"/>
  <c r="Y276" i="53"/>
  <c r="Y239" i="53"/>
  <c r="Y186" i="53"/>
  <c r="Q123" i="53"/>
  <c r="Q86" i="53"/>
  <c r="W339" i="53"/>
  <c r="Y318" i="53"/>
  <c r="Q318" i="53"/>
  <c r="Q276" i="53"/>
  <c r="Y202" i="53"/>
  <c r="W70" i="53"/>
  <c r="W123" i="53"/>
  <c r="Y381" i="53"/>
  <c r="T102" i="53"/>
  <c r="Y339" i="53"/>
  <c r="Y297" i="53"/>
  <c r="Y360" i="53"/>
  <c r="W276" i="53"/>
  <c r="W223" i="53"/>
  <c r="Q165" i="53"/>
  <c r="W144" i="53"/>
  <c r="Y123" i="53"/>
  <c r="Y70" i="53"/>
  <c r="Q102" i="53"/>
  <c r="Q402" i="53"/>
  <c r="W54" i="53"/>
  <c r="Y260" i="53"/>
  <c r="W186" i="53"/>
  <c r="Y38" i="53"/>
  <c r="W165" i="53"/>
  <c r="Y144" i="53"/>
  <c r="Y54" i="53"/>
  <c r="W381" i="53"/>
  <c r="Y223" i="53"/>
  <c r="W239" i="53"/>
  <c r="Q144" i="53"/>
  <c r="Y102" i="53"/>
  <c r="O402" i="53"/>
  <c r="Q292" i="52"/>
  <c r="Y107" i="52"/>
  <c r="Y276" i="52"/>
  <c r="W123" i="52"/>
  <c r="Y413" i="52"/>
  <c r="Q255" i="52"/>
  <c r="Q176" i="52"/>
  <c r="Y123" i="52"/>
  <c r="Y155" i="52"/>
  <c r="W350" i="52"/>
  <c r="Q413" i="52"/>
  <c r="W329" i="52"/>
  <c r="Y197" i="52"/>
  <c r="Q197" i="52"/>
  <c r="W176" i="52"/>
  <c r="W239" i="52"/>
  <c r="Q155" i="52"/>
  <c r="T455" i="52"/>
  <c r="Q239" i="52"/>
  <c r="Y176" i="52"/>
  <c r="W91" i="52"/>
  <c r="Y255" i="52"/>
  <c r="W155" i="52"/>
  <c r="W392" i="52"/>
  <c r="Y239" i="52"/>
  <c r="Q392" i="52"/>
  <c r="Y350" i="52"/>
  <c r="Q313" i="52"/>
  <c r="Q329" i="52"/>
  <c r="Y218" i="52"/>
  <c r="W292" i="52"/>
  <c r="Q276" i="52"/>
  <c r="O455" i="52"/>
  <c r="U455" i="52"/>
  <c r="Q139" i="52"/>
  <c r="Q107" i="52"/>
  <c r="Q371" i="52"/>
  <c r="Y329" i="52"/>
  <c r="W434" i="52"/>
  <c r="Q434" i="52"/>
  <c r="Y392" i="52"/>
  <c r="W371" i="52"/>
  <c r="W313" i="52"/>
  <c r="W276" i="52"/>
  <c r="W218" i="52"/>
  <c r="W255" i="52"/>
  <c r="Y91" i="52"/>
  <c r="W107" i="52"/>
  <c r="W413" i="52"/>
  <c r="Y139" i="52"/>
  <c r="Q350" i="52"/>
  <c r="Y313" i="52"/>
  <c r="Y371" i="52"/>
  <c r="Y434" i="52"/>
  <c r="Y292" i="52"/>
  <c r="W197" i="52"/>
  <c r="W139" i="52"/>
  <c r="Q91" i="52"/>
  <c r="Q455" i="52"/>
  <c r="T381" i="53"/>
  <c r="Y402" i="53"/>
  <c r="U38" i="53"/>
  <c r="U202" i="53"/>
  <c r="U86" i="53"/>
  <c r="T260" i="53"/>
  <c r="U123" i="53"/>
  <c r="T276" i="53"/>
  <c r="U186" i="53"/>
  <c r="U381" i="53"/>
  <c r="W402" i="53"/>
  <c r="T38" i="53"/>
  <c r="V38" i="53"/>
  <c r="T297" i="53"/>
  <c r="U54" i="53"/>
  <c r="T186" i="53"/>
  <c r="V186" i="53"/>
  <c r="U360" i="53"/>
  <c r="U239" i="53"/>
  <c r="T144" i="53"/>
  <c r="V144" i="53"/>
  <c r="U102" i="53"/>
  <c r="V102" i="53"/>
  <c r="U144" i="53"/>
  <c r="U260" i="53"/>
  <c r="T123" i="53"/>
  <c r="V123" i="53"/>
  <c r="U318" i="53"/>
  <c r="T360" i="53"/>
  <c r="V360" i="53"/>
  <c r="T239" i="53"/>
  <c r="V239" i="53"/>
  <c r="T54" i="53"/>
  <c r="U297" i="53"/>
  <c r="T339" i="53"/>
  <c r="V339" i="53"/>
  <c r="U276" i="53"/>
  <c r="V86" i="53"/>
  <c r="U223" i="53"/>
  <c r="T165" i="53"/>
  <c r="T223" i="53"/>
  <c r="V223" i="53"/>
  <c r="T318" i="53"/>
  <c r="V318" i="53"/>
  <c r="T202" i="53"/>
  <c r="U165" i="53"/>
  <c r="U70" i="53"/>
  <c r="U339" i="53"/>
  <c r="T70" i="53"/>
  <c r="V70" i="53"/>
  <c r="U413" i="52"/>
  <c r="T350" i="52"/>
  <c r="T123" i="52"/>
  <c r="V123" i="52"/>
  <c r="U155" i="52"/>
  <c r="T197" i="52"/>
  <c r="U329" i="52"/>
  <c r="T292" i="52"/>
  <c r="U239" i="52"/>
  <c r="U313" i="52"/>
  <c r="Y455" i="52"/>
  <c r="U91" i="52"/>
  <c r="T313" i="52"/>
  <c r="V313" i="52"/>
  <c r="U218" i="52"/>
  <c r="W455" i="52"/>
  <c r="T91" i="52"/>
  <c r="V91" i="52"/>
  <c r="T239" i="52"/>
  <c r="U292" i="52"/>
  <c r="T371" i="52"/>
  <c r="U176" i="52"/>
  <c r="T176" i="52"/>
  <c r="V176" i="52"/>
  <c r="U139" i="52"/>
  <c r="U392" i="52"/>
  <c r="T392" i="52"/>
  <c r="V392" i="52"/>
  <c r="U276" i="52"/>
  <c r="U197" i="52"/>
  <c r="U123" i="52"/>
  <c r="U107" i="52"/>
  <c r="U371" i="52"/>
  <c r="U350" i="52"/>
  <c r="U255" i="52"/>
  <c r="T139" i="52"/>
  <c r="T107" i="52"/>
  <c r="V107" i="52"/>
  <c r="T276" i="52"/>
  <c r="T434" i="52"/>
  <c r="U434" i="52"/>
  <c r="T255" i="52"/>
  <c r="V255" i="52"/>
  <c r="T155" i="52"/>
  <c r="V155" i="52"/>
  <c r="V455" i="52"/>
  <c r="T413" i="52"/>
  <c r="V413" i="52"/>
  <c r="T218" i="52"/>
  <c r="V218" i="52"/>
  <c r="T329" i="52"/>
  <c r="V329" i="52"/>
  <c r="V276" i="53"/>
  <c r="V165" i="53"/>
  <c r="V260" i="53"/>
  <c r="V202" i="53"/>
  <c r="V54" i="53"/>
  <c r="V297" i="53"/>
  <c r="V381" i="53"/>
  <c r="V276" i="52"/>
  <c r="V239" i="52"/>
  <c r="V350" i="52"/>
  <c r="V139" i="52"/>
  <c r="V292" i="52"/>
  <c r="V197" i="52"/>
  <c r="V434" i="52"/>
  <c r="V371" i="52"/>
  <c r="N454" i="50"/>
  <c r="O454" i="50" s="1"/>
  <c r="N453" i="50"/>
  <c r="N452" i="50"/>
  <c r="O452" i="50" s="1"/>
  <c r="Y452" i="50" s="1"/>
  <c r="N451" i="50"/>
  <c r="O451" i="50" s="1"/>
  <c r="N450" i="50"/>
  <c r="O450" i="50" s="1"/>
  <c r="N449" i="50"/>
  <c r="O449" i="50" s="1"/>
  <c r="N448" i="50"/>
  <c r="O448" i="50" s="1"/>
  <c r="N447" i="50"/>
  <c r="O447" i="50" s="1"/>
  <c r="N446" i="50"/>
  <c r="O446" i="50" s="1"/>
  <c r="N445" i="50"/>
  <c r="O445" i="50" s="1"/>
  <c r="N444" i="50"/>
  <c r="N443" i="50"/>
  <c r="O443" i="50" s="1"/>
  <c r="N442" i="50"/>
  <c r="N441" i="50"/>
  <c r="N440" i="50"/>
  <c r="O440" i="50" s="1"/>
  <c r="N439" i="50"/>
  <c r="O439" i="50" s="1"/>
  <c r="N438" i="50"/>
  <c r="N437" i="50"/>
  <c r="O437" i="50" s="1"/>
  <c r="N436" i="50"/>
  <c r="N435" i="50"/>
  <c r="N433" i="50"/>
  <c r="O433" i="50" s="1"/>
  <c r="N432" i="50"/>
  <c r="O432" i="50" s="1"/>
  <c r="N431" i="50"/>
  <c r="O431" i="50" s="1"/>
  <c r="N430" i="50"/>
  <c r="N429" i="50"/>
  <c r="O429" i="50" s="1"/>
  <c r="N428" i="50"/>
  <c r="N427" i="50"/>
  <c r="N426" i="50"/>
  <c r="O426" i="50" s="1"/>
  <c r="N425" i="50"/>
  <c r="O425" i="50" s="1"/>
  <c r="N424" i="50"/>
  <c r="O424" i="50" s="1"/>
  <c r="Y424" i="50" s="1"/>
  <c r="N423" i="50"/>
  <c r="O423" i="50" s="1"/>
  <c r="Q423" i="50" s="1"/>
  <c r="N422" i="50"/>
  <c r="O422" i="50" s="1"/>
  <c r="N421" i="50"/>
  <c r="N420" i="50"/>
  <c r="N419" i="50"/>
  <c r="N418" i="50"/>
  <c r="O418" i="50" s="1"/>
  <c r="N417" i="50"/>
  <c r="O417" i="50" s="1"/>
  <c r="N416" i="50"/>
  <c r="O416" i="50" s="1"/>
  <c r="N415" i="50"/>
  <c r="N414" i="50"/>
  <c r="O414" i="50" s="1"/>
  <c r="N412" i="50"/>
  <c r="N411" i="50"/>
  <c r="N410" i="50"/>
  <c r="N409" i="50"/>
  <c r="N408" i="50"/>
  <c r="O408" i="50" s="1"/>
  <c r="N407" i="50"/>
  <c r="O407" i="50" s="1"/>
  <c r="N406" i="50"/>
  <c r="O406" i="50" s="1"/>
  <c r="N405" i="50"/>
  <c r="O405" i="50" s="1"/>
  <c r="N404" i="50"/>
  <c r="O404" i="50" s="1"/>
  <c r="N403" i="50"/>
  <c r="O403" i="50" s="1"/>
  <c r="N402" i="50"/>
  <c r="N401" i="50"/>
  <c r="O401" i="50" s="1"/>
  <c r="Y401" i="50" s="1"/>
  <c r="N400" i="50"/>
  <c r="O400" i="50" s="1"/>
  <c r="N399" i="50"/>
  <c r="O399" i="50" s="1"/>
  <c r="N398" i="50"/>
  <c r="N397" i="50"/>
  <c r="O397" i="50" s="1"/>
  <c r="N396" i="50"/>
  <c r="O396" i="50" s="1"/>
  <c r="N395" i="50"/>
  <c r="O395" i="50" s="1"/>
  <c r="N394" i="50"/>
  <c r="O394" i="50" s="1"/>
  <c r="W394" i="50" s="1"/>
  <c r="N393" i="50"/>
  <c r="N391" i="50"/>
  <c r="O391" i="50" s="1"/>
  <c r="N390" i="50"/>
  <c r="O390" i="50" s="1"/>
  <c r="N389" i="50"/>
  <c r="N388" i="50"/>
  <c r="N387" i="50"/>
  <c r="N386" i="50"/>
  <c r="N385" i="50"/>
  <c r="O385" i="50" s="1"/>
  <c r="N384" i="50"/>
  <c r="O384" i="50" s="1"/>
  <c r="Q384" i="50" s="1"/>
  <c r="N383" i="50"/>
  <c r="O383" i="50" s="1"/>
  <c r="N382" i="50"/>
  <c r="O382" i="50" s="1"/>
  <c r="N381" i="50"/>
  <c r="O381" i="50" s="1"/>
  <c r="N380" i="50"/>
  <c r="O380" i="50" s="1"/>
  <c r="N379" i="50"/>
  <c r="O379" i="50" s="1"/>
  <c r="N378" i="50"/>
  <c r="O378" i="50" s="1"/>
  <c r="N377" i="50"/>
  <c r="O377" i="50" s="1"/>
  <c r="N376" i="50"/>
  <c r="N375" i="50"/>
  <c r="N374" i="50"/>
  <c r="O374" i="50" s="1"/>
  <c r="N373" i="50"/>
  <c r="O373" i="50" s="1"/>
  <c r="Q373" i="50" s="1"/>
  <c r="N372" i="50"/>
  <c r="N370" i="50"/>
  <c r="O370" i="50" s="1"/>
  <c r="N369" i="50"/>
  <c r="O369" i="50" s="1"/>
  <c r="N368" i="50"/>
  <c r="O368" i="50" s="1"/>
  <c r="Y368" i="50" s="1"/>
  <c r="N367" i="50"/>
  <c r="O367" i="50" s="1"/>
  <c r="N366" i="50"/>
  <c r="O366" i="50" s="1"/>
  <c r="N365" i="50"/>
  <c r="O365" i="50" s="1"/>
  <c r="N364" i="50"/>
  <c r="O364" i="50" s="1"/>
  <c r="N363" i="50"/>
  <c r="O363" i="50" s="1"/>
  <c r="N362" i="50"/>
  <c r="O362" i="50" s="1"/>
  <c r="W362" i="50" s="1"/>
  <c r="N361" i="50"/>
  <c r="O361" i="50" s="1"/>
  <c r="W361" i="50" s="1"/>
  <c r="N360" i="50"/>
  <c r="O360" i="50" s="1"/>
  <c r="N359" i="50"/>
  <c r="N358" i="50"/>
  <c r="O358" i="50" s="1"/>
  <c r="N357" i="50"/>
  <c r="O357" i="50" s="1"/>
  <c r="N356" i="50"/>
  <c r="O356" i="50" s="1"/>
  <c r="N355" i="50"/>
  <c r="O355" i="50" s="1"/>
  <c r="N354" i="50"/>
  <c r="N353" i="50"/>
  <c r="O353" i="50" s="1"/>
  <c r="N352" i="50"/>
  <c r="O352" i="50" s="1"/>
  <c r="N351" i="50"/>
  <c r="N349" i="50"/>
  <c r="N348" i="50"/>
  <c r="O348" i="50" s="1"/>
  <c r="N347" i="50"/>
  <c r="N346" i="50"/>
  <c r="N345" i="50"/>
  <c r="N344" i="50"/>
  <c r="O344" i="50" s="1"/>
  <c r="N343" i="50"/>
  <c r="N342" i="50"/>
  <c r="N341" i="50"/>
  <c r="N340" i="50"/>
  <c r="N339" i="50"/>
  <c r="N338" i="50"/>
  <c r="O338" i="50" s="1"/>
  <c r="N337" i="50"/>
  <c r="O337" i="50" s="1"/>
  <c r="N336" i="50"/>
  <c r="O336" i="50" s="1"/>
  <c r="N335" i="50"/>
  <c r="N334" i="50"/>
  <c r="N333" i="50"/>
  <c r="O333" i="50" s="1"/>
  <c r="N332" i="50"/>
  <c r="N331" i="50"/>
  <c r="O331" i="50" s="1"/>
  <c r="N330" i="50"/>
  <c r="O330" i="50" s="1"/>
  <c r="N328" i="50"/>
  <c r="N327" i="50"/>
  <c r="N326" i="50"/>
  <c r="O326" i="50" s="1"/>
  <c r="N325" i="50"/>
  <c r="O325" i="50" s="1"/>
  <c r="N324" i="50"/>
  <c r="O324" i="50" s="1"/>
  <c r="N323" i="50"/>
  <c r="O323" i="50" s="1"/>
  <c r="N322" i="50"/>
  <c r="O322" i="50" s="1"/>
  <c r="N321" i="50"/>
  <c r="O321" i="50" s="1"/>
  <c r="N320" i="50"/>
  <c r="N319" i="50"/>
  <c r="O319" i="50" s="1"/>
  <c r="N318" i="50"/>
  <c r="N317" i="50"/>
  <c r="N316" i="50"/>
  <c r="O316" i="50" s="1"/>
  <c r="N315" i="50"/>
  <c r="O315" i="50" s="1"/>
  <c r="N314" i="50"/>
  <c r="O314" i="50" s="1"/>
  <c r="Y314" i="50" s="1"/>
  <c r="N312" i="50"/>
  <c r="N311" i="50"/>
  <c r="O311" i="50" s="1"/>
  <c r="N310" i="50"/>
  <c r="O310" i="50" s="1"/>
  <c r="N309" i="50"/>
  <c r="O309" i="50" s="1"/>
  <c r="N308" i="50"/>
  <c r="O308" i="50" s="1"/>
  <c r="N307" i="50"/>
  <c r="O307" i="50" s="1"/>
  <c r="N306" i="50"/>
  <c r="N305" i="50"/>
  <c r="N304" i="50"/>
  <c r="N303" i="50"/>
  <c r="N302" i="50"/>
  <c r="O302" i="50" s="1"/>
  <c r="N301" i="50"/>
  <c r="N300" i="50"/>
  <c r="N299" i="50"/>
  <c r="O299" i="50" s="1"/>
  <c r="N298" i="50"/>
  <c r="O298" i="50" s="1"/>
  <c r="N297" i="50"/>
  <c r="O297" i="50" s="1"/>
  <c r="N296" i="50"/>
  <c r="O296" i="50" s="1"/>
  <c r="N295" i="50"/>
  <c r="O295" i="50" s="1"/>
  <c r="N294" i="50"/>
  <c r="O294" i="50" s="1"/>
  <c r="N293" i="50"/>
  <c r="N291" i="50"/>
  <c r="O291" i="50" s="1"/>
  <c r="Q291" i="50" s="1"/>
  <c r="N290" i="50"/>
  <c r="O290" i="50" s="1"/>
  <c r="Q290" i="50" s="1"/>
  <c r="N289" i="50"/>
  <c r="N288" i="50"/>
  <c r="O288" i="50" s="1"/>
  <c r="N287" i="50"/>
  <c r="O287" i="50" s="1"/>
  <c r="N286" i="50"/>
  <c r="O286" i="50" s="1"/>
  <c r="N285" i="50"/>
  <c r="O285" i="50" s="1"/>
  <c r="W285" i="50" s="1"/>
  <c r="N284" i="50"/>
  <c r="O284" i="50" s="1"/>
  <c r="N283" i="50"/>
  <c r="O283" i="50" s="1"/>
  <c r="N282" i="50"/>
  <c r="O282" i="50" s="1"/>
  <c r="N281" i="50"/>
  <c r="O281" i="50" s="1"/>
  <c r="N280" i="50"/>
  <c r="N279" i="50"/>
  <c r="N278" i="50"/>
  <c r="N277" i="50"/>
  <c r="O277" i="50" s="1"/>
  <c r="N275" i="50"/>
  <c r="O275" i="50" s="1"/>
  <c r="N274" i="50"/>
  <c r="N273" i="50"/>
  <c r="O273" i="50" s="1"/>
  <c r="N272" i="50"/>
  <c r="N271" i="50"/>
  <c r="N270" i="50"/>
  <c r="O270" i="50" s="1"/>
  <c r="Y270" i="50" s="1"/>
  <c r="N269" i="50"/>
  <c r="O269" i="50" s="1"/>
  <c r="N268" i="50"/>
  <c r="O268" i="50" s="1"/>
  <c r="N267" i="50"/>
  <c r="O267" i="50" s="1"/>
  <c r="N266" i="50"/>
  <c r="O266" i="50" s="1"/>
  <c r="N265" i="50"/>
  <c r="O265" i="50" s="1"/>
  <c r="N264" i="50"/>
  <c r="O264" i="50" s="1"/>
  <c r="N263" i="50"/>
  <c r="N262" i="50"/>
  <c r="N261" i="50"/>
  <c r="O261" i="50" s="1"/>
  <c r="Y261" i="50" s="1"/>
  <c r="N260" i="50"/>
  <c r="O260" i="50" s="1"/>
  <c r="N259" i="50"/>
  <c r="N258" i="50"/>
  <c r="O258" i="50" s="1"/>
  <c r="N257" i="50"/>
  <c r="N256" i="50"/>
  <c r="N254" i="50"/>
  <c r="N253" i="50"/>
  <c r="N252" i="50"/>
  <c r="O252" i="50" s="1"/>
  <c r="N251" i="50"/>
  <c r="O251" i="50" s="1"/>
  <c r="N250" i="50"/>
  <c r="N249" i="50"/>
  <c r="O249" i="50" s="1"/>
  <c r="N248" i="50"/>
  <c r="N247" i="50"/>
  <c r="O247" i="50" s="1"/>
  <c r="N246" i="50"/>
  <c r="N245" i="50"/>
  <c r="N244" i="50"/>
  <c r="N243" i="50"/>
  <c r="O243" i="50" s="1"/>
  <c r="N242" i="50"/>
  <c r="O242" i="50" s="1"/>
  <c r="N241" i="50"/>
  <c r="O241" i="50" s="1"/>
  <c r="N240" i="50"/>
  <c r="O240" i="50" s="1"/>
  <c r="N238" i="50"/>
  <c r="O238" i="50" s="1"/>
  <c r="N237" i="50"/>
  <c r="O237" i="50" s="1"/>
  <c r="N236" i="50"/>
  <c r="N235" i="50"/>
  <c r="N234" i="50"/>
  <c r="N233" i="50"/>
  <c r="N232" i="50"/>
  <c r="O232" i="50" s="1"/>
  <c r="N231" i="50"/>
  <c r="O231" i="50" s="1"/>
  <c r="N230" i="50"/>
  <c r="N229" i="50"/>
  <c r="O229" i="50" s="1"/>
  <c r="N228" i="50"/>
  <c r="O228" i="50" s="1"/>
  <c r="N227" i="50"/>
  <c r="O227" i="50" s="1"/>
  <c r="N226" i="50"/>
  <c r="O226" i="50" s="1"/>
  <c r="W226" i="50" s="1"/>
  <c r="N225" i="50"/>
  <c r="O225" i="50" s="1"/>
  <c r="N224" i="50"/>
  <c r="O224" i="50" s="1"/>
  <c r="N223" i="50"/>
  <c r="O223" i="50" s="1"/>
  <c r="Y223" i="50" s="1"/>
  <c r="N222" i="50"/>
  <c r="O222" i="50" s="1"/>
  <c r="Q222" i="50" s="1"/>
  <c r="N221" i="50"/>
  <c r="O221" i="50" s="1"/>
  <c r="N220" i="50"/>
  <c r="O220" i="50" s="1"/>
  <c r="W220" i="50" s="1"/>
  <c r="N219" i="50"/>
  <c r="O219" i="50" s="1"/>
  <c r="N217" i="50"/>
  <c r="O217" i="50" s="1"/>
  <c r="N216" i="50"/>
  <c r="O216" i="50" s="1"/>
  <c r="N215" i="50"/>
  <c r="O215" i="50" s="1"/>
  <c r="N214" i="50"/>
  <c r="O214" i="50" s="1"/>
  <c r="N213" i="50"/>
  <c r="O213" i="50" s="1"/>
  <c r="N212" i="50"/>
  <c r="N211" i="50"/>
  <c r="O211" i="50" s="1"/>
  <c r="Y211" i="50" s="1"/>
  <c r="N210" i="50"/>
  <c r="O210" i="50" s="1"/>
  <c r="N209" i="50"/>
  <c r="O209" i="50" s="1"/>
  <c r="N208" i="50"/>
  <c r="O208" i="50" s="1"/>
  <c r="N207" i="50"/>
  <c r="N206" i="50"/>
  <c r="O206" i="50" s="1"/>
  <c r="N205" i="50"/>
  <c r="O205" i="50" s="1"/>
  <c r="Q205" i="50" s="1"/>
  <c r="N204" i="50"/>
  <c r="O204" i="50" s="1"/>
  <c r="N203" i="50"/>
  <c r="O203" i="50" s="1"/>
  <c r="N202" i="50"/>
  <c r="O202" i="50" s="1"/>
  <c r="N201" i="50"/>
  <c r="O201" i="50" s="1"/>
  <c r="N200" i="50"/>
  <c r="O200" i="50" s="1"/>
  <c r="W200" i="50" s="1"/>
  <c r="N199" i="50"/>
  <c r="O199" i="50" s="1"/>
  <c r="N198" i="50"/>
  <c r="O198" i="50" s="1"/>
  <c r="N196" i="50"/>
  <c r="O196" i="50" s="1"/>
  <c r="N195" i="50"/>
  <c r="O195" i="50" s="1"/>
  <c r="N194" i="50"/>
  <c r="O194" i="50" s="1"/>
  <c r="N193" i="50"/>
  <c r="O193" i="50" s="1"/>
  <c r="N192" i="50"/>
  <c r="N191" i="50"/>
  <c r="O191" i="50" s="1"/>
  <c r="N190" i="50"/>
  <c r="O190" i="50" s="1"/>
  <c r="N189" i="50"/>
  <c r="N188" i="50"/>
  <c r="O188" i="50" s="1"/>
  <c r="N187" i="50"/>
  <c r="O187" i="50" s="1"/>
  <c r="N186" i="50"/>
  <c r="N185" i="50"/>
  <c r="N184" i="50"/>
  <c r="O184" i="50" s="1"/>
  <c r="N183" i="50"/>
  <c r="O183" i="50" s="1"/>
  <c r="N182" i="50"/>
  <c r="O182" i="50" s="1"/>
  <c r="N181" i="50"/>
  <c r="N180" i="50"/>
  <c r="N179" i="50"/>
  <c r="O179" i="50" s="1"/>
  <c r="Y179" i="50" s="1"/>
  <c r="N178" i="50"/>
  <c r="O178" i="50" s="1"/>
  <c r="N177" i="50"/>
  <c r="N175" i="50"/>
  <c r="N174" i="50"/>
  <c r="O174" i="50" s="1"/>
  <c r="N173" i="50"/>
  <c r="O173" i="50" s="1"/>
  <c r="N172" i="50"/>
  <c r="O172" i="50" s="1"/>
  <c r="N171" i="50"/>
  <c r="O171" i="50" s="1"/>
  <c r="Q171" i="50" s="1"/>
  <c r="N170" i="50"/>
  <c r="O170" i="50" s="1"/>
  <c r="W170" i="50" s="1"/>
  <c r="N169" i="50"/>
  <c r="O169" i="50" s="1"/>
  <c r="N168" i="50"/>
  <c r="O168" i="50" s="1"/>
  <c r="N167" i="50"/>
  <c r="O167" i="50" s="1"/>
  <c r="N166" i="50"/>
  <c r="N165" i="50"/>
  <c r="N164" i="50"/>
  <c r="O164" i="50" s="1"/>
  <c r="N163" i="50"/>
  <c r="O163" i="50" s="1"/>
  <c r="N162" i="50"/>
  <c r="O162" i="50" s="1"/>
  <c r="Q162" i="50" s="1"/>
  <c r="N161" i="50"/>
  <c r="O161" i="50" s="1"/>
  <c r="N160" i="50"/>
  <c r="O160" i="50" s="1"/>
  <c r="N159" i="50"/>
  <c r="O159" i="50" s="1"/>
  <c r="N158" i="50"/>
  <c r="O158" i="50" s="1"/>
  <c r="N157" i="50"/>
  <c r="O157" i="50" s="1"/>
  <c r="N156" i="50"/>
  <c r="O156" i="50" s="1"/>
  <c r="N154" i="50"/>
  <c r="O154" i="50" s="1"/>
  <c r="N153" i="50"/>
  <c r="N152" i="50"/>
  <c r="O152" i="50" s="1"/>
  <c r="N151" i="50"/>
  <c r="O151" i="50" s="1"/>
  <c r="N150" i="50"/>
  <c r="N149" i="50"/>
  <c r="O149" i="50" s="1"/>
  <c r="N148" i="50"/>
  <c r="N147" i="50"/>
  <c r="O147" i="50" s="1"/>
  <c r="N146" i="50"/>
  <c r="O146" i="50" s="1"/>
  <c r="N145" i="50"/>
  <c r="O145" i="50" s="1"/>
  <c r="N144" i="50"/>
  <c r="O144" i="50" s="1"/>
  <c r="N143" i="50"/>
  <c r="N142" i="50"/>
  <c r="N141" i="50"/>
  <c r="O141" i="50" s="1"/>
  <c r="N140" i="50"/>
  <c r="O140" i="50" s="1"/>
  <c r="N138" i="50"/>
  <c r="N137" i="50"/>
  <c r="N136" i="50"/>
  <c r="O136" i="50" s="1"/>
  <c r="N135" i="50"/>
  <c r="O135" i="50" s="1"/>
  <c r="N134" i="50"/>
  <c r="O134" i="50" s="1"/>
  <c r="N133" i="50"/>
  <c r="O133" i="50" s="1"/>
  <c r="N132" i="50"/>
  <c r="O132" i="50" s="1"/>
  <c r="N131" i="50"/>
  <c r="O131" i="50" s="1"/>
  <c r="N130" i="50"/>
  <c r="N129" i="50"/>
  <c r="O129" i="50" s="1"/>
  <c r="N128" i="50"/>
  <c r="O128" i="50" s="1"/>
  <c r="N127" i="50"/>
  <c r="N126" i="50"/>
  <c r="N125" i="50"/>
  <c r="O125" i="50" s="1"/>
  <c r="N124" i="50"/>
  <c r="O124" i="50" s="1"/>
  <c r="N122" i="50"/>
  <c r="O122" i="50" s="1"/>
  <c r="N121" i="50"/>
  <c r="O121" i="50" s="1"/>
  <c r="N120" i="50"/>
  <c r="N119" i="50"/>
  <c r="N118" i="50"/>
  <c r="N117" i="50"/>
  <c r="O117" i="50" s="1"/>
  <c r="N116" i="50"/>
  <c r="O116" i="50" s="1"/>
  <c r="N115" i="50"/>
  <c r="N114" i="50"/>
  <c r="O114" i="50" s="1"/>
  <c r="Q114" i="50" s="1"/>
  <c r="N113" i="50"/>
  <c r="O113" i="50" s="1"/>
  <c r="N112" i="50"/>
  <c r="O112" i="50" s="1"/>
  <c r="N111" i="50"/>
  <c r="O111" i="50" s="1"/>
  <c r="N110" i="50"/>
  <c r="N109" i="50"/>
  <c r="N108" i="50"/>
  <c r="O108" i="50" s="1"/>
  <c r="N106" i="50"/>
  <c r="O106" i="50" s="1"/>
  <c r="N105" i="50"/>
  <c r="O105" i="50" s="1"/>
  <c r="N104" i="50"/>
  <c r="O104" i="50" s="1"/>
  <c r="N103" i="50"/>
  <c r="N102" i="50"/>
  <c r="O102" i="50" s="1"/>
  <c r="N101" i="50"/>
  <c r="O101" i="50" s="1"/>
  <c r="N100" i="50"/>
  <c r="O100" i="50" s="1"/>
  <c r="N99" i="50"/>
  <c r="O99" i="50" s="1"/>
  <c r="N98" i="50"/>
  <c r="O98" i="50" s="1"/>
  <c r="N97" i="50"/>
  <c r="O97" i="50" s="1"/>
  <c r="N96" i="50"/>
  <c r="O96" i="50" s="1"/>
  <c r="N95" i="50"/>
  <c r="O95" i="50" s="1"/>
  <c r="N94" i="50"/>
  <c r="O94" i="50" s="1"/>
  <c r="N93" i="50"/>
  <c r="O93" i="50" s="1"/>
  <c r="N92" i="50"/>
  <c r="O92" i="50" s="1"/>
  <c r="O453" i="50"/>
  <c r="Q453" i="50" s="1"/>
  <c r="O444" i="50"/>
  <c r="Y444" i="50" s="1"/>
  <c r="O442" i="50"/>
  <c r="Y442" i="50" s="1"/>
  <c r="O441" i="50"/>
  <c r="Y441" i="50" s="1"/>
  <c r="O438" i="50"/>
  <c r="Q438" i="50" s="1"/>
  <c r="O436" i="50"/>
  <c r="Y436" i="50" s="1"/>
  <c r="Q436" i="50"/>
  <c r="O435" i="50"/>
  <c r="Q435" i="50" s="1"/>
  <c r="O430" i="50"/>
  <c r="W430" i="50" s="1"/>
  <c r="O428" i="50"/>
  <c r="Q428" i="50" s="1"/>
  <c r="O427" i="50"/>
  <c r="W427" i="50" s="1"/>
  <c r="O421" i="50"/>
  <c r="Q421" i="50" s="1"/>
  <c r="O420" i="50"/>
  <c r="Q420" i="50" s="1"/>
  <c r="O419" i="50"/>
  <c r="W419" i="50" s="1"/>
  <c r="Q419" i="50"/>
  <c r="O415" i="50"/>
  <c r="Q415" i="50" s="1"/>
  <c r="O412" i="50"/>
  <c r="W412" i="50" s="1"/>
  <c r="O411" i="50"/>
  <c r="Y411" i="50" s="1"/>
  <c r="Q411" i="50"/>
  <c r="O410" i="50"/>
  <c r="Q410" i="50" s="1"/>
  <c r="O409" i="50"/>
  <c r="Q409" i="50" s="1"/>
  <c r="O402" i="50"/>
  <c r="Y402" i="50" s="1"/>
  <c r="Q402" i="50"/>
  <c r="O398" i="50"/>
  <c r="W398" i="50" s="1"/>
  <c r="Q398" i="50"/>
  <c r="O393" i="50"/>
  <c r="Q393" i="50" s="1"/>
  <c r="O389" i="50"/>
  <c r="W389" i="50" s="1"/>
  <c r="O388" i="50"/>
  <c r="Y388" i="50" s="1"/>
  <c r="Q388" i="50"/>
  <c r="O387" i="50"/>
  <c r="Q387" i="50" s="1"/>
  <c r="O386" i="50"/>
  <c r="Q386" i="50" s="1"/>
  <c r="O376" i="50"/>
  <c r="Q376" i="50" s="1"/>
  <c r="O375" i="50"/>
  <c r="Q375" i="50" s="1"/>
  <c r="O372" i="50"/>
  <c r="Y372" i="50" s="1"/>
  <c r="Q372" i="50"/>
  <c r="O359" i="50"/>
  <c r="Q359" i="50" s="1"/>
  <c r="O354" i="50"/>
  <c r="Y354" i="50" s="1"/>
  <c r="O351" i="50"/>
  <c r="W351" i="50" s="1"/>
  <c r="O349" i="50"/>
  <c r="Q349" i="50" s="1"/>
  <c r="O347" i="50"/>
  <c r="Q347" i="50" s="1"/>
  <c r="O346" i="50"/>
  <c r="Q346" i="50" s="1"/>
  <c r="O345" i="50"/>
  <c r="Q345" i="50" s="1"/>
  <c r="O343" i="50"/>
  <c r="W343" i="50" s="1"/>
  <c r="Q343" i="50"/>
  <c r="O342" i="50"/>
  <c r="Q342" i="50" s="1"/>
  <c r="O341" i="50"/>
  <c r="W341" i="50" s="1"/>
  <c r="O340" i="50"/>
  <c r="Q340" i="50" s="1"/>
  <c r="O339" i="50"/>
  <c r="W339" i="50" s="1"/>
  <c r="Q339" i="50"/>
  <c r="O335" i="50"/>
  <c r="Y335" i="50" s="1"/>
  <c r="O334" i="50"/>
  <c r="Y334" i="50" s="1"/>
  <c r="O332" i="50"/>
  <c r="W332" i="50" s="1"/>
  <c r="Q332" i="50"/>
  <c r="O328" i="50"/>
  <c r="Y328" i="50" s="1"/>
  <c r="O327" i="50"/>
  <c r="Q327" i="50" s="1"/>
  <c r="O320" i="50"/>
  <c r="Q320" i="50" s="1"/>
  <c r="O318" i="50"/>
  <c r="Y318" i="50" s="1"/>
  <c r="Q318" i="50"/>
  <c r="O317" i="50"/>
  <c r="Q317" i="50" s="1"/>
  <c r="O312" i="50"/>
  <c r="Q312" i="50" s="1"/>
  <c r="O306" i="50"/>
  <c r="Q306" i="50"/>
  <c r="O305" i="50"/>
  <c r="Y305" i="50" s="1"/>
  <c r="O304" i="50"/>
  <c r="Q304" i="50" s="1"/>
  <c r="O303" i="50"/>
  <c r="Q303" i="50" s="1"/>
  <c r="O301" i="50"/>
  <c r="Q301" i="50" s="1"/>
  <c r="O300" i="50"/>
  <c r="Q300" i="50" s="1"/>
  <c r="O293" i="50"/>
  <c r="Y293" i="50" s="1"/>
  <c r="O289" i="50"/>
  <c r="Q289" i="50" s="1"/>
  <c r="O280" i="50"/>
  <c r="Q280" i="50" s="1"/>
  <c r="O279" i="50"/>
  <c r="Q279" i="50" s="1"/>
  <c r="O278" i="50"/>
  <c r="W278" i="50" s="1"/>
  <c r="O274" i="50"/>
  <c r="Q274" i="50" s="1"/>
  <c r="O272" i="50"/>
  <c r="Q272" i="50" s="1"/>
  <c r="O271" i="50"/>
  <c r="Y271" i="50" s="1"/>
  <c r="Q271" i="50"/>
  <c r="O263" i="50"/>
  <c r="Y263" i="50" s="1"/>
  <c r="O262" i="50"/>
  <c r="Y262" i="50" s="1"/>
  <c r="Q262" i="50"/>
  <c r="O259" i="50"/>
  <c r="Y259" i="50" s="1"/>
  <c r="O257" i="50"/>
  <c r="Q257" i="50" s="1"/>
  <c r="O256" i="50"/>
  <c r="Q256" i="50" s="1"/>
  <c r="O254" i="50"/>
  <c r="Y254" i="50" s="1"/>
  <c r="O253" i="50"/>
  <c r="W253" i="50" s="1"/>
  <c r="O250" i="50"/>
  <c r="W250" i="50" s="1"/>
  <c r="O248" i="50"/>
  <c r="Y248" i="50" s="1"/>
  <c r="Q248" i="50"/>
  <c r="O246" i="50"/>
  <c r="Y246" i="50" s="1"/>
  <c r="O245" i="50"/>
  <c r="W245" i="50" s="1"/>
  <c r="O244" i="50"/>
  <c r="Q244" i="50" s="1"/>
  <c r="O236" i="50"/>
  <c r="Q236" i="50" s="1"/>
  <c r="O235" i="50"/>
  <c r="Y235" i="50" s="1"/>
  <c r="O234" i="50"/>
  <c r="Y234" i="50" s="1"/>
  <c r="O233" i="50"/>
  <c r="Q233" i="50" s="1"/>
  <c r="O230" i="50"/>
  <c r="Q230" i="50" s="1"/>
  <c r="O212" i="50"/>
  <c r="W212" i="50" s="1"/>
  <c r="O207" i="50"/>
  <c r="Y207" i="50" s="1"/>
  <c r="O192" i="50"/>
  <c r="Y192" i="50" s="1"/>
  <c r="Q192" i="50"/>
  <c r="O189" i="50"/>
  <c r="W189" i="50" s="1"/>
  <c r="O186" i="50"/>
  <c r="Y186" i="50" s="1"/>
  <c r="O185" i="50"/>
  <c r="W185" i="50" s="1"/>
  <c r="O181" i="50"/>
  <c r="Q181" i="50" s="1"/>
  <c r="O180" i="50"/>
  <c r="Q180" i="50" s="1"/>
  <c r="O177" i="50"/>
  <c r="O175" i="50"/>
  <c r="Q175" i="50" s="1"/>
  <c r="O166" i="50"/>
  <c r="Q166" i="50" s="1"/>
  <c r="O165" i="50"/>
  <c r="Y165" i="50" s="1"/>
  <c r="O153" i="50"/>
  <c r="W153" i="50" s="1"/>
  <c r="O150" i="50"/>
  <c r="Q150" i="50" s="1"/>
  <c r="O148" i="50"/>
  <c r="Q148" i="50" s="1"/>
  <c r="O143" i="50"/>
  <c r="W143" i="50" s="1"/>
  <c r="Q143" i="50"/>
  <c r="O142" i="50"/>
  <c r="W142" i="50" s="1"/>
  <c r="O138" i="50"/>
  <c r="Y138" i="50" s="1"/>
  <c r="Q138" i="50"/>
  <c r="O137" i="50"/>
  <c r="Q137" i="50" s="1"/>
  <c r="O130" i="50"/>
  <c r="Y130" i="50" s="1"/>
  <c r="O127" i="50"/>
  <c r="Y127" i="50" s="1"/>
  <c r="O126" i="50"/>
  <c r="Q126" i="50" s="1"/>
  <c r="O120" i="50"/>
  <c r="W120" i="50" s="1"/>
  <c r="O119" i="50"/>
  <c r="Y119" i="50" s="1"/>
  <c r="Q119" i="50"/>
  <c r="O118" i="50"/>
  <c r="Y118" i="50" s="1"/>
  <c r="O115" i="50"/>
  <c r="Q115" i="50" s="1"/>
  <c r="O110" i="50"/>
  <c r="Y110" i="50" s="1"/>
  <c r="Q110" i="50"/>
  <c r="O109" i="50"/>
  <c r="W109" i="50" s="1"/>
  <c r="O103" i="50"/>
  <c r="Y103" i="50" s="1"/>
  <c r="Q103" i="50"/>
  <c r="Q424" i="53"/>
  <c r="O424" i="53"/>
  <c r="N424" i="53"/>
  <c r="P424" i="53"/>
  <c r="Q421" i="53"/>
  <c r="O421" i="53"/>
  <c r="N421" i="53"/>
  <c r="P421" i="53"/>
  <c r="Q420" i="53"/>
  <c r="O420" i="53"/>
  <c r="N420" i="53"/>
  <c r="P420" i="53"/>
  <c r="Q418" i="53"/>
  <c r="O418" i="53"/>
  <c r="N418" i="53"/>
  <c r="P418" i="53"/>
  <c r="Q417" i="53"/>
  <c r="O417" i="53"/>
  <c r="N417" i="53"/>
  <c r="P417" i="53"/>
  <c r="Q415" i="53"/>
  <c r="O415" i="53"/>
  <c r="N415" i="53"/>
  <c r="P415" i="53"/>
  <c r="Q414" i="53"/>
  <c r="O414" i="53"/>
  <c r="N414" i="53"/>
  <c r="P414" i="53"/>
  <c r="Q413" i="53"/>
  <c r="O413" i="53"/>
  <c r="N413" i="53"/>
  <c r="P413" i="53"/>
  <c r="Q477" i="50"/>
  <c r="O477" i="50"/>
  <c r="N477" i="50"/>
  <c r="P477" i="50"/>
  <c r="Q474" i="50"/>
  <c r="O474" i="50"/>
  <c r="N474" i="50"/>
  <c r="P474" i="50"/>
  <c r="Q473" i="50"/>
  <c r="O473" i="50"/>
  <c r="N473" i="50"/>
  <c r="P473" i="50"/>
  <c r="Q471" i="50"/>
  <c r="O471" i="50"/>
  <c r="N471" i="50"/>
  <c r="P471" i="50"/>
  <c r="Q470" i="50"/>
  <c r="O470" i="50"/>
  <c r="N470" i="50"/>
  <c r="P470" i="50"/>
  <c r="Q468" i="50"/>
  <c r="O468" i="50"/>
  <c r="N468" i="50"/>
  <c r="P468" i="50"/>
  <c r="Q467" i="50"/>
  <c r="O467" i="50"/>
  <c r="N467" i="50"/>
  <c r="P467" i="50"/>
  <c r="Q466" i="50"/>
  <c r="O466" i="50"/>
  <c r="N466" i="50"/>
  <c r="P466" i="50"/>
  <c r="V454" i="50"/>
  <c r="J454" i="50"/>
  <c r="V453" i="50"/>
  <c r="J453" i="50"/>
  <c r="V452" i="50"/>
  <c r="J452" i="50"/>
  <c r="V451" i="50"/>
  <c r="J451" i="50"/>
  <c r="V450" i="50"/>
  <c r="J450" i="50"/>
  <c r="V449" i="50"/>
  <c r="J449" i="50"/>
  <c r="V448" i="50"/>
  <c r="J448" i="50"/>
  <c r="V447" i="50"/>
  <c r="J447" i="50"/>
  <c r="V446" i="50"/>
  <c r="J446" i="50"/>
  <c r="V445" i="50"/>
  <c r="J445" i="50"/>
  <c r="V444" i="50"/>
  <c r="J444" i="50"/>
  <c r="V443" i="50"/>
  <c r="J443" i="50"/>
  <c r="V442" i="50"/>
  <c r="J442" i="50"/>
  <c r="V441" i="50"/>
  <c r="J441" i="50"/>
  <c r="V440" i="50"/>
  <c r="J440" i="50"/>
  <c r="V439" i="50"/>
  <c r="J439" i="50"/>
  <c r="V438" i="50"/>
  <c r="J438" i="50"/>
  <c r="V437" i="50"/>
  <c r="J437" i="50"/>
  <c r="V436" i="50"/>
  <c r="J436" i="50"/>
  <c r="V435" i="50"/>
  <c r="J435" i="50"/>
  <c r="V433" i="50"/>
  <c r="J433" i="50"/>
  <c r="V432" i="50"/>
  <c r="J432" i="50"/>
  <c r="V431" i="50"/>
  <c r="J431" i="50"/>
  <c r="V430" i="50"/>
  <c r="J430" i="50"/>
  <c r="V429" i="50"/>
  <c r="J429" i="50"/>
  <c r="V428" i="50"/>
  <c r="J428" i="50"/>
  <c r="V427" i="50"/>
  <c r="J427" i="50"/>
  <c r="V426" i="50"/>
  <c r="J426" i="50"/>
  <c r="V425" i="50"/>
  <c r="J425" i="50"/>
  <c r="V424" i="50"/>
  <c r="J424" i="50"/>
  <c r="V423" i="50"/>
  <c r="J423" i="50"/>
  <c r="V422" i="50"/>
  <c r="J422" i="50"/>
  <c r="V421" i="50"/>
  <c r="W421" i="50"/>
  <c r="J421" i="50"/>
  <c r="V420" i="50"/>
  <c r="J420" i="50"/>
  <c r="V419" i="50"/>
  <c r="J419" i="50"/>
  <c r="V418" i="50"/>
  <c r="J418" i="50"/>
  <c r="V417" i="50"/>
  <c r="J417" i="50"/>
  <c r="V416" i="50"/>
  <c r="J416" i="50"/>
  <c r="V415" i="50"/>
  <c r="J415" i="50"/>
  <c r="V414" i="50"/>
  <c r="J414" i="50"/>
  <c r="V412" i="50"/>
  <c r="J412" i="50"/>
  <c r="V411" i="50"/>
  <c r="J411" i="50"/>
  <c r="V410" i="50"/>
  <c r="J410" i="50"/>
  <c r="V409" i="50"/>
  <c r="J409" i="50"/>
  <c r="V408" i="50"/>
  <c r="J408" i="50"/>
  <c r="V407" i="50"/>
  <c r="J407" i="50"/>
  <c r="V406" i="50"/>
  <c r="J406" i="50"/>
  <c r="V405" i="50"/>
  <c r="J405" i="50"/>
  <c r="V404" i="50"/>
  <c r="J404" i="50"/>
  <c r="V403" i="50"/>
  <c r="J403" i="50"/>
  <c r="V402" i="50"/>
  <c r="J402" i="50"/>
  <c r="V401" i="50"/>
  <c r="J401" i="50"/>
  <c r="V400" i="50"/>
  <c r="J400" i="50"/>
  <c r="V399" i="50"/>
  <c r="J399" i="50"/>
  <c r="V398" i="50"/>
  <c r="J398" i="50"/>
  <c r="V397" i="50"/>
  <c r="J397" i="50"/>
  <c r="V396" i="50"/>
  <c r="J396" i="50"/>
  <c r="V395" i="50"/>
  <c r="J395" i="50"/>
  <c r="V394" i="50"/>
  <c r="J394" i="50"/>
  <c r="V393" i="50"/>
  <c r="J393" i="50"/>
  <c r="V391" i="50"/>
  <c r="J391" i="50"/>
  <c r="V390" i="50"/>
  <c r="J390" i="50"/>
  <c r="V389" i="50"/>
  <c r="J389" i="50"/>
  <c r="V388" i="50"/>
  <c r="J388" i="50"/>
  <c r="V387" i="50"/>
  <c r="J387" i="50"/>
  <c r="V386" i="50"/>
  <c r="J386" i="50"/>
  <c r="V385" i="50"/>
  <c r="J385" i="50"/>
  <c r="V384" i="50"/>
  <c r="J384" i="50"/>
  <c r="V383" i="50"/>
  <c r="J383" i="50"/>
  <c r="V382" i="50"/>
  <c r="J382" i="50"/>
  <c r="V381" i="50"/>
  <c r="J381" i="50"/>
  <c r="V380" i="50"/>
  <c r="J380" i="50"/>
  <c r="V379" i="50"/>
  <c r="J379" i="50"/>
  <c r="V378" i="50"/>
  <c r="J378" i="50"/>
  <c r="V377" i="50"/>
  <c r="J377" i="50"/>
  <c r="V376" i="50"/>
  <c r="J376" i="50"/>
  <c r="V375" i="50"/>
  <c r="J375" i="50"/>
  <c r="V374" i="50"/>
  <c r="J374" i="50"/>
  <c r="V373" i="50"/>
  <c r="J373" i="50"/>
  <c r="V372" i="50"/>
  <c r="J372" i="50"/>
  <c r="V370" i="50"/>
  <c r="J370" i="50"/>
  <c r="V369" i="50"/>
  <c r="J369" i="50"/>
  <c r="V368" i="50"/>
  <c r="J368" i="50"/>
  <c r="V367" i="50"/>
  <c r="J367" i="50"/>
  <c r="V366" i="50"/>
  <c r="J366" i="50"/>
  <c r="V365" i="50"/>
  <c r="J365" i="50"/>
  <c r="V364" i="50"/>
  <c r="J364" i="50"/>
  <c r="V363" i="50"/>
  <c r="J363" i="50"/>
  <c r="V362" i="50"/>
  <c r="J362" i="50"/>
  <c r="V361" i="50"/>
  <c r="J361" i="50"/>
  <c r="V360" i="50"/>
  <c r="J360" i="50"/>
  <c r="V359" i="50"/>
  <c r="J359" i="50"/>
  <c r="V358" i="50"/>
  <c r="J358" i="50"/>
  <c r="V357" i="50"/>
  <c r="J357" i="50"/>
  <c r="V356" i="50"/>
  <c r="J356" i="50"/>
  <c r="V355" i="50"/>
  <c r="J355" i="50"/>
  <c r="V354" i="50"/>
  <c r="J354" i="50"/>
  <c r="V353" i="50"/>
  <c r="J353" i="50"/>
  <c r="V352" i="50"/>
  <c r="J352" i="50"/>
  <c r="V351" i="50"/>
  <c r="J351" i="50"/>
  <c r="V349" i="50"/>
  <c r="J349" i="50"/>
  <c r="V348" i="50"/>
  <c r="J348" i="50"/>
  <c r="V347" i="50"/>
  <c r="J347" i="50"/>
  <c r="V346" i="50"/>
  <c r="J346" i="50"/>
  <c r="V345" i="50"/>
  <c r="W345" i="50"/>
  <c r="J345" i="50"/>
  <c r="V344" i="50"/>
  <c r="J344" i="50"/>
  <c r="V343" i="50"/>
  <c r="J343" i="50"/>
  <c r="V342" i="50"/>
  <c r="J342" i="50"/>
  <c r="V341" i="50"/>
  <c r="J341" i="50"/>
  <c r="V340" i="50"/>
  <c r="J340" i="50"/>
  <c r="V339" i="50"/>
  <c r="Y339" i="50"/>
  <c r="J339" i="50"/>
  <c r="V338" i="50"/>
  <c r="J338" i="50"/>
  <c r="V337" i="50"/>
  <c r="J337" i="50"/>
  <c r="V336" i="50"/>
  <c r="J336" i="50"/>
  <c r="V335" i="50"/>
  <c r="J335" i="50"/>
  <c r="V334" i="50"/>
  <c r="J334" i="50"/>
  <c r="V333" i="50"/>
  <c r="J333" i="50"/>
  <c r="V332" i="50"/>
  <c r="J332" i="50"/>
  <c r="V331" i="50"/>
  <c r="J331" i="50"/>
  <c r="V330" i="50"/>
  <c r="J330" i="50"/>
  <c r="V328" i="50"/>
  <c r="J328" i="50"/>
  <c r="V327" i="50"/>
  <c r="J327" i="50"/>
  <c r="V326" i="50"/>
  <c r="J326" i="50"/>
  <c r="V325" i="50"/>
  <c r="J325" i="50"/>
  <c r="V324" i="50"/>
  <c r="J324" i="50"/>
  <c r="V323" i="50"/>
  <c r="J323" i="50"/>
  <c r="V322" i="50"/>
  <c r="J322" i="50"/>
  <c r="V321" i="50"/>
  <c r="J321" i="50"/>
  <c r="V320" i="50"/>
  <c r="J320" i="50"/>
  <c r="V319" i="50"/>
  <c r="J319" i="50"/>
  <c r="V318" i="50"/>
  <c r="J318" i="50"/>
  <c r="V317" i="50"/>
  <c r="J317" i="50"/>
  <c r="V316" i="50"/>
  <c r="J316" i="50"/>
  <c r="V315" i="50"/>
  <c r="J315" i="50"/>
  <c r="V314" i="50"/>
  <c r="J314" i="50"/>
  <c r="V312" i="50"/>
  <c r="J312" i="50"/>
  <c r="V311" i="50"/>
  <c r="J311" i="50"/>
  <c r="V310" i="50"/>
  <c r="J310" i="50"/>
  <c r="V309" i="50"/>
  <c r="J309" i="50"/>
  <c r="V308" i="50"/>
  <c r="J308" i="50"/>
  <c r="V307" i="50"/>
  <c r="J307" i="50"/>
  <c r="V306" i="50"/>
  <c r="J306" i="50"/>
  <c r="V305" i="50"/>
  <c r="J305" i="50"/>
  <c r="V304" i="50"/>
  <c r="J304" i="50"/>
  <c r="V303" i="50"/>
  <c r="J303" i="50"/>
  <c r="V302" i="50"/>
  <c r="J302" i="50"/>
  <c r="V301" i="50"/>
  <c r="J301" i="50"/>
  <c r="V300" i="50"/>
  <c r="J300" i="50"/>
  <c r="V299" i="50"/>
  <c r="J299" i="50"/>
  <c r="V298" i="50"/>
  <c r="J298" i="50"/>
  <c r="V297" i="50"/>
  <c r="J297" i="50"/>
  <c r="V296" i="50"/>
  <c r="J296" i="50"/>
  <c r="V295" i="50"/>
  <c r="J295" i="50"/>
  <c r="V294" i="50"/>
  <c r="J294" i="50"/>
  <c r="V293" i="50"/>
  <c r="J293" i="50"/>
  <c r="V291" i="50"/>
  <c r="J291" i="50"/>
  <c r="V290" i="50"/>
  <c r="J290" i="50"/>
  <c r="V289" i="50"/>
  <c r="J289" i="50"/>
  <c r="V288" i="50"/>
  <c r="J288" i="50"/>
  <c r="V287" i="50"/>
  <c r="J287" i="50"/>
  <c r="V286" i="50"/>
  <c r="J286" i="50"/>
  <c r="V285" i="50"/>
  <c r="J285" i="50"/>
  <c r="V284" i="50"/>
  <c r="J284" i="50"/>
  <c r="V283" i="50"/>
  <c r="J283" i="50"/>
  <c r="V282" i="50"/>
  <c r="J282" i="50"/>
  <c r="V281" i="50"/>
  <c r="J281" i="50"/>
  <c r="V280" i="50"/>
  <c r="J280" i="50"/>
  <c r="V279" i="50"/>
  <c r="J279" i="50"/>
  <c r="V278" i="50"/>
  <c r="J278" i="50"/>
  <c r="V277" i="50"/>
  <c r="J277" i="50"/>
  <c r="V275" i="50"/>
  <c r="J275" i="50"/>
  <c r="V274" i="50"/>
  <c r="J274" i="50"/>
  <c r="V273" i="50"/>
  <c r="J273" i="50"/>
  <c r="V272" i="50"/>
  <c r="J272" i="50"/>
  <c r="V271" i="50"/>
  <c r="W271" i="50"/>
  <c r="J271" i="50"/>
  <c r="V270" i="50"/>
  <c r="J270" i="50"/>
  <c r="V269" i="50"/>
  <c r="J269" i="50"/>
  <c r="V268" i="50"/>
  <c r="J268" i="50"/>
  <c r="V267" i="50"/>
  <c r="J267" i="50"/>
  <c r="V266" i="50"/>
  <c r="J266" i="50"/>
  <c r="V265" i="50"/>
  <c r="J265" i="50"/>
  <c r="V264" i="50"/>
  <c r="J264" i="50"/>
  <c r="V263" i="50"/>
  <c r="W263" i="50"/>
  <c r="J263" i="50"/>
  <c r="V262" i="50"/>
  <c r="J262" i="50"/>
  <c r="V261" i="50"/>
  <c r="J261" i="50"/>
  <c r="V260" i="50"/>
  <c r="J260" i="50"/>
  <c r="V259" i="50"/>
  <c r="J259" i="50"/>
  <c r="V258" i="50"/>
  <c r="J258" i="50"/>
  <c r="V257" i="50"/>
  <c r="J257" i="50"/>
  <c r="V256" i="50"/>
  <c r="J256" i="50"/>
  <c r="V254" i="50"/>
  <c r="J254" i="50"/>
  <c r="V253" i="50"/>
  <c r="J253" i="50"/>
  <c r="V252" i="50"/>
  <c r="J252" i="50"/>
  <c r="V251" i="50"/>
  <c r="J251" i="50"/>
  <c r="V250" i="50"/>
  <c r="J250" i="50"/>
  <c r="V249" i="50"/>
  <c r="J249" i="50"/>
  <c r="V248" i="50"/>
  <c r="J248" i="50"/>
  <c r="V247" i="50"/>
  <c r="J247" i="50"/>
  <c r="V246" i="50"/>
  <c r="J246" i="50"/>
  <c r="V245" i="50"/>
  <c r="J245" i="50"/>
  <c r="V244" i="50"/>
  <c r="J244" i="50"/>
  <c r="V243" i="50"/>
  <c r="J243" i="50"/>
  <c r="V242" i="50"/>
  <c r="J242" i="50"/>
  <c r="V241" i="50"/>
  <c r="J241" i="50"/>
  <c r="V240" i="50"/>
  <c r="J240" i="50"/>
  <c r="V238" i="50"/>
  <c r="J238" i="50"/>
  <c r="V237" i="50"/>
  <c r="J237" i="50"/>
  <c r="V236" i="50"/>
  <c r="J236" i="50"/>
  <c r="V235" i="50"/>
  <c r="J235" i="50"/>
  <c r="V234" i="50"/>
  <c r="J234" i="50"/>
  <c r="V233" i="50"/>
  <c r="J233" i="50"/>
  <c r="V232" i="50"/>
  <c r="J232" i="50"/>
  <c r="V231" i="50"/>
  <c r="J231" i="50"/>
  <c r="V230" i="50"/>
  <c r="J230" i="50"/>
  <c r="V229" i="50"/>
  <c r="J229" i="50"/>
  <c r="V228" i="50"/>
  <c r="J228" i="50"/>
  <c r="V227" i="50"/>
  <c r="J227" i="50"/>
  <c r="V226" i="50"/>
  <c r="J226" i="50"/>
  <c r="V225" i="50"/>
  <c r="J225" i="50"/>
  <c r="V224" i="50"/>
  <c r="J224" i="50"/>
  <c r="V223" i="50"/>
  <c r="J223" i="50"/>
  <c r="V222" i="50"/>
  <c r="J222" i="50"/>
  <c r="V221" i="50"/>
  <c r="J221" i="50"/>
  <c r="V220" i="50"/>
  <c r="J220" i="50"/>
  <c r="V219" i="50"/>
  <c r="J219" i="50"/>
  <c r="V217" i="50"/>
  <c r="J217" i="50"/>
  <c r="V216" i="50"/>
  <c r="J216" i="50"/>
  <c r="V215" i="50"/>
  <c r="J215" i="50"/>
  <c r="V214" i="50"/>
  <c r="J214" i="50"/>
  <c r="V213" i="50"/>
  <c r="J213" i="50"/>
  <c r="V212" i="50"/>
  <c r="J212" i="50"/>
  <c r="V211" i="50"/>
  <c r="J211" i="50"/>
  <c r="V210" i="50"/>
  <c r="J210" i="50"/>
  <c r="V209" i="50"/>
  <c r="J209" i="50"/>
  <c r="V208" i="50"/>
  <c r="J208" i="50"/>
  <c r="V207" i="50"/>
  <c r="J207" i="50"/>
  <c r="V206" i="50"/>
  <c r="J206" i="50"/>
  <c r="V205" i="50"/>
  <c r="J205" i="50"/>
  <c r="V204" i="50"/>
  <c r="J204" i="50"/>
  <c r="V203" i="50"/>
  <c r="J203" i="50"/>
  <c r="V202" i="50"/>
  <c r="J202" i="50"/>
  <c r="V201" i="50"/>
  <c r="J201" i="50"/>
  <c r="V200" i="50"/>
  <c r="J200" i="50"/>
  <c r="V199" i="50"/>
  <c r="J199" i="50"/>
  <c r="V198" i="50"/>
  <c r="J198" i="50"/>
  <c r="V196" i="50"/>
  <c r="J196" i="50"/>
  <c r="V195" i="50"/>
  <c r="J195" i="50"/>
  <c r="V194" i="50"/>
  <c r="J194" i="50"/>
  <c r="V193" i="50"/>
  <c r="J193" i="50"/>
  <c r="V192" i="50"/>
  <c r="J192" i="50"/>
  <c r="V191" i="50"/>
  <c r="J191" i="50"/>
  <c r="V190" i="50"/>
  <c r="J190" i="50"/>
  <c r="V189" i="50"/>
  <c r="J189" i="50"/>
  <c r="V188" i="50"/>
  <c r="J188" i="50"/>
  <c r="V187" i="50"/>
  <c r="J187" i="50"/>
  <c r="V186" i="50"/>
  <c r="W186" i="50"/>
  <c r="J186" i="50"/>
  <c r="V185" i="50"/>
  <c r="Y185" i="50"/>
  <c r="J185" i="50"/>
  <c r="V184" i="50"/>
  <c r="J184" i="50"/>
  <c r="V183" i="50"/>
  <c r="J183" i="50"/>
  <c r="V182" i="50"/>
  <c r="J182" i="50"/>
  <c r="V181" i="50"/>
  <c r="Y181" i="50"/>
  <c r="J181" i="50"/>
  <c r="V180" i="50"/>
  <c r="J180" i="50"/>
  <c r="V179" i="50"/>
  <c r="J179" i="50"/>
  <c r="V178" i="50"/>
  <c r="J178" i="50"/>
  <c r="V177" i="50"/>
  <c r="J177" i="50"/>
  <c r="V175" i="50"/>
  <c r="J175" i="50"/>
  <c r="V174" i="50"/>
  <c r="J174" i="50"/>
  <c r="V173" i="50"/>
  <c r="J173" i="50"/>
  <c r="V172" i="50"/>
  <c r="J172" i="50"/>
  <c r="V171" i="50"/>
  <c r="J171" i="50"/>
  <c r="V170" i="50"/>
  <c r="J170" i="50"/>
  <c r="V169" i="50"/>
  <c r="J169" i="50"/>
  <c r="V168" i="50"/>
  <c r="J168" i="50"/>
  <c r="V167" i="50"/>
  <c r="J167" i="50"/>
  <c r="V166" i="50"/>
  <c r="Y166" i="50"/>
  <c r="J166" i="50"/>
  <c r="V165" i="50"/>
  <c r="J165" i="50"/>
  <c r="V164" i="50"/>
  <c r="J164" i="50"/>
  <c r="V163" i="50"/>
  <c r="J163" i="50"/>
  <c r="V162" i="50"/>
  <c r="J162" i="50"/>
  <c r="V161" i="50"/>
  <c r="J161" i="50"/>
  <c r="V160" i="50"/>
  <c r="J160" i="50"/>
  <c r="V159" i="50"/>
  <c r="J159" i="50"/>
  <c r="V158" i="50"/>
  <c r="J158" i="50"/>
  <c r="V157" i="50"/>
  <c r="J157" i="50"/>
  <c r="V156" i="50"/>
  <c r="J156" i="50"/>
  <c r="V154" i="50"/>
  <c r="J154" i="50"/>
  <c r="V153" i="50"/>
  <c r="J153" i="50"/>
  <c r="V152" i="50"/>
  <c r="J152" i="50"/>
  <c r="V151" i="50"/>
  <c r="J151" i="50"/>
  <c r="V150" i="50"/>
  <c r="J150" i="50"/>
  <c r="V149" i="50"/>
  <c r="J149" i="50"/>
  <c r="V148" i="50"/>
  <c r="J148" i="50"/>
  <c r="V147" i="50"/>
  <c r="J147" i="50"/>
  <c r="V146" i="50"/>
  <c r="J146" i="50"/>
  <c r="V145" i="50"/>
  <c r="J145" i="50"/>
  <c r="V144" i="50"/>
  <c r="J144" i="50"/>
  <c r="V143" i="50"/>
  <c r="J143" i="50"/>
  <c r="V142" i="50"/>
  <c r="J142" i="50"/>
  <c r="V141" i="50"/>
  <c r="J141" i="50"/>
  <c r="V140" i="50"/>
  <c r="J140" i="50"/>
  <c r="V138" i="50"/>
  <c r="J138" i="50"/>
  <c r="V137" i="50"/>
  <c r="J137" i="50"/>
  <c r="V136" i="50"/>
  <c r="J136" i="50"/>
  <c r="V135" i="50"/>
  <c r="J135" i="50"/>
  <c r="V134" i="50"/>
  <c r="J134" i="50"/>
  <c r="V133" i="50"/>
  <c r="J133" i="50"/>
  <c r="V132" i="50"/>
  <c r="J132" i="50"/>
  <c r="V131" i="50"/>
  <c r="J131" i="50"/>
  <c r="V130" i="50"/>
  <c r="J130" i="50"/>
  <c r="V129" i="50"/>
  <c r="J129" i="50"/>
  <c r="V128" i="50"/>
  <c r="J128" i="50"/>
  <c r="V127" i="50"/>
  <c r="J127" i="50"/>
  <c r="V126" i="50"/>
  <c r="J126" i="50"/>
  <c r="V125" i="50"/>
  <c r="J125" i="50"/>
  <c r="V124" i="50"/>
  <c r="J124" i="50"/>
  <c r="V122" i="50"/>
  <c r="J122" i="50"/>
  <c r="V121" i="50"/>
  <c r="J121" i="50"/>
  <c r="V120" i="50"/>
  <c r="J120" i="50"/>
  <c r="V119" i="50"/>
  <c r="J119" i="50"/>
  <c r="V118" i="50"/>
  <c r="J118" i="50"/>
  <c r="V117" i="50"/>
  <c r="J117" i="50"/>
  <c r="V116" i="50"/>
  <c r="J116" i="50"/>
  <c r="V115" i="50"/>
  <c r="J115" i="50"/>
  <c r="V114" i="50"/>
  <c r="J114" i="50"/>
  <c r="V113" i="50"/>
  <c r="J113" i="50"/>
  <c r="V112" i="50"/>
  <c r="J112" i="50"/>
  <c r="V111" i="50"/>
  <c r="J111" i="50"/>
  <c r="V110" i="50"/>
  <c r="J110" i="50"/>
  <c r="V109" i="50"/>
  <c r="J109" i="50"/>
  <c r="V108" i="50"/>
  <c r="J108" i="50"/>
  <c r="V106" i="50"/>
  <c r="J106" i="50"/>
  <c r="V105" i="50"/>
  <c r="J105" i="50"/>
  <c r="V104" i="50"/>
  <c r="J104" i="50"/>
  <c r="V103" i="50"/>
  <c r="J103" i="50"/>
  <c r="V102" i="50"/>
  <c r="J102" i="50"/>
  <c r="V101" i="50"/>
  <c r="J101" i="50"/>
  <c r="V100" i="50"/>
  <c r="J100" i="50"/>
  <c r="V99" i="50"/>
  <c r="J99" i="50"/>
  <c r="V98" i="50"/>
  <c r="J98" i="50"/>
  <c r="V97" i="50"/>
  <c r="J97" i="50"/>
  <c r="V96" i="50"/>
  <c r="J96" i="50"/>
  <c r="V95" i="50"/>
  <c r="J95" i="50"/>
  <c r="V94" i="50"/>
  <c r="J94" i="50"/>
  <c r="V93" i="50"/>
  <c r="J93" i="50"/>
  <c r="V92" i="50"/>
  <c r="J92" i="50"/>
  <c r="F434" i="50"/>
  <c r="F413" i="50"/>
  <c r="F392" i="50"/>
  <c r="F371" i="50"/>
  <c r="F350" i="50"/>
  <c r="F329" i="50"/>
  <c r="F313" i="50"/>
  <c r="F292" i="50"/>
  <c r="F276" i="50"/>
  <c r="F255" i="50"/>
  <c r="F239" i="50"/>
  <c r="F218" i="50"/>
  <c r="F197" i="50"/>
  <c r="F176" i="50"/>
  <c r="F155" i="50"/>
  <c r="F139" i="50"/>
  <c r="F123" i="50"/>
  <c r="F107" i="50"/>
  <c r="F91" i="50"/>
  <c r="W347" i="50"/>
  <c r="W181" i="50"/>
  <c r="Y345" i="50"/>
  <c r="Y427" i="50"/>
  <c r="Y430" i="50"/>
  <c r="Y419" i="50"/>
  <c r="W436" i="50"/>
  <c r="W444" i="50"/>
  <c r="W165" i="50"/>
  <c r="W115" i="50"/>
  <c r="W262" i="50"/>
  <c r="W234" i="50"/>
  <c r="W280" i="50"/>
  <c r="Y306" i="50"/>
  <c r="W306" i="50"/>
  <c r="W272" i="50"/>
  <c r="W300" i="50"/>
  <c r="Y342" i="50"/>
  <c r="W342" i="50"/>
  <c r="Y346" i="50"/>
  <c r="W274" i="50"/>
  <c r="Y312" i="50"/>
  <c r="W312" i="50"/>
  <c r="W375" i="50"/>
  <c r="Y393" i="50"/>
  <c r="W393" i="50"/>
  <c r="W349" i="50"/>
  <c r="Y428" i="50"/>
  <c r="Y415" i="50"/>
  <c r="W415" i="50"/>
  <c r="W402" i="50"/>
  <c r="W420" i="50"/>
  <c r="E418" i="53"/>
  <c r="E417" i="53"/>
  <c r="E424" i="53"/>
  <c r="F88" i="51"/>
  <c r="F87" i="51"/>
  <c r="E430" i="53"/>
  <c r="E431" i="53"/>
  <c r="E432" i="53"/>
  <c r="E433" i="53"/>
  <c r="E429" i="53"/>
  <c r="D31" i="53"/>
  <c r="Q477" i="52"/>
  <c r="O477" i="52"/>
  <c r="N477" i="52"/>
  <c r="Q474" i="52"/>
  <c r="O474" i="52"/>
  <c r="N474" i="52"/>
  <c r="Q473" i="52"/>
  <c r="O473" i="52"/>
  <c r="N473" i="52"/>
  <c r="Q471" i="52"/>
  <c r="O471" i="52"/>
  <c r="N471" i="52"/>
  <c r="Q470" i="52"/>
  <c r="O470" i="52"/>
  <c r="N470" i="52"/>
  <c r="Q468" i="52"/>
  <c r="O468" i="52"/>
  <c r="N468" i="52"/>
  <c r="Q467" i="52"/>
  <c r="O467" i="52"/>
  <c r="N467" i="52"/>
  <c r="Q466" i="52"/>
  <c r="O466" i="52"/>
  <c r="N466" i="52"/>
  <c r="K75" i="52"/>
  <c r="J75" i="52"/>
  <c r="I75" i="52"/>
  <c r="H75" i="52"/>
  <c r="G75" i="52"/>
  <c r="F75" i="52"/>
  <c r="D31" i="52"/>
  <c r="F86" i="51"/>
  <c r="F85" i="51"/>
  <c r="F84" i="51"/>
  <c r="D31" i="51"/>
  <c r="G75" i="50"/>
  <c r="H75" i="50"/>
  <c r="I75" i="50"/>
  <c r="J75" i="50"/>
  <c r="K75" i="50"/>
  <c r="F75" i="50"/>
  <c r="D31" i="50"/>
  <c r="G394" i="53"/>
  <c r="G389" i="53"/>
  <c r="G373" i="53"/>
  <c r="G365" i="53"/>
  <c r="G355" i="53"/>
  <c r="G346" i="53"/>
  <c r="G337" i="53"/>
  <c r="G324" i="53"/>
  <c r="G316" i="53"/>
  <c r="G312" i="53"/>
  <c r="G306" i="53"/>
  <c r="G288" i="53"/>
  <c r="G256" i="53"/>
  <c r="G249" i="53"/>
  <c r="G244" i="53"/>
  <c r="G242" i="53"/>
  <c r="G226" i="53"/>
  <c r="G212" i="53"/>
  <c r="G210" i="53"/>
  <c r="G192" i="53"/>
  <c r="G183" i="53"/>
  <c r="G178" i="53"/>
  <c r="G175" i="53"/>
  <c r="G170" i="53"/>
  <c r="G167" i="53"/>
  <c r="G157" i="53"/>
  <c r="G147" i="53"/>
  <c r="G128" i="53"/>
  <c r="G126" i="53"/>
  <c r="G109" i="53"/>
  <c r="G107" i="53"/>
  <c r="X105" i="53"/>
  <c r="G99" i="53"/>
  <c r="G98" i="53"/>
  <c r="G92" i="53"/>
  <c r="X90" i="53"/>
  <c r="X80" i="53"/>
  <c r="G74" i="53"/>
  <c r="G71" i="53"/>
  <c r="G69" i="53"/>
  <c r="G68" i="53"/>
  <c r="G66" i="53"/>
  <c r="G64" i="53"/>
  <c r="X60" i="53"/>
  <c r="G50" i="53"/>
  <c r="G49" i="53"/>
  <c r="G47" i="53"/>
  <c r="G44" i="53"/>
  <c r="G43" i="53"/>
  <c r="G86" i="53"/>
  <c r="G56" i="53"/>
  <c r="G55" i="53"/>
  <c r="G51" i="53"/>
  <c r="G45" i="53"/>
  <c r="G397" i="53"/>
  <c r="G377" i="53"/>
  <c r="G371" i="53"/>
  <c r="G368" i="53"/>
  <c r="G363" i="53"/>
  <c r="G350" i="53"/>
  <c r="G344" i="53"/>
  <c r="G341" i="53"/>
  <c r="G332" i="53"/>
  <c r="G313" i="53"/>
  <c r="G307" i="53"/>
  <c r="G304" i="53"/>
  <c r="X302" i="53"/>
  <c r="G294" i="53"/>
  <c r="G291" i="53"/>
  <c r="G282" i="53"/>
  <c r="G266" i="53"/>
  <c r="G259" i="53"/>
  <c r="G254" i="53"/>
  <c r="G252" i="53"/>
  <c r="G247" i="53"/>
  <c r="G238" i="53"/>
  <c r="G229" i="53"/>
  <c r="G227" i="53"/>
  <c r="G215" i="53"/>
  <c r="G203" i="53"/>
  <c r="G199" i="53"/>
  <c r="G190" i="53"/>
  <c r="G181" i="53"/>
  <c r="G173" i="53"/>
  <c r="G152" i="53"/>
  <c r="G145" i="53"/>
  <c r="G141" i="53"/>
  <c r="G136" i="53"/>
  <c r="G131" i="53"/>
  <c r="G121" i="53"/>
  <c r="G112" i="53"/>
  <c r="G103" i="53"/>
  <c r="Z98" i="53"/>
  <c r="G392" i="53"/>
  <c r="G390" i="53"/>
  <c r="G387" i="53"/>
  <c r="G384" i="53"/>
  <c r="G380" i="53"/>
  <c r="G374" i="53"/>
  <c r="G358" i="53"/>
  <c r="G356" i="53"/>
  <c r="G353" i="53"/>
  <c r="G347" i="53"/>
  <c r="G327" i="53"/>
  <c r="G322" i="53"/>
  <c r="G319" i="53"/>
  <c r="G314" i="53"/>
  <c r="G299" i="53"/>
  <c r="G289" i="53"/>
  <c r="G279" i="53"/>
  <c r="G275" i="53"/>
  <c r="G273" i="53"/>
  <c r="G264" i="53"/>
  <c r="Z251" i="53"/>
  <c r="G245" i="53"/>
  <c r="G234" i="53"/>
  <c r="Z226" i="53"/>
  <c r="G224" i="53"/>
  <c r="G220" i="53"/>
  <c r="G218" i="53"/>
  <c r="G213" i="53"/>
  <c r="G208" i="53"/>
  <c r="G202" i="53"/>
  <c r="G197" i="53"/>
  <c r="G164" i="53"/>
  <c r="G134" i="53"/>
  <c r="G124" i="53"/>
  <c r="G118" i="53"/>
  <c r="G116" i="53"/>
  <c r="G95" i="53"/>
  <c r="G88" i="53"/>
  <c r="G72" i="53"/>
  <c r="X68" i="53"/>
  <c r="G59" i="53"/>
  <c r="X49" i="53"/>
  <c r="G41" i="53"/>
  <c r="G400" i="53"/>
  <c r="G398" i="53"/>
  <c r="G395" i="53"/>
  <c r="G382" i="53"/>
  <c r="G375" i="53"/>
  <c r="G366" i="53"/>
  <c r="G348" i="53"/>
  <c r="G335" i="53"/>
  <c r="G330" i="53"/>
  <c r="G325" i="53"/>
  <c r="G317" i="53"/>
  <c r="G388" i="53"/>
  <c r="G385" i="53"/>
  <c r="G369" i="53"/>
  <c r="G367" i="53"/>
  <c r="G364" i="53"/>
  <c r="G360" i="53"/>
  <c r="G354" i="53"/>
  <c r="G342" i="53"/>
  <c r="G328" i="53"/>
  <c r="G293" i="53"/>
  <c r="G284" i="53"/>
  <c r="G281" i="53"/>
  <c r="G267" i="53"/>
  <c r="G258" i="53"/>
  <c r="G253" i="53"/>
  <c r="G246" i="53"/>
  <c r="G230" i="53"/>
  <c r="G228" i="53"/>
  <c r="G225" i="53"/>
  <c r="G198" i="53"/>
  <c r="G191" i="53"/>
  <c r="G156" i="53"/>
  <c r="G146" i="53"/>
  <c r="G135" i="53"/>
  <c r="G132" i="53"/>
  <c r="G125" i="53"/>
  <c r="G119" i="53"/>
  <c r="G114" i="53"/>
  <c r="X112" i="53"/>
  <c r="G105" i="53"/>
  <c r="G96" i="53"/>
  <c r="G91" i="53"/>
  <c r="G90" i="53"/>
  <c r="G80" i="53"/>
  <c r="G73" i="53"/>
  <c r="Z41" i="53"/>
  <c r="G391" i="53"/>
  <c r="G379" i="53"/>
  <c r="G345" i="53"/>
  <c r="G311" i="53"/>
  <c r="X298" i="53"/>
  <c r="G290" i="53"/>
  <c r="G280" i="53"/>
  <c r="G276" i="53"/>
  <c r="G272" i="53"/>
  <c r="G255" i="53"/>
  <c r="G241" i="53"/>
  <c r="G205" i="53"/>
  <c r="G187" i="53"/>
  <c r="X184" i="53"/>
  <c r="G163" i="53"/>
  <c r="G161" i="53"/>
  <c r="G159" i="53"/>
  <c r="G129" i="53"/>
  <c r="G127" i="53"/>
  <c r="G100" i="53"/>
  <c r="G97" i="53"/>
  <c r="G57" i="53"/>
  <c r="G179" i="53"/>
  <c r="G172" i="53"/>
  <c r="X168" i="53"/>
  <c r="X113" i="53"/>
  <c r="G87" i="53"/>
  <c r="G160" i="53"/>
  <c r="G393" i="53"/>
  <c r="Z320" i="53"/>
  <c r="Z313" i="53"/>
  <c r="Z244" i="53"/>
  <c r="G237" i="53"/>
  <c r="G233" i="53"/>
  <c r="G222" i="53"/>
  <c r="G211" i="53"/>
  <c r="G189" i="53"/>
  <c r="G168" i="53"/>
  <c r="G120" i="53"/>
  <c r="G106" i="53"/>
  <c r="G359" i="53"/>
  <c r="G326" i="53"/>
  <c r="G309" i="53"/>
  <c r="G295" i="53"/>
  <c r="Z279" i="53"/>
  <c r="G274" i="53"/>
  <c r="G270" i="53"/>
  <c r="G268" i="53"/>
  <c r="G257" i="53"/>
  <c r="G174" i="53"/>
  <c r="G169" i="53"/>
  <c r="G150" i="53"/>
  <c r="G148" i="53"/>
  <c r="G143" i="53"/>
  <c r="G140" i="53"/>
  <c r="G138" i="53"/>
  <c r="G111" i="53"/>
  <c r="G104" i="53"/>
  <c r="G85" i="53"/>
  <c r="G83" i="53"/>
  <c r="G81" i="53"/>
  <c r="G53" i="53"/>
  <c r="G176" i="53"/>
  <c r="G155" i="53"/>
  <c r="G46" i="53"/>
  <c r="G122" i="53"/>
  <c r="G65" i="53"/>
  <c r="G60" i="53"/>
  <c r="G277" i="53"/>
  <c r="G193" i="53"/>
  <c r="G94" i="53"/>
  <c r="X397" i="53"/>
  <c r="G383" i="53"/>
  <c r="G372" i="53"/>
  <c r="G361" i="53"/>
  <c r="G357" i="53"/>
  <c r="X347" i="53"/>
  <c r="G343" i="53"/>
  <c r="G261" i="53"/>
  <c r="G216" i="53"/>
  <c r="G396" i="53"/>
  <c r="G333" i="53"/>
  <c r="G318" i="53"/>
  <c r="G315" i="53"/>
  <c r="G296" i="53"/>
  <c r="G286" i="53"/>
  <c r="G283" i="53"/>
  <c r="G278" i="53"/>
  <c r="G262" i="53"/>
  <c r="G248" i="53"/>
  <c r="G232" i="53"/>
  <c r="G214" i="53"/>
  <c r="G200" i="53"/>
  <c r="G196" i="53"/>
  <c r="G194" i="53"/>
  <c r="G153" i="53"/>
  <c r="G130" i="53"/>
  <c r="X120" i="53"/>
  <c r="G115" i="53"/>
  <c r="G101" i="53"/>
  <c r="G93" i="53"/>
  <c r="G79" i="53"/>
  <c r="G77" i="53"/>
  <c r="G75" i="53"/>
  <c r="G58" i="53"/>
  <c r="G48" i="53"/>
  <c r="G386" i="53"/>
  <c r="X374" i="53"/>
  <c r="G370" i="53"/>
  <c r="G351" i="53"/>
  <c r="G331" i="53"/>
  <c r="G329" i="53"/>
  <c r="G320" i="53"/>
  <c r="X306" i="53"/>
  <c r="G305" i="53"/>
  <c r="G302" i="53"/>
  <c r="G301" i="53"/>
  <c r="G300" i="53"/>
  <c r="G298" i="53"/>
  <c r="G250" i="53"/>
  <c r="G235" i="53"/>
  <c r="G221" i="53"/>
  <c r="G206" i="53"/>
  <c r="G188" i="53"/>
  <c r="G182" i="53"/>
  <c r="G177" i="53"/>
  <c r="G162" i="53"/>
  <c r="G158" i="53"/>
  <c r="G151" i="53"/>
  <c r="G123" i="53"/>
  <c r="G117" i="53"/>
  <c r="Z90" i="53"/>
  <c r="G39" i="53"/>
  <c r="X385" i="53"/>
  <c r="G362" i="53"/>
  <c r="G349" i="53"/>
  <c r="G338" i="53"/>
  <c r="G310" i="53"/>
  <c r="G303" i="53"/>
  <c r="Z301" i="53"/>
  <c r="Z283" i="53"/>
  <c r="G271" i="53"/>
  <c r="G269" i="53"/>
  <c r="X261" i="53"/>
  <c r="Z234" i="53"/>
  <c r="G219" i="53"/>
  <c r="G217" i="53"/>
  <c r="G204" i="53"/>
  <c r="G184" i="53"/>
  <c r="G180" i="53"/>
  <c r="X176" i="53"/>
  <c r="G149" i="53"/>
  <c r="G139" i="53"/>
  <c r="X121" i="53"/>
  <c r="G108" i="53"/>
  <c r="X104" i="53"/>
  <c r="G84" i="53"/>
  <c r="G82" i="53"/>
  <c r="G67" i="53"/>
  <c r="G63" i="53"/>
  <c r="G62" i="53"/>
  <c r="G61" i="53"/>
  <c r="G401" i="53"/>
  <c r="G399" i="53"/>
  <c r="G378" i="53"/>
  <c r="G352" i="53"/>
  <c r="G336" i="53"/>
  <c r="G334" i="53"/>
  <c r="G321" i="53"/>
  <c r="G308" i="53"/>
  <c r="Z302" i="53"/>
  <c r="G292" i="53"/>
  <c r="G287" i="53"/>
  <c r="G265" i="53"/>
  <c r="G263" i="53"/>
  <c r="G240" i="53"/>
  <c r="G209" i="53"/>
  <c r="G201" i="53"/>
  <c r="G166" i="53"/>
  <c r="G154" i="53"/>
  <c r="G142" i="53"/>
  <c r="G137" i="53"/>
  <c r="G133" i="53"/>
  <c r="G110" i="53"/>
  <c r="X98" i="53"/>
  <c r="Z79" i="53"/>
  <c r="G52" i="53"/>
  <c r="G381" i="53"/>
  <c r="G376" i="53"/>
  <c r="G340" i="53"/>
  <c r="G323" i="53"/>
  <c r="G285" i="53"/>
  <c r="G251" i="53"/>
  <c r="G243" i="53"/>
  <c r="G236" i="53"/>
  <c r="G231" i="53"/>
  <c r="G207" i="53"/>
  <c r="G195" i="53"/>
  <c r="G185" i="53"/>
  <c r="G171" i="53"/>
  <c r="G113" i="53"/>
  <c r="G89" i="53"/>
  <c r="G76" i="53"/>
  <c r="G78" i="53"/>
  <c r="G42" i="53"/>
  <c r="G40" i="53"/>
  <c r="Z53" i="53"/>
  <c r="X87" i="53"/>
  <c r="Z300" i="53"/>
  <c r="Z257" i="53"/>
  <c r="X295" i="53"/>
  <c r="X217" i="53"/>
  <c r="X196" i="53"/>
  <c r="X234" i="53"/>
  <c r="Z50" i="53"/>
  <c r="X173" i="53"/>
  <c r="X251" i="53"/>
  <c r="X355" i="53"/>
  <c r="X69" i="53"/>
  <c r="Z140" i="53"/>
  <c r="Z306" i="53"/>
  <c r="X79" i="53"/>
  <c r="Z188" i="53"/>
  <c r="Z311" i="53"/>
  <c r="Z52" i="53"/>
  <c r="Z132" i="53"/>
  <c r="Z292" i="53"/>
  <c r="Z56" i="53"/>
  <c r="X141" i="53"/>
  <c r="X118" i="53"/>
  <c r="Z104" i="53"/>
  <c r="G260" i="53"/>
  <c r="Z212" i="53"/>
  <c r="X259" i="53"/>
  <c r="X163" i="53"/>
  <c r="Z287" i="53"/>
  <c r="X89" i="53"/>
  <c r="Z252" i="53"/>
  <c r="X351" i="53"/>
  <c r="Z236" i="53"/>
  <c r="Z83" i="53"/>
  <c r="Z196" i="53"/>
  <c r="Z288" i="53"/>
  <c r="X389" i="53"/>
  <c r="X96" i="53"/>
  <c r="X172" i="53"/>
  <c r="X343" i="53"/>
  <c r="Z106" i="53"/>
  <c r="Z250" i="53"/>
  <c r="Z323" i="53"/>
  <c r="X62" i="53"/>
  <c r="G186" i="53"/>
  <c r="X300" i="53"/>
  <c r="Z60" i="53"/>
  <c r="X283" i="53"/>
  <c r="Z173" i="53"/>
  <c r="Z192" i="53"/>
  <c r="Z51" i="53"/>
  <c r="Z291" i="53"/>
  <c r="Z177" i="53"/>
  <c r="Z296" i="53"/>
  <c r="X92" i="53"/>
  <c r="Z199" i="53"/>
  <c r="X312" i="53"/>
  <c r="X43" i="53"/>
  <c r="G102" i="53"/>
  <c r="X180" i="53"/>
  <c r="X362" i="53"/>
  <c r="X110" i="53"/>
  <c r="X257" i="53"/>
  <c r="X336" i="53"/>
  <c r="X100" i="53"/>
  <c r="X221" i="53"/>
  <c r="X301" i="53"/>
  <c r="G38" i="53"/>
  <c r="Z62" i="53"/>
  <c r="Z72" i="53"/>
  <c r="X88" i="53"/>
  <c r="Z80" i="53"/>
  <c r="Z96" i="53"/>
  <c r="X95" i="53"/>
  <c r="Z88" i="53"/>
  <c r="G339" i="53"/>
  <c r="Z122" i="53"/>
  <c r="Z220" i="53"/>
  <c r="Z358" i="53"/>
  <c r="X50" i="53"/>
  <c r="X111" i="53"/>
  <c r="X230" i="53"/>
  <c r="X401" i="53"/>
  <c r="X169" i="53"/>
  <c r="Z295" i="53"/>
  <c r="G70" i="53"/>
  <c r="X119" i="53"/>
  <c r="X236" i="53"/>
  <c r="X328" i="53"/>
  <c r="Z261" i="53"/>
  <c r="Z185" i="53"/>
  <c r="Z64" i="53"/>
  <c r="X155" i="53"/>
  <c r="G223" i="53"/>
  <c r="X106" i="53"/>
  <c r="X99" i="53"/>
  <c r="Z169" i="53"/>
  <c r="Z112" i="53"/>
  <c r="X366" i="53"/>
  <c r="Z163" i="53"/>
  <c r="X226" i="53"/>
  <c r="Z392" i="53"/>
  <c r="G54" i="53"/>
  <c r="X114" i="53"/>
  <c r="Z265" i="53"/>
  <c r="Z43" i="53"/>
  <c r="X177" i="53"/>
  <c r="Z308" i="53"/>
  <c r="X97" i="53"/>
  <c r="X122" i="53"/>
  <c r="X240" i="53"/>
  <c r="Z342" i="53"/>
  <c r="X55" i="53"/>
  <c r="X262" i="53"/>
  <c r="X85" i="53"/>
  <c r="Z61" i="53"/>
  <c r="X151" i="53"/>
  <c r="X313" i="53"/>
  <c r="X279" i="53"/>
  <c r="Z120" i="53"/>
  <c r="Z155" i="53"/>
  <c r="X61" i="53"/>
  <c r="Z369" i="53"/>
  <c r="X103" i="53"/>
  <c r="Z312" i="53"/>
  <c r="Z45" i="53"/>
  <c r="Z240" i="53"/>
  <c r="Z44" i="53"/>
  <c r="Z319" i="53"/>
  <c r="G144" i="53"/>
  <c r="X185" i="53"/>
  <c r="X116" i="53"/>
  <c r="X244" i="53"/>
  <c r="X359" i="53"/>
  <c r="X378" i="53"/>
  <c r="Z69" i="53"/>
  <c r="Z346" i="53"/>
  <c r="Z200" i="53"/>
  <c r="Z191" i="53"/>
  <c r="X129" i="53"/>
  <c r="X291" i="53"/>
  <c r="X44" i="53"/>
  <c r="X310" i="53"/>
  <c r="X245" i="53"/>
  <c r="Z181" i="53"/>
  <c r="X94" i="53"/>
  <c r="Z373" i="53"/>
  <c r="Z284" i="53"/>
  <c r="X287" i="53"/>
  <c r="Z153" i="53"/>
  <c r="Z114" i="53"/>
  <c r="X71" i="53"/>
  <c r="X181" i="53"/>
  <c r="Z55" i="53"/>
  <c r="X370" i="53"/>
  <c r="Z315" i="53"/>
  <c r="Z280" i="53"/>
  <c r="X56" i="53"/>
  <c r="X235" i="53"/>
  <c r="G239" i="53"/>
  <c r="X108" i="53"/>
  <c r="X41" i="53"/>
  <c r="Z317" i="53"/>
  <c r="G165" i="53"/>
  <c r="Z230" i="53"/>
  <c r="Z63" i="53"/>
  <c r="X188" i="53"/>
  <c r="Z208" i="53"/>
  <c r="X73" i="53"/>
  <c r="Z68" i="53"/>
  <c r="Z49" i="53"/>
  <c r="G297" i="53"/>
  <c r="X91" i="53"/>
  <c r="Z217" i="53"/>
  <c r="X164" i="53"/>
  <c r="Z143" i="53"/>
  <c r="Z176" i="53"/>
  <c r="X194" i="53"/>
  <c r="Z48" i="53"/>
  <c r="Z397" i="53"/>
  <c r="Z307" i="53"/>
  <c r="Z259" i="53"/>
  <c r="Z243" i="53"/>
  <c r="Z215" i="53"/>
  <c r="Z343" i="53"/>
  <c r="Z272" i="53"/>
  <c r="Z256" i="53"/>
  <c r="Z97" i="53"/>
  <c r="Z338" i="53"/>
  <c r="Z270" i="53"/>
  <c r="X278" i="53"/>
  <c r="X393" i="53"/>
  <c r="Z331" i="53"/>
  <c r="Z262" i="53"/>
  <c r="Z141" i="53"/>
  <c r="Z370" i="53"/>
  <c r="X369" i="53"/>
  <c r="Z387" i="53"/>
  <c r="Z180" i="53"/>
  <c r="X274" i="53"/>
  <c r="Z128" i="53"/>
  <c r="X45" i="53"/>
  <c r="X93" i="53"/>
  <c r="Z364" i="53"/>
  <c r="Z294" i="53"/>
  <c r="X372" i="53"/>
  <c r="X255" i="53"/>
  <c r="Z341" i="53"/>
  <c r="Z94" i="53"/>
  <c r="Z67" i="53"/>
  <c r="Z394" i="53"/>
  <c r="X367" i="53"/>
  <c r="Z171" i="53"/>
  <c r="X282" i="53"/>
  <c r="Z190" i="53"/>
  <c r="Z109" i="53"/>
  <c r="X101" i="53"/>
  <c r="Z353" i="53"/>
  <c r="Z304" i="53"/>
  <c r="X326" i="53"/>
  <c r="X246" i="53"/>
  <c r="Z249" i="53"/>
  <c r="Z205" i="53"/>
  <c r="Z95" i="53"/>
  <c r="Z347" i="53"/>
  <c r="X384" i="53"/>
  <c r="X258" i="53"/>
  <c r="Z164" i="53"/>
  <c r="Z135" i="53"/>
  <c r="X133" i="53"/>
  <c r="Z167" i="53"/>
  <c r="X340" i="53"/>
  <c r="X72" i="53"/>
  <c r="Z340" i="53"/>
  <c r="Z103" i="53"/>
  <c r="X197" i="53"/>
  <c r="Z268" i="53"/>
  <c r="X136" i="53"/>
  <c r="Z116" i="53"/>
  <c r="Z362" i="53"/>
  <c r="Z211" i="53"/>
  <c r="Z344" i="53"/>
  <c r="Z84" i="53"/>
  <c r="Z179" i="53"/>
  <c r="Z316" i="53"/>
  <c r="X74" i="53"/>
  <c r="X212" i="53"/>
  <c r="Z147" i="53"/>
  <c r="Z197" i="53"/>
  <c r="X157" i="53"/>
  <c r="X224" i="53"/>
  <c r="X399" i="53"/>
  <c r="Z204" i="53"/>
  <c r="X51" i="53"/>
  <c r="X138" i="53"/>
  <c r="X135" i="53"/>
  <c r="X58" i="53"/>
  <c r="Z363" i="53"/>
  <c r="Z330" i="53"/>
  <c r="Z345" i="53"/>
  <c r="X156" i="53"/>
  <c r="X182" i="53"/>
  <c r="X352" i="53"/>
  <c r="Z383" i="53"/>
  <c r="Z225" i="53"/>
  <c r="X149" i="53"/>
  <c r="Z314" i="53"/>
  <c r="X227" i="53"/>
  <c r="X42" i="53"/>
  <c r="Z325" i="53"/>
  <c r="Z290" i="53"/>
  <c r="Z372" i="53"/>
  <c r="X109" i="53"/>
  <c r="Z401" i="53"/>
  <c r="X342" i="53"/>
  <c r="X356" i="53"/>
  <c r="Z255" i="53"/>
  <c r="X341" i="53"/>
  <c r="Z74" i="53"/>
  <c r="Z242" i="53"/>
  <c r="X77" i="53"/>
  <c r="X280" i="53"/>
  <c r="X332" i="53"/>
  <c r="X275" i="53"/>
  <c r="X220" i="53"/>
  <c r="X233" i="53"/>
  <c r="Z117" i="53"/>
  <c r="X48" i="53"/>
  <c r="X358" i="53"/>
  <c r="X350" i="53"/>
  <c r="Z247" i="53"/>
  <c r="X214" i="53"/>
  <c r="Z149" i="53"/>
  <c r="Z207" i="53"/>
  <c r="Z40" i="53"/>
  <c r="Z310" i="53"/>
  <c r="Z367" i="53"/>
  <c r="Z309" i="53"/>
  <c r="Z228" i="53"/>
  <c r="Z136" i="53"/>
  <c r="X128" i="53"/>
  <c r="Z59" i="53"/>
  <c r="X333" i="53"/>
  <c r="X338" i="53"/>
  <c r="X272" i="53"/>
  <c r="X200" i="53"/>
  <c r="Z148" i="53"/>
  <c r="X75" i="53"/>
  <c r="Z139" i="53"/>
  <c r="X361" i="53"/>
  <c r="X124" i="53"/>
  <c r="Z145" i="53"/>
  <c r="Z368" i="53"/>
  <c r="X250" i="53"/>
  <c r="X248" i="53"/>
  <c r="X284" i="53"/>
  <c r="Z321" i="53"/>
  <c r="Z138" i="53"/>
  <c r="Z92" i="53"/>
  <c r="Z396" i="53"/>
  <c r="Z348" i="53"/>
  <c r="X203" i="53"/>
  <c r="Z285" i="53"/>
  <c r="Z245" i="53"/>
  <c r="X242" i="53"/>
  <c r="X67" i="53"/>
  <c r="Z108" i="53"/>
  <c r="X78" i="53"/>
  <c r="X398" i="53"/>
  <c r="X315" i="53"/>
  <c r="X293" i="53"/>
  <c r="X174" i="53"/>
  <c r="X231" i="53"/>
  <c r="X288" i="53"/>
  <c r="Z129" i="53"/>
  <c r="X204" i="53"/>
  <c r="Z127" i="53"/>
  <c r="X344" i="53"/>
  <c r="Z172" i="53"/>
  <c r="Z101" i="53"/>
  <c r="X346" i="53"/>
  <c r="X365" i="53"/>
  <c r="Z275" i="53"/>
  <c r="X193" i="53"/>
  <c r="Z327" i="53"/>
  <c r="X376" i="53"/>
  <c r="X303" i="53"/>
  <c r="X216" i="53"/>
  <c r="Z156" i="53"/>
  <c r="Z151" i="53"/>
  <c r="Z178" i="53"/>
  <c r="X115" i="53"/>
  <c r="Z365" i="53"/>
  <c r="X400" i="53"/>
  <c r="X254" i="53"/>
  <c r="X209" i="53"/>
  <c r="Z152" i="53"/>
  <c r="Z175" i="53"/>
  <c r="Z66" i="53"/>
  <c r="X390" i="53"/>
  <c r="Z322" i="53"/>
  <c r="Z253" i="53"/>
  <c r="X249" i="53"/>
  <c r="X117" i="53"/>
  <c r="X175" i="53"/>
  <c r="X76" i="53"/>
  <c r="Z354" i="53"/>
  <c r="Z332" i="53"/>
  <c r="X267" i="53"/>
  <c r="X199" i="53"/>
  <c r="X153" i="53"/>
  <c r="X63" i="53"/>
  <c r="Z82" i="53"/>
  <c r="Z398" i="53"/>
  <c r="X329" i="53"/>
  <c r="X383" i="53"/>
  <c r="Z184" i="53"/>
  <c r="Z126" i="53"/>
  <c r="X143" i="53"/>
  <c r="Z119" i="53"/>
  <c r="X86" i="53"/>
  <c r="Z277" i="53"/>
  <c r="Z298" i="53"/>
  <c r="X189" i="53"/>
  <c r="X66" i="53"/>
  <c r="X263" i="53"/>
  <c r="Z269" i="53"/>
  <c r="X238" i="53"/>
  <c r="Z111" i="53"/>
  <c r="Z162" i="53"/>
  <c r="X304" i="53"/>
  <c r="X222" i="53"/>
  <c r="X320" i="53"/>
  <c r="X252" i="53"/>
  <c r="Z166" i="53"/>
  <c r="Z267" i="53"/>
  <c r="X191" i="53"/>
  <c r="X178" i="53"/>
  <c r="X40" i="53"/>
  <c r="Z89" i="53"/>
  <c r="Z107" i="53"/>
  <c r="X380" i="53"/>
  <c r="X354" i="53"/>
  <c r="Z266" i="53"/>
  <c r="X148" i="53"/>
  <c r="X271" i="53"/>
  <c r="Z329" i="53"/>
  <c r="Z118" i="53"/>
  <c r="X154" i="53"/>
  <c r="X192" i="53"/>
  <c r="X331" i="53"/>
  <c r="X247" i="53"/>
  <c r="Z81" i="53"/>
  <c r="X388" i="53"/>
  <c r="X324" i="53"/>
  <c r="X270" i="53"/>
  <c r="X158" i="53"/>
  <c r="X379" i="53"/>
  <c r="X337" i="53"/>
  <c r="Z305" i="53"/>
  <c r="Z189" i="53"/>
  <c r="Z130" i="53"/>
  <c r="X183" i="53"/>
  <c r="X146" i="53"/>
  <c r="Z58" i="53"/>
  <c r="X316" i="53"/>
  <c r="X323" i="53"/>
  <c r="X357" i="53"/>
  <c r="Z154" i="53"/>
  <c r="X130" i="53"/>
  <c r="Z142" i="53"/>
  <c r="Z359" i="53"/>
  <c r="X349" i="53"/>
  <c r="Z293" i="53"/>
  <c r="Z248" i="53"/>
  <c r="Z194" i="53"/>
  <c r="Z91" i="53"/>
  <c r="X160" i="53"/>
  <c r="Z389" i="53"/>
  <c r="X311" i="53"/>
  <c r="Z299" i="53"/>
  <c r="X206" i="53"/>
  <c r="X237" i="53"/>
  <c r="Z131" i="53"/>
  <c r="Z198" i="53"/>
  <c r="Z65" i="53"/>
  <c r="Z380" i="53"/>
  <c r="X314" i="53"/>
  <c r="Z281" i="53"/>
  <c r="X264" i="53"/>
  <c r="Z105" i="53"/>
  <c r="Z193" i="53"/>
  <c r="X59" i="53"/>
  <c r="X299" i="53"/>
  <c r="X39" i="53"/>
  <c r="Z382" i="53"/>
  <c r="X145" i="53"/>
  <c r="Z87" i="53"/>
  <c r="X102" i="53"/>
  <c r="Z39" i="53"/>
  <c r="Z77" i="53"/>
  <c r="Z168" i="53"/>
  <c r="Z216" i="53"/>
  <c r="X368" i="53"/>
  <c r="X229" i="53"/>
  <c r="Z206" i="53"/>
  <c r="Z157" i="53"/>
  <c r="Z229" i="53"/>
  <c r="Z237" i="53"/>
  <c r="X190" i="53"/>
  <c r="Z385" i="53"/>
  <c r="X296" i="53"/>
  <c r="Z303" i="53"/>
  <c r="Z326" i="53"/>
  <c r="X126" i="53"/>
  <c r="Z264" i="53"/>
  <c r="X371" i="53"/>
  <c r="X64" i="53"/>
  <c r="Z233" i="53"/>
  <c r="Z374" i="53"/>
  <c r="X387" i="53"/>
  <c r="X179" i="53"/>
  <c r="X107" i="53"/>
  <c r="X317" i="53"/>
  <c r="X386" i="53"/>
  <c r="Z258" i="53"/>
  <c r="Z133" i="53"/>
  <c r="Z352" i="53"/>
  <c r="X321" i="53"/>
  <c r="Z263" i="53"/>
  <c r="Z271" i="53"/>
  <c r="Z174" i="53"/>
  <c r="Z146" i="53"/>
  <c r="Z201" i="53"/>
  <c r="Z78" i="53"/>
  <c r="X395" i="53"/>
  <c r="X286" i="53"/>
  <c r="Z334" i="53"/>
  <c r="X256" i="53"/>
  <c r="Z161" i="53"/>
  <c r="X215" i="53"/>
  <c r="X373" i="53"/>
  <c r="Z286" i="53"/>
  <c r="Z391" i="53"/>
  <c r="X228" i="53"/>
  <c r="X161" i="53"/>
  <c r="X57" i="53"/>
  <c r="Z182" i="53"/>
  <c r="Z355" i="53"/>
  <c r="Z390" i="53"/>
  <c r="X268" i="53"/>
  <c r="X241" i="53"/>
  <c r="Z222" i="53"/>
  <c r="Z85" i="53"/>
  <c r="Z160" i="53"/>
  <c r="Z46" i="53"/>
  <c r="X335" i="53"/>
  <c r="Z377" i="53"/>
  <c r="Z399" i="53"/>
  <c r="X232" i="53"/>
  <c r="Z75" i="53"/>
  <c r="X198" i="53"/>
  <c r="X65" i="53"/>
  <c r="Z187" i="53"/>
  <c r="Z361" i="53"/>
  <c r="Z124" i="53"/>
  <c r="X187" i="53"/>
  <c r="X382" i="53"/>
  <c r="G402" i="53"/>
  <c r="Z328" i="53"/>
  <c r="Z195" i="53"/>
  <c r="X142" i="53"/>
  <c r="Z400" i="53"/>
  <c r="Z395" i="53"/>
  <c r="X139" i="53"/>
  <c r="Z159" i="53"/>
  <c r="Z379" i="53"/>
  <c r="X265" i="53"/>
  <c r="X53" i="53"/>
  <c r="X46" i="53"/>
  <c r="X269" i="53"/>
  <c r="Z378" i="53"/>
  <c r="X243" i="53"/>
  <c r="X319" i="53"/>
  <c r="X166" i="53"/>
  <c r="X162" i="53"/>
  <c r="Z99" i="53"/>
  <c r="X201" i="53"/>
  <c r="X218" i="53"/>
  <c r="X137" i="53"/>
  <c r="Z351" i="53"/>
  <c r="X375" i="53"/>
  <c r="X294" i="53"/>
  <c r="Z232" i="53"/>
  <c r="Z57" i="53"/>
  <c r="Z93" i="53"/>
  <c r="X290" i="53"/>
  <c r="Z137" i="53"/>
  <c r="X152" i="53"/>
  <c r="Z333" i="53"/>
  <c r="X266" i="53"/>
  <c r="Z231" i="53"/>
  <c r="Z47" i="53"/>
  <c r="X394" i="53"/>
  <c r="X377" i="53"/>
  <c r="X391" i="53"/>
  <c r="Z210" i="53"/>
  <c r="X364" i="53"/>
  <c r="X308" i="53"/>
  <c r="X281" i="53"/>
  <c r="Z221" i="53"/>
  <c r="Z121" i="53"/>
  <c r="X132" i="53"/>
  <c r="X167" i="53"/>
  <c r="Z366" i="53"/>
  <c r="Z376" i="53"/>
  <c r="Z356" i="53"/>
  <c r="X273" i="53"/>
  <c r="X225" i="53"/>
  <c r="Z150" i="53"/>
  <c r="Z158" i="53"/>
  <c r="Z384" i="53"/>
  <c r="X307" i="53"/>
  <c r="Z254" i="53"/>
  <c r="X208" i="53"/>
  <c r="X131" i="53"/>
  <c r="X205" i="53"/>
  <c r="Z125" i="53"/>
  <c r="X392" i="53"/>
  <c r="Z349" i="53"/>
  <c r="X345" i="53"/>
  <c r="X253" i="53"/>
  <c r="Z282" i="53"/>
  <c r="X211" i="53"/>
  <c r="X210" i="53"/>
  <c r="Z76" i="53"/>
  <c r="X292" i="53"/>
  <c r="Z350" i="53"/>
  <c r="X195" i="53"/>
  <c r="Z218" i="53"/>
  <c r="X83" i="53"/>
  <c r="X147" i="53"/>
  <c r="Z42" i="53"/>
  <c r="Z203" i="53"/>
  <c r="Z227" i="53"/>
  <c r="Z73" i="53"/>
  <c r="X285" i="53"/>
  <c r="Z209" i="53"/>
  <c r="X84" i="53"/>
  <c r="Z388" i="53"/>
  <c r="X348" i="53"/>
  <c r="X396" i="53"/>
  <c r="Z213" i="53"/>
  <c r="X159" i="53"/>
  <c r="Z115" i="53"/>
  <c r="Z289" i="53"/>
  <c r="X207" i="53"/>
  <c r="X140" i="53"/>
  <c r="Z393" i="53"/>
  <c r="X305" i="53"/>
  <c r="X213" i="53"/>
  <c r="X219" i="53"/>
  <c r="Z336" i="53"/>
  <c r="X322" i="53"/>
  <c r="Z357" i="53"/>
  <c r="Z170" i="53"/>
  <c r="X327" i="53"/>
  <c r="Z371" i="53"/>
  <c r="X334" i="53"/>
  <c r="Z235" i="53"/>
  <c r="Z100" i="53"/>
  <c r="X150" i="53"/>
  <c r="Z134" i="53"/>
  <c r="X325" i="53"/>
  <c r="Z337" i="53"/>
  <c r="X289" i="53"/>
  <c r="Z238" i="53"/>
  <c r="Z246" i="53"/>
  <c r="X127" i="53"/>
  <c r="X134" i="53"/>
  <c r="X353" i="53"/>
  <c r="Z386" i="53"/>
  <c r="X309" i="53"/>
  <c r="Z278" i="53"/>
  <c r="Z113" i="53"/>
  <c r="Z219" i="53"/>
  <c r="X82" i="53"/>
  <c r="X363" i="53"/>
  <c r="X330" i="53"/>
  <c r="Z273" i="53"/>
  <c r="X171" i="53"/>
  <c r="Z214" i="53"/>
  <c r="Z110" i="53"/>
  <c r="X170" i="53"/>
  <c r="X47" i="53"/>
  <c r="Z375" i="53"/>
  <c r="Z324" i="53"/>
  <c r="Z241" i="53"/>
  <c r="Z274" i="53"/>
  <c r="Z183" i="53"/>
  <c r="X125" i="53"/>
  <c r="X81" i="53"/>
  <c r="X277" i="53"/>
  <c r="Z71" i="53"/>
  <c r="Z224" i="53"/>
  <c r="Z335" i="53"/>
  <c r="X52" i="53"/>
  <c r="X381" i="53"/>
  <c r="X260" i="53"/>
  <c r="Z54" i="53"/>
  <c r="X144" i="53"/>
  <c r="X123" i="53"/>
  <c r="X70" i="53"/>
  <c r="Z381" i="53"/>
  <c r="X186" i="53"/>
  <c r="Z102" i="53"/>
  <c r="Z318" i="53"/>
  <c r="Z223" i="53"/>
  <c r="X202" i="53"/>
  <c r="Z70" i="53"/>
  <c r="Z239" i="53"/>
  <c r="X318" i="53"/>
  <c r="Z38" i="53"/>
  <c r="Z297" i="53"/>
  <c r="Z165" i="53"/>
  <c r="X276" i="53"/>
  <c r="X239" i="53"/>
  <c r="Z86" i="53"/>
  <c r="Z339" i="53"/>
  <c r="Z123" i="53"/>
  <c r="X38" i="53"/>
  <c r="Z360" i="53"/>
  <c r="X360" i="53"/>
  <c r="X339" i="53"/>
  <c r="X165" i="53"/>
  <c r="X223" i="53"/>
  <c r="Z260" i="53"/>
  <c r="X54" i="53"/>
  <c r="Z202" i="53"/>
  <c r="Z144" i="53"/>
  <c r="Z276" i="53"/>
  <c r="Z186" i="53"/>
  <c r="X297" i="53"/>
  <c r="G453" i="52"/>
  <c r="G450" i="52"/>
  <c r="G431" i="52"/>
  <c r="G412" i="52"/>
  <c r="G407" i="52"/>
  <c r="G401" i="52"/>
  <c r="G398" i="52"/>
  <c r="G392" i="52"/>
  <c r="X383" i="52"/>
  <c r="G379" i="52"/>
  <c r="G365" i="52"/>
  <c r="G362" i="52"/>
  <c r="G356" i="52"/>
  <c r="G342" i="52"/>
  <c r="G340" i="52"/>
  <c r="G319" i="52"/>
  <c r="G317" i="52"/>
  <c r="G311" i="52"/>
  <c r="G309" i="52"/>
  <c r="G298" i="52"/>
  <c r="G287" i="52"/>
  <c r="G270" i="52"/>
  <c r="G269" i="52"/>
  <c r="Z265" i="52"/>
  <c r="G255" i="52"/>
  <c r="G252" i="52"/>
  <c r="G244" i="52"/>
  <c r="G237" i="52"/>
  <c r="G225" i="52"/>
  <c r="G223" i="52"/>
  <c r="G220" i="52"/>
  <c r="Z214" i="52"/>
  <c r="G210" i="52"/>
  <c r="Z206" i="52"/>
  <c r="G202" i="52"/>
  <c r="Z198" i="52"/>
  <c r="G194" i="52"/>
  <c r="G184" i="52"/>
  <c r="G181" i="52"/>
  <c r="G179" i="52"/>
  <c r="G162" i="52"/>
  <c r="G154" i="52"/>
  <c r="G153" i="52"/>
  <c r="G146" i="52"/>
  <c r="X143" i="52"/>
  <c r="G142" i="52"/>
  <c r="G136" i="52"/>
  <c r="G113" i="52"/>
  <c r="G111" i="52"/>
  <c r="G101" i="52"/>
  <c r="G99" i="52"/>
  <c r="G444" i="52"/>
  <c r="G439" i="52"/>
  <c r="G428" i="52"/>
  <c r="G425" i="52"/>
  <c r="G417" i="52"/>
  <c r="X400" i="52"/>
  <c r="G396" i="52"/>
  <c r="G387" i="52"/>
  <c r="G382" i="52"/>
  <c r="G374" i="52"/>
  <c r="G368" i="52"/>
  <c r="G360" i="52"/>
  <c r="G357" i="52"/>
  <c r="G349" i="52"/>
  <c r="G338" i="52"/>
  <c r="G336" i="52"/>
  <c r="G328" i="52"/>
  <c r="G315" i="52"/>
  <c r="G307" i="52"/>
  <c r="G296" i="52"/>
  <c r="G282" i="52"/>
  <c r="G279" i="52"/>
  <c r="G274" i="52"/>
  <c r="G273" i="52"/>
  <c r="Z269" i="52"/>
  <c r="G263" i="52"/>
  <c r="G260" i="52"/>
  <c r="G249" i="52"/>
  <c r="G247" i="52"/>
  <c r="G241" i="52"/>
  <c r="Z236" i="52"/>
  <c r="G229" i="52"/>
  <c r="G192" i="52"/>
  <c r="G189" i="52"/>
  <c r="G187" i="52"/>
  <c r="G167" i="52"/>
  <c r="G165" i="52"/>
  <c r="G160" i="52"/>
  <c r="X151" i="52"/>
  <c r="X144" i="52"/>
  <c r="G116" i="52"/>
  <c r="G114" i="52"/>
  <c r="G107" i="52"/>
  <c r="G106" i="52"/>
  <c r="G104" i="52"/>
  <c r="G451" i="52"/>
  <c r="X438" i="52"/>
  <c r="G436" i="52"/>
  <c r="G423" i="52"/>
  <c r="G420" i="52"/>
  <c r="G418" i="52"/>
  <c r="G415" i="52"/>
  <c r="G404" i="52"/>
  <c r="G399" i="52"/>
  <c r="G390" i="52"/>
  <c r="X381" i="52"/>
  <c r="G377" i="52"/>
  <c r="G369" i="52"/>
  <c r="G363" i="52"/>
  <c r="G354" i="52"/>
  <c r="G351" i="52"/>
  <c r="G347" i="52"/>
  <c r="G334" i="52"/>
  <c r="G332" i="52"/>
  <c r="G326" i="52"/>
  <c r="G324" i="52"/>
  <c r="G305" i="52"/>
  <c r="G303" i="52"/>
  <c r="G294" i="52"/>
  <c r="G290" i="52"/>
  <c r="G288" i="52"/>
  <c r="G285" i="52"/>
  <c r="G280" i="52"/>
  <c r="Z273" i="52"/>
  <c r="G257" i="52"/>
  <c r="Z228" i="52"/>
  <c r="G221" i="52"/>
  <c r="G213" i="52"/>
  <c r="G205" i="52"/>
  <c r="G195" i="52"/>
  <c r="G182" i="52"/>
  <c r="G170" i="52"/>
  <c r="G149" i="52"/>
  <c r="G137" i="52"/>
  <c r="G133" i="52"/>
  <c r="G121" i="52"/>
  <c r="G119" i="52"/>
  <c r="G94" i="52"/>
  <c r="G92" i="52"/>
  <c r="G452" i="52"/>
  <c r="G454" i="52"/>
  <c r="X450" i="52"/>
  <c r="G448" i="52"/>
  <c r="G445" i="52"/>
  <c r="G442" i="52"/>
  <c r="G437" i="52"/>
  <c r="G432" i="52"/>
  <c r="G426" i="52"/>
  <c r="G410" i="52"/>
  <c r="G405" i="52"/>
  <c r="G394" i="52"/>
  <c r="G388" i="52"/>
  <c r="G385" i="52"/>
  <c r="G380" i="52"/>
  <c r="G350" i="52"/>
  <c r="G345" i="52"/>
  <c r="G343" i="52"/>
  <c r="G330" i="52"/>
  <c r="G322" i="52"/>
  <c r="G320" i="52"/>
  <c r="G312" i="52"/>
  <c r="G301" i="52"/>
  <c r="G299" i="52"/>
  <c r="Z279" i="52"/>
  <c r="G275" i="52"/>
  <c r="G267" i="52"/>
  <c r="G264" i="52"/>
  <c r="G258" i="52"/>
  <c r="G253" i="52"/>
  <c r="G245" i="52"/>
  <c r="G238" i="52"/>
  <c r="G234" i="52"/>
  <c r="G232" i="52"/>
  <c r="Z220" i="52"/>
  <c r="G216" i="52"/>
  <c r="G208" i="52"/>
  <c r="G200" i="52"/>
  <c r="G177" i="52"/>
  <c r="G175" i="52"/>
  <c r="G173" i="52"/>
  <c r="G168" i="52"/>
  <c r="G158" i="52"/>
  <c r="G156" i="52"/>
  <c r="X136" i="52"/>
  <c r="G131" i="52"/>
  <c r="G129" i="52"/>
  <c r="G128" i="52"/>
  <c r="G126" i="52"/>
  <c r="G122" i="52"/>
  <c r="G109" i="52"/>
  <c r="G97" i="52"/>
  <c r="G95" i="52"/>
  <c r="G449" i="52"/>
  <c r="G440" i="52"/>
  <c r="G429" i="52"/>
  <c r="G411" i="52"/>
  <c r="G408" i="52"/>
  <c r="G402" i="52"/>
  <c r="G397" i="52"/>
  <c r="G375" i="52"/>
  <c r="G366" i="52"/>
  <c r="G361" i="52"/>
  <c r="G358" i="52"/>
  <c r="G355" i="52"/>
  <c r="G341" i="52"/>
  <c r="G339" i="52"/>
  <c r="G329" i="52"/>
  <c r="G318" i="52"/>
  <c r="G316" i="52"/>
  <c r="G310" i="52"/>
  <c r="G283" i="52"/>
  <c r="G277" i="52"/>
  <c r="X274" i="52"/>
  <c r="G271" i="52"/>
  <c r="G261" i="52"/>
  <c r="G250" i="52"/>
  <c r="G242" i="52"/>
  <c r="G226" i="52"/>
  <c r="G224" i="52"/>
  <c r="G211" i="52"/>
  <c r="G203" i="52"/>
  <c r="G196" i="52"/>
  <c r="G190" i="52"/>
  <c r="G185" i="52"/>
  <c r="G183" i="52"/>
  <c r="G180" i="52"/>
  <c r="G176" i="52"/>
  <c r="G163" i="52"/>
  <c r="G150" i="52"/>
  <c r="G147" i="52"/>
  <c r="G143" i="52"/>
  <c r="G140" i="52"/>
  <c r="G134" i="52"/>
  <c r="G112" i="52"/>
  <c r="G110" i="52"/>
  <c r="G102" i="52"/>
  <c r="G100" i="52"/>
  <c r="G430" i="52"/>
  <c r="G386" i="52"/>
  <c r="G383" i="52"/>
  <c r="G378" i="52"/>
  <c r="G372" i="52"/>
  <c r="G370" i="52"/>
  <c r="G364" i="52"/>
  <c r="X354" i="52"/>
  <c r="G352" i="52"/>
  <c r="G348" i="52"/>
  <c r="G337" i="52"/>
  <c r="G335" i="52"/>
  <c r="G314" i="52"/>
  <c r="G308" i="52"/>
  <c r="G306" i="52"/>
  <c r="G297" i="52"/>
  <c r="G291" i="52"/>
  <c r="G286" i="52"/>
  <c r="G262" i="52"/>
  <c r="G259" i="52"/>
  <c r="G248" i="52"/>
  <c r="G240" i="52"/>
  <c r="G235" i="52"/>
  <c r="G230" i="52"/>
  <c r="G214" i="52"/>
  <c r="G206" i="52"/>
  <c r="G198" i="52"/>
  <c r="G193" i="52"/>
  <c r="G188" i="52"/>
  <c r="G178" i="52"/>
  <c r="G166" i="52"/>
  <c r="G164" i="52"/>
  <c r="G161" i="52"/>
  <c r="G139" i="52"/>
  <c r="G138" i="52"/>
  <c r="X128" i="52"/>
  <c r="G117" i="52"/>
  <c r="G115" i="52"/>
  <c r="G105" i="52"/>
  <c r="G103" i="52"/>
  <c r="G443" i="52"/>
  <c r="G435" i="52"/>
  <c r="G433" i="52"/>
  <c r="G427" i="52"/>
  <c r="G424" i="52"/>
  <c r="G421" i="52"/>
  <c r="G419" i="52"/>
  <c r="G416" i="52"/>
  <c r="G403" i="52"/>
  <c r="G400" i="52"/>
  <c r="G395" i="52"/>
  <c r="G391" i="52"/>
  <c r="G376" i="52"/>
  <c r="G447" i="52"/>
  <c r="G441" i="52"/>
  <c r="G438" i="52"/>
  <c r="G434" i="52"/>
  <c r="G422" i="52"/>
  <c r="G414" i="52"/>
  <c r="G409" i="52"/>
  <c r="G406" i="52"/>
  <c r="X402" i="52"/>
  <c r="G393" i="52"/>
  <c r="G389" i="52"/>
  <c r="G384" i="52"/>
  <c r="G381" i="52"/>
  <c r="G373" i="52"/>
  <c r="G371" i="52"/>
  <c r="G353" i="52"/>
  <c r="G346" i="52"/>
  <c r="G344" i="52"/>
  <c r="G323" i="52"/>
  <c r="G321" i="52"/>
  <c r="G300" i="52"/>
  <c r="G278" i="52"/>
  <c r="G266" i="52"/>
  <c r="G265" i="52"/>
  <c r="G256" i="52"/>
  <c r="G233" i="52"/>
  <c r="G231" i="52"/>
  <c r="G228" i="52"/>
  <c r="G219" i="52"/>
  <c r="G215" i="52"/>
  <c r="G212" i="52"/>
  <c r="G207" i="52"/>
  <c r="G204" i="52"/>
  <c r="G199" i="52"/>
  <c r="Z196" i="52"/>
  <c r="G174" i="52"/>
  <c r="G172" i="52"/>
  <c r="G169" i="52"/>
  <c r="G159" i="52"/>
  <c r="G157" i="52"/>
  <c r="Z151" i="52"/>
  <c r="Z150" i="52"/>
  <c r="G148" i="52"/>
  <c r="G145" i="52"/>
  <c r="G141" i="52"/>
  <c r="G132" i="52"/>
  <c r="G130" i="52"/>
  <c r="G127" i="52"/>
  <c r="G125" i="52"/>
  <c r="G108" i="52"/>
  <c r="G98" i="52"/>
  <c r="G96" i="52"/>
  <c r="G289" i="52"/>
  <c r="G272" i="52"/>
  <c r="G246" i="52"/>
  <c r="G236" i="52"/>
  <c r="G151" i="52"/>
  <c r="G144" i="52"/>
  <c r="G118" i="52"/>
  <c r="G93" i="52"/>
  <c r="G120" i="52"/>
  <c r="G331" i="52"/>
  <c r="G302" i="52"/>
  <c r="G186" i="52"/>
  <c r="G333" i="52"/>
  <c r="G304" i="52"/>
  <c r="G293" i="52"/>
  <c r="G281" i="52"/>
  <c r="X258" i="52"/>
  <c r="G152" i="52"/>
  <c r="G254" i="52"/>
  <c r="G135" i="52"/>
  <c r="G227" i="52"/>
  <c r="G201" i="52"/>
  <c r="G367" i="52"/>
  <c r="G295" i="52"/>
  <c r="G222" i="52"/>
  <c r="G171" i="52"/>
  <c r="G124" i="52"/>
  <c r="G359" i="52"/>
  <c r="G284" i="52"/>
  <c r="G268" i="52"/>
  <c r="G251" i="52"/>
  <c r="G327" i="52"/>
  <c r="G243" i="52"/>
  <c r="G209" i="52"/>
  <c r="G446" i="52"/>
  <c r="G325" i="52"/>
  <c r="G191" i="52"/>
  <c r="G217" i="52"/>
  <c r="X106" i="52"/>
  <c r="G197" i="52"/>
  <c r="X167" i="52"/>
  <c r="X165" i="52"/>
  <c r="Z245" i="52"/>
  <c r="X377" i="52"/>
  <c r="X417" i="52"/>
  <c r="X133" i="52"/>
  <c r="X228" i="52"/>
  <c r="Z410" i="52"/>
  <c r="Z128" i="52"/>
  <c r="Z244" i="52"/>
  <c r="X373" i="52"/>
  <c r="Z436" i="52"/>
  <c r="Z169" i="52"/>
  <c r="Z209" i="52"/>
  <c r="X259" i="52"/>
  <c r="Z113" i="52"/>
  <c r="Z226" i="52"/>
  <c r="Z356" i="52"/>
  <c r="Z98" i="52"/>
  <c r="X163" i="52"/>
  <c r="Z238" i="52"/>
  <c r="X267" i="52"/>
  <c r="Z406" i="52"/>
  <c r="Z124" i="52"/>
  <c r="Z203" i="52"/>
  <c r="Z408" i="52"/>
  <c r="Z261" i="52"/>
  <c r="G239" i="52"/>
  <c r="X374" i="52"/>
  <c r="Z185" i="52"/>
  <c r="X247" i="52"/>
  <c r="X404" i="52"/>
  <c r="X425" i="52"/>
  <c r="Z149" i="52"/>
  <c r="X269" i="52"/>
  <c r="Z275" i="52"/>
  <c r="G313" i="52"/>
  <c r="X94" i="52"/>
  <c r="X190" i="52"/>
  <c r="Z249" i="52"/>
  <c r="X432" i="52"/>
  <c r="Z429" i="52"/>
  <c r="X157" i="52"/>
  <c r="G276" i="52"/>
  <c r="X428" i="52"/>
  <c r="G155" i="52"/>
  <c r="Z252" i="52"/>
  <c r="X389" i="52"/>
  <c r="X453" i="52"/>
  <c r="Z181" i="52"/>
  <c r="X214" i="52"/>
  <c r="X391" i="52"/>
  <c r="Z138" i="52"/>
  <c r="X271" i="52"/>
  <c r="X370" i="52"/>
  <c r="Z134" i="52"/>
  <c r="Z200" i="52"/>
  <c r="Z243" i="52"/>
  <c r="X275" i="52"/>
  <c r="X429" i="52"/>
  <c r="Z144" i="52"/>
  <c r="G218" i="52"/>
  <c r="X415" i="52"/>
  <c r="X140" i="52"/>
  <c r="Z285" i="52"/>
  <c r="X349" i="52"/>
  <c r="Z117" i="52"/>
  <c r="Z205" i="52"/>
  <c r="Z253" i="52"/>
  <c r="X436" i="52"/>
  <c r="X431" i="52"/>
  <c r="X169" i="52"/>
  <c r="Z287" i="52"/>
  <c r="X439" i="52"/>
  <c r="X159" i="52"/>
  <c r="Z257" i="52"/>
  <c r="Z404" i="52"/>
  <c r="Z106" i="52"/>
  <c r="X186" i="52"/>
  <c r="Z217" i="52"/>
  <c r="Z417" i="52"/>
  <c r="X145" i="52"/>
  <c r="X278" i="52"/>
  <c r="X408" i="52"/>
  <c r="X141" i="52"/>
  <c r="Z208" i="52"/>
  <c r="X245" i="52"/>
  <c r="Z283" i="52"/>
  <c r="Z433" i="52"/>
  <c r="Z147" i="52"/>
  <c r="X227" i="52"/>
  <c r="Z421" i="52"/>
  <c r="X234" i="52"/>
  <c r="X220" i="52"/>
  <c r="X121" i="52"/>
  <c r="Z213" i="52"/>
  <c r="X257" i="52"/>
  <c r="X445" i="52"/>
  <c r="X444" i="52"/>
  <c r="X182" i="52"/>
  <c r="X356" i="52"/>
  <c r="Z163" i="52"/>
  <c r="X273" i="52"/>
  <c r="G123" i="52"/>
  <c r="X226" i="52"/>
  <c r="X263" i="52"/>
  <c r="Z385" i="52"/>
  <c r="Z109" i="52"/>
  <c r="Z195" i="52"/>
  <c r="X362" i="52"/>
  <c r="Z94" i="52"/>
  <c r="X236" i="52"/>
  <c r="X265" i="52"/>
  <c r="X419" i="52"/>
  <c r="Z135" i="52"/>
  <c r="Z201" i="52"/>
  <c r="X230" i="52"/>
  <c r="X433" i="52"/>
  <c r="X152" i="52"/>
  <c r="X291" i="52"/>
  <c r="X416" i="52"/>
  <c r="Z152" i="52"/>
  <c r="X219" i="52"/>
  <c r="Z251" i="52"/>
  <c r="X366" i="52"/>
  <c r="X442" i="52"/>
  <c r="Z171" i="52"/>
  <c r="Z352" i="52"/>
  <c r="Z446" i="52"/>
  <c r="X162" i="52"/>
  <c r="X137" i="52"/>
  <c r="Z143" i="52"/>
  <c r="Z241" i="52"/>
  <c r="G292" i="52"/>
  <c r="X396" i="52"/>
  <c r="Z132" i="52"/>
  <c r="X212" i="52"/>
  <c r="X398" i="52"/>
  <c r="Z121" i="52"/>
  <c r="X243" i="52"/>
  <c r="X311" i="52"/>
  <c r="X427" i="52"/>
  <c r="X161" i="52"/>
  <c r="X206" i="52"/>
  <c r="Z254" i="52"/>
  <c r="X452" i="52"/>
  <c r="X196" i="52"/>
  <c r="X352" i="52"/>
  <c r="X443" i="52"/>
  <c r="Z161" i="52"/>
  <c r="Z234" i="52"/>
  <c r="X261" i="52"/>
  <c r="X378" i="52"/>
  <c r="X109" i="52"/>
  <c r="X195" i="52"/>
  <c r="X394" i="52"/>
  <c r="Z177" i="52"/>
  <c r="Z277" i="52"/>
  <c r="Z102" i="52"/>
  <c r="X412" i="52"/>
  <c r="Z298" i="52"/>
  <c r="X194" i="52"/>
  <c r="X117" i="52"/>
  <c r="X424" i="52"/>
  <c r="Z250" i="52"/>
  <c r="Z133" i="52"/>
  <c r="X448" i="52"/>
  <c r="X138" i="52"/>
  <c r="Z448" i="52"/>
  <c r="Z387" i="52"/>
  <c r="Z204" i="52"/>
  <c r="X147" i="52"/>
  <c r="X102" i="52"/>
  <c r="X253" i="52"/>
  <c r="X170" i="52"/>
  <c r="X235" i="52"/>
  <c r="X98" i="52"/>
  <c r="X406" i="52"/>
  <c r="Z212" i="52"/>
  <c r="X153" i="52"/>
  <c r="Z145" i="52"/>
  <c r="X268" i="52"/>
  <c r="X175" i="52"/>
  <c r="Z271" i="52"/>
  <c r="Z141" i="52"/>
  <c r="Z425" i="52"/>
  <c r="Z227" i="52"/>
  <c r="Z235" i="52"/>
  <c r="Z153" i="52"/>
  <c r="X358" i="52"/>
  <c r="Z211" i="52"/>
  <c r="X387" i="52"/>
  <c r="X222" i="52"/>
  <c r="Z444" i="52"/>
  <c r="Z246" i="52"/>
  <c r="Z281" i="52"/>
  <c r="X173" i="52"/>
  <c r="X375" i="52"/>
  <c r="Z230" i="52"/>
  <c r="X372" i="52"/>
  <c r="X113" i="52"/>
  <c r="Z237" i="52"/>
  <c r="X132" i="52"/>
  <c r="Z368" i="52"/>
  <c r="X295" i="52"/>
  <c r="Z216" i="52"/>
  <c r="G413" i="52"/>
  <c r="X385" i="52"/>
  <c r="X204" i="52"/>
  <c r="X251" i="52"/>
  <c r="Z148" i="52"/>
  <c r="X421" i="52"/>
  <c r="X364" i="52"/>
  <c r="Z222" i="52"/>
  <c r="X440" i="52"/>
  <c r="X410" i="52"/>
  <c r="G91" i="52"/>
  <c r="X368" i="52"/>
  <c r="X379" i="52"/>
  <c r="Z263" i="52"/>
  <c r="X171" i="52"/>
  <c r="X446" i="52"/>
  <c r="Z412" i="52"/>
  <c r="Z242" i="52"/>
  <c r="X454" i="52"/>
  <c r="X423" i="52"/>
  <c r="Z394" i="52"/>
  <c r="Z362" i="52"/>
  <c r="X168" i="52"/>
  <c r="Z122" i="52"/>
  <c r="Z355" i="52"/>
  <c r="Z232" i="52"/>
  <c r="X411" i="52"/>
  <c r="X437" i="52"/>
  <c r="X319" i="52"/>
  <c r="Z389" i="52"/>
  <c r="X213" i="52"/>
  <c r="Z431" i="52"/>
  <c r="X365" i="52"/>
  <c r="Z315" i="52"/>
  <c r="X200" i="52"/>
  <c r="Z160" i="52"/>
  <c r="X341" i="52"/>
  <c r="Z396" i="52"/>
  <c r="X187" i="52"/>
  <c r="X386" i="52"/>
  <c r="Z418" i="52"/>
  <c r="X331" i="52"/>
  <c r="Z288" i="52"/>
  <c r="X233" i="52"/>
  <c r="X99" i="52"/>
  <c r="X343" i="52"/>
  <c r="Z233" i="52"/>
  <c r="Z264" i="52"/>
  <c r="X93" i="52"/>
  <c r="Z291" i="52"/>
  <c r="X285" i="52"/>
  <c r="X290" i="52"/>
  <c r="X100" i="52"/>
  <c r="Z402" i="52"/>
  <c r="Z441" i="52"/>
  <c r="Z321" i="52"/>
  <c r="X283" i="52"/>
  <c r="Z359" i="52"/>
  <c r="X231" i="52"/>
  <c r="X232" i="52"/>
  <c r="X418" i="52"/>
  <c r="Z300" i="52"/>
  <c r="X216" i="52"/>
  <c r="Z167" i="52"/>
  <c r="X112" i="52"/>
  <c r="Z440" i="52"/>
  <c r="X363" i="52"/>
  <c r="Z341" i="52"/>
  <c r="X304" i="52"/>
  <c r="X225" i="52"/>
  <c r="X183" i="52"/>
  <c r="X142" i="52"/>
  <c r="Z370" i="52"/>
  <c r="X422" i="52"/>
  <c r="X95" i="52"/>
  <c r="Z386" i="52"/>
  <c r="Z225" i="52"/>
  <c r="Z180" i="52"/>
  <c r="X324" i="52"/>
  <c r="Z420" i="52"/>
  <c r="Z312" i="52"/>
  <c r="X353" i="52"/>
  <c r="X224" i="52"/>
  <c r="Z415" i="52"/>
  <c r="X321" i="52"/>
  <c r="X325" i="52"/>
  <c r="X301" i="52"/>
  <c r="X104" i="52"/>
  <c r="X361" i="52"/>
  <c r="Z400" i="52"/>
  <c r="X166" i="52"/>
  <c r="X395" i="52"/>
  <c r="X345" i="52"/>
  <c r="X300" i="52"/>
  <c r="Z258" i="52"/>
  <c r="X280" i="52"/>
  <c r="Z127" i="52"/>
  <c r="X327" i="52"/>
  <c r="X249" i="52"/>
  <c r="X193" i="52"/>
  <c r="Z142" i="52"/>
  <c r="Z361" i="52"/>
  <c r="X359" i="52"/>
  <c r="Z193" i="52"/>
  <c r="X120" i="52"/>
  <c r="Z382" i="52"/>
  <c r="Z358" i="52"/>
  <c r="X348" i="52"/>
  <c r="Z318" i="52"/>
  <c r="Z267" i="52"/>
  <c r="X223" i="52"/>
  <c r="X150" i="52"/>
  <c r="Z305" i="52"/>
  <c r="X279" i="52"/>
  <c r="Z337" i="52"/>
  <c r="X134" i="52"/>
  <c r="X164" i="52"/>
  <c r="Z424" i="52"/>
  <c r="Z401" i="52"/>
  <c r="Z331" i="52"/>
  <c r="X238" i="52"/>
  <c r="Z280" i="52"/>
  <c r="X264" i="52"/>
  <c r="Z99" i="52"/>
  <c r="Z156" i="52"/>
  <c r="X177" i="52"/>
  <c r="X393" i="52"/>
  <c r="Z219" i="52"/>
  <c r="Z92" i="52"/>
  <c r="Z240" i="52"/>
  <c r="Z330" i="52"/>
  <c r="X198" i="52"/>
  <c r="X92" i="52"/>
  <c r="X314" i="52"/>
  <c r="X108" i="52"/>
  <c r="Z314" i="52"/>
  <c r="X240" i="52"/>
  <c r="Z256" i="52"/>
  <c r="X293" i="52"/>
  <c r="Z372" i="52"/>
  <c r="X435" i="52"/>
  <c r="X277" i="52"/>
  <c r="X414" i="52"/>
  <c r="Z316" i="52"/>
  <c r="Z159" i="52"/>
  <c r="Z166" i="52"/>
  <c r="Z383" i="52"/>
  <c r="Z100" i="52"/>
  <c r="Z430" i="52"/>
  <c r="X289" i="52"/>
  <c r="Z248" i="52"/>
  <c r="X323" i="52"/>
  <c r="Z379" i="52"/>
  <c r="Z229" i="52"/>
  <c r="Z353" i="52"/>
  <c r="Z450" i="52"/>
  <c r="Z377" i="52"/>
  <c r="Z319" i="52"/>
  <c r="X254" i="52"/>
  <c r="Z112" i="52"/>
  <c r="X131" i="52"/>
  <c r="X281" i="52"/>
  <c r="X401" i="52"/>
  <c r="Z188" i="52"/>
  <c r="Z366" i="52"/>
  <c r="X328" i="52"/>
  <c r="X384" i="52"/>
  <c r="Z289" i="52"/>
  <c r="X148" i="52"/>
  <c r="X116" i="52"/>
  <c r="Z317" i="52"/>
  <c r="X208" i="52"/>
  <c r="Z342" i="52"/>
  <c r="X127" i="52"/>
  <c r="X315" i="52"/>
  <c r="Z282" i="52"/>
  <c r="Z137" i="52"/>
  <c r="X154" i="52"/>
  <c r="X397" i="52"/>
  <c r="Z345" i="52"/>
  <c r="Z306" i="52"/>
  <c r="Z325" i="52"/>
  <c r="X217" i="52"/>
  <c r="X192" i="52"/>
  <c r="Z194" i="52"/>
  <c r="X388" i="52"/>
  <c r="X344" i="52"/>
  <c r="X262" i="52"/>
  <c r="X188" i="52"/>
  <c r="Z105" i="52"/>
  <c r="Z357" i="52"/>
  <c r="Z437" i="52"/>
  <c r="X376" i="52"/>
  <c r="X282" i="52"/>
  <c r="X178" i="52"/>
  <c r="Z174" i="52"/>
  <c r="Z130" i="52"/>
  <c r="X124" i="52"/>
  <c r="Z391" i="52"/>
  <c r="Z190" i="52"/>
  <c r="Z120" i="52"/>
  <c r="Z340" i="52"/>
  <c r="X320" i="52"/>
  <c r="Z439" i="52"/>
  <c r="X382" i="52"/>
  <c r="Z399" i="52"/>
  <c r="Z290" i="52"/>
  <c r="Z381" i="52"/>
  <c r="Z427" i="52"/>
  <c r="Z451" i="52"/>
  <c r="X312" i="52"/>
  <c r="X205" i="52"/>
  <c r="Z164" i="52"/>
  <c r="Z354" i="52"/>
  <c r="X449" i="52"/>
  <c r="Z452" i="52"/>
  <c r="Z453" i="52"/>
  <c r="Z369" i="52"/>
  <c r="Z388" i="52"/>
  <c r="Z344" i="52"/>
  <c r="Z247" i="52"/>
  <c r="Z95" i="52"/>
  <c r="Z126" i="52"/>
  <c r="Z297" i="52"/>
  <c r="X294" i="52"/>
  <c r="X189" i="52"/>
  <c r="X126" i="52"/>
  <c r="Z323" i="52"/>
  <c r="X242" i="52"/>
  <c r="Z202" i="52"/>
  <c r="Z111" i="52"/>
  <c r="Z364" i="52"/>
  <c r="Z335" i="52"/>
  <c r="X346" i="52"/>
  <c r="X252" i="52"/>
  <c r="Z301" i="52"/>
  <c r="X174" i="52"/>
  <c r="X119" i="52"/>
  <c r="X303" i="52"/>
  <c r="X246" i="52"/>
  <c r="Z186" i="52"/>
  <c r="Z199" i="52"/>
  <c r="X101" i="52"/>
  <c r="Z426" i="52"/>
  <c r="Z328" i="52"/>
  <c r="X317" i="52"/>
  <c r="X266" i="52"/>
  <c r="Z191" i="52"/>
  <c r="X342" i="52"/>
  <c r="Z104" i="52"/>
  <c r="X357" i="52"/>
  <c r="Z157" i="52"/>
  <c r="Z172" i="52"/>
  <c r="Z343" i="52"/>
  <c r="Z286" i="52"/>
  <c r="X441" i="52"/>
  <c r="Z454" i="52"/>
  <c r="Z308" i="52"/>
  <c r="Z173" i="52"/>
  <c r="Z311" i="52"/>
  <c r="X409" i="52"/>
  <c r="Z422" i="52"/>
  <c r="X296" i="52"/>
  <c r="Z274" i="52"/>
  <c r="Z103" i="52"/>
  <c r="X420" i="52"/>
  <c r="X426" i="52"/>
  <c r="X405" i="52"/>
  <c r="X369" i="52"/>
  <c r="X447" i="52"/>
  <c r="Z360" i="52"/>
  <c r="X318" i="52"/>
  <c r="X355" i="52"/>
  <c r="X110" i="52"/>
  <c r="X340" i="52"/>
  <c r="X339" i="52"/>
  <c r="Z162" i="52"/>
  <c r="Z272" i="52"/>
  <c r="Z146" i="52"/>
  <c r="Z259" i="52"/>
  <c r="X201" i="52"/>
  <c r="X184" i="52"/>
  <c r="X172" i="52"/>
  <c r="Z390" i="52"/>
  <c r="X305" i="52"/>
  <c r="Z336" i="52"/>
  <c r="X203" i="52"/>
  <c r="Z266" i="52"/>
  <c r="X135" i="52"/>
  <c r="Z168" i="52"/>
  <c r="Z346" i="52"/>
  <c r="X288" i="52"/>
  <c r="Z170" i="52"/>
  <c r="Z179" i="52"/>
  <c r="X125" i="52"/>
  <c r="X451" i="52"/>
  <c r="Z302" i="52"/>
  <c r="X297" i="52"/>
  <c r="Z307" i="52"/>
  <c r="Z215" i="52"/>
  <c r="X272" i="52"/>
  <c r="Z131" i="52"/>
  <c r="X351" i="52"/>
  <c r="Z419" i="52"/>
  <c r="Z182" i="52"/>
  <c r="Z125" i="52"/>
  <c r="Z327" i="52"/>
  <c r="X210" i="52"/>
  <c r="Z397" i="52"/>
  <c r="Z432" i="52"/>
  <c r="X298" i="52"/>
  <c r="Z175" i="52"/>
  <c r="X326" i="52"/>
  <c r="Z449" i="52"/>
  <c r="Z363" i="52"/>
  <c r="X336" i="52"/>
  <c r="X332" i="52"/>
  <c r="X118" i="52"/>
  <c r="Z438" i="52"/>
  <c r="Z129" i="52"/>
  <c r="Z165" i="52"/>
  <c r="Z375" i="52"/>
  <c r="Z428" i="52"/>
  <c r="X333" i="52"/>
  <c r="X284" i="52"/>
  <c r="Z309" i="52"/>
  <c r="Z115" i="52"/>
  <c r="X299" i="52"/>
  <c r="Z268" i="52"/>
  <c r="X158" i="52"/>
  <c r="Z97" i="52"/>
  <c r="Z296" i="52"/>
  <c r="X211" i="52"/>
  <c r="Z320" i="52"/>
  <c r="X180" i="52"/>
  <c r="X96" i="52"/>
  <c r="Z349" i="52"/>
  <c r="Z295" i="52"/>
  <c r="X403" i="52"/>
  <c r="X270" i="52"/>
  <c r="X310" i="52"/>
  <c r="X199" i="52"/>
  <c r="X105" i="52"/>
  <c r="Z403" i="52"/>
  <c r="X309" i="52"/>
  <c r="Z231" i="52"/>
  <c r="Z407" i="52"/>
  <c r="X160" i="52"/>
  <c r="Z395" i="52"/>
  <c r="Z326" i="52"/>
  <c r="Z384" i="52"/>
  <c r="X250" i="52"/>
  <c r="Z187" i="52"/>
  <c r="X185" i="52"/>
  <c r="X146" i="52"/>
  <c r="Z414" i="52"/>
  <c r="X390" i="52"/>
  <c r="Z210" i="52"/>
  <c r="Z96" i="52"/>
  <c r="Z339" i="52"/>
  <c r="Z184" i="52"/>
  <c r="X399" i="52"/>
  <c r="Z416" i="52"/>
  <c r="Z338" i="52"/>
  <c r="Z136" i="52"/>
  <c r="Z299" i="52"/>
  <c r="Z409" i="52"/>
  <c r="X335" i="52"/>
  <c r="Z322" i="52"/>
  <c r="Z278" i="52"/>
  <c r="Z101" i="52"/>
  <c r="Z405" i="52"/>
  <c r="X202" i="52"/>
  <c r="X191" i="52"/>
  <c r="Z374" i="52"/>
  <c r="Z367" i="52"/>
  <c r="X316" i="52"/>
  <c r="X244" i="52"/>
  <c r="Z270" i="52"/>
  <c r="Z93" i="52"/>
  <c r="X380" i="52"/>
  <c r="X237" i="52"/>
  <c r="Z207" i="52"/>
  <c r="X115" i="52"/>
  <c r="Z324" i="52"/>
  <c r="X229" i="52"/>
  <c r="Z310" i="52"/>
  <c r="X248" i="52"/>
  <c r="Z116" i="52"/>
  <c r="X430" i="52"/>
  <c r="Z365" i="52"/>
  <c r="X334" i="52"/>
  <c r="X221" i="52"/>
  <c r="Z221" i="52"/>
  <c r="X179" i="52"/>
  <c r="Z118" i="52"/>
  <c r="Z334" i="52"/>
  <c r="X307" i="52"/>
  <c r="Z223" i="52"/>
  <c r="X149" i="52"/>
  <c r="X114" i="52"/>
  <c r="Z445" i="52"/>
  <c r="Z347" i="52"/>
  <c r="X209" i="52"/>
  <c r="X97" i="52"/>
  <c r="G455" i="52"/>
  <c r="X156" i="52"/>
  <c r="Z351" i="52"/>
  <c r="Z435" i="52"/>
  <c r="Z393" i="52"/>
  <c r="Z140" i="52"/>
  <c r="X256" i="52"/>
  <c r="Z293" i="52"/>
  <c r="Z442" i="52"/>
  <c r="Z178" i="52"/>
  <c r="Z114" i="52"/>
  <c r="X347" i="52"/>
  <c r="Z158" i="52"/>
  <c r="Z380" i="52"/>
  <c r="Z378" i="52"/>
  <c r="Z411" i="52"/>
  <c r="Z189" i="52"/>
  <c r="Z376" i="52"/>
  <c r="X367" i="52"/>
  <c r="X308" i="52"/>
  <c r="X287" i="52"/>
  <c r="X241" i="52"/>
  <c r="X130" i="52"/>
  <c r="X338" i="52"/>
  <c r="X129" i="52"/>
  <c r="X215" i="52"/>
  <c r="Z443" i="52"/>
  <c r="Z447" i="52"/>
  <c r="Z348" i="52"/>
  <c r="Z304" i="52"/>
  <c r="Z294" i="52"/>
  <c r="X111" i="52"/>
  <c r="X360" i="52"/>
  <c r="X286" i="52"/>
  <c r="Z183" i="52"/>
  <c r="X103" i="52"/>
  <c r="X306" i="52"/>
  <c r="X260" i="52"/>
  <c r="Z262" i="52"/>
  <c r="Z224" i="52"/>
  <c r="Z398" i="52"/>
  <c r="Z373" i="52"/>
  <c r="Z333" i="52"/>
  <c r="Z303" i="52"/>
  <c r="Z332" i="52"/>
  <c r="X181" i="52"/>
  <c r="X407" i="52"/>
  <c r="Z154" i="52"/>
  <c r="X322" i="52"/>
  <c r="Z260" i="52"/>
  <c r="Z192" i="52"/>
  <c r="Z119" i="52"/>
  <c r="X122" i="52"/>
  <c r="Z423" i="52"/>
  <c r="X302" i="52"/>
  <c r="Z284" i="52"/>
  <c r="X337" i="52"/>
  <c r="X207" i="52"/>
  <c r="Z110" i="52"/>
  <c r="Z108" i="52"/>
  <c r="X330" i="52"/>
  <c r="X350" i="52"/>
  <c r="X91" i="52"/>
  <c r="Z176" i="52"/>
  <c r="X392" i="52"/>
  <c r="Z107" i="52"/>
  <c r="X139" i="52"/>
  <c r="Z91" i="52"/>
  <c r="X239" i="52"/>
  <c r="Z239" i="52"/>
  <c r="Z292" i="52"/>
  <c r="Z197" i="52"/>
  <c r="X329" i="52"/>
  <c r="Z413" i="52"/>
  <c r="Z255" i="52"/>
  <c r="X434" i="52"/>
  <c r="Z329" i="52"/>
  <c r="Z434" i="52"/>
  <c r="X218" i="52"/>
  <c r="Z155" i="52"/>
  <c r="Z139" i="52"/>
  <c r="X276" i="52"/>
  <c r="Z123" i="52"/>
  <c r="X371" i="52"/>
  <c r="X123" i="52"/>
  <c r="X292" i="52"/>
  <c r="X176" i="52"/>
  <c r="Z276" i="52"/>
  <c r="Z371" i="52"/>
  <c r="X107" i="52"/>
  <c r="X255" i="52"/>
  <c r="X313" i="52"/>
  <c r="X155" i="52"/>
  <c r="X197" i="52"/>
  <c r="Z313" i="52"/>
  <c r="X413" i="52"/>
  <c r="Z218" i="52"/>
  <c r="Z350" i="52"/>
  <c r="Z392" i="52"/>
  <c r="F471" i="52"/>
  <c r="F418" i="53"/>
  <c r="P477" i="52"/>
  <c r="P468" i="52"/>
  <c r="P470" i="52"/>
  <c r="F421" i="53"/>
  <c r="G421" i="53"/>
  <c r="F420" i="53"/>
  <c r="F413" i="53"/>
  <c r="F415" i="53"/>
  <c r="F417" i="53"/>
  <c r="F424" i="53"/>
  <c r="F414" i="53"/>
  <c r="P467" i="52"/>
  <c r="F473" i="52"/>
  <c r="G473" i="52"/>
  <c r="P471" i="52"/>
  <c r="P473" i="52"/>
  <c r="P466" i="52"/>
  <c r="P474" i="52"/>
  <c r="F470" i="52"/>
  <c r="F468" i="52"/>
  <c r="G468" i="52"/>
  <c r="F467" i="52"/>
  <c r="G467" i="52"/>
  <c r="F466" i="52"/>
  <c r="G466" i="52"/>
  <c r="F477" i="52"/>
  <c r="H260" i="53" a="1"/>
  <c r="H260" i="53"/>
  <c r="H202" i="53" a="1"/>
  <c r="H202" i="53"/>
  <c r="H223" i="53" a="1"/>
  <c r="H223" i="53"/>
  <c r="H123" i="53" a="1"/>
  <c r="H123" i="53"/>
  <c r="H239" i="53" a="1"/>
  <c r="H239" i="53"/>
  <c r="H102" i="53" a="1"/>
  <c r="H102" i="53"/>
  <c r="H165" i="53" a="1"/>
  <c r="H165" i="53"/>
  <c r="X402" i="53"/>
  <c r="Z402" i="53"/>
  <c r="H144" i="53" a="1"/>
  <c r="H144" i="53"/>
  <c r="H176" i="52" a="1"/>
  <c r="H176" i="52"/>
  <c r="H218" i="52" a="1"/>
  <c r="H218" i="52"/>
  <c r="H313" i="52" a="1"/>
  <c r="H313" i="52"/>
  <c r="H255" i="52" a="1"/>
  <c r="H255" i="52"/>
  <c r="H292" i="52" a="1"/>
  <c r="H292" i="52"/>
  <c r="H276" i="52" a="1"/>
  <c r="H276" i="52"/>
  <c r="H155" i="52" a="1"/>
  <c r="H155" i="52"/>
  <c r="Z455" i="52"/>
  <c r="H197" i="52" a="1"/>
  <c r="H197" i="52"/>
  <c r="X455" i="52"/>
  <c r="E471" i="52"/>
  <c r="E477" i="52"/>
  <c r="E470" i="52"/>
  <c r="Y385" i="50" l="1"/>
  <c r="Q385" i="50"/>
  <c r="W366" i="50"/>
  <c r="Q366" i="50"/>
  <c r="Y367" i="50"/>
  <c r="W367" i="50"/>
  <c r="Q369" i="50"/>
  <c r="W369" i="50"/>
  <c r="X369" i="50" s="1"/>
  <c r="Y364" i="50"/>
  <c r="Q364" i="50"/>
  <c r="Q351" i="50"/>
  <c r="Y219" i="50"/>
  <c r="Z219" i="50" s="1"/>
  <c r="Q219" i="50"/>
  <c r="Y447" i="50"/>
  <c r="Q447" i="50"/>
  <c r="W451" i="50"/>
  <c r="X451" i="50" s="1"/>
  <c r="Y451" i="50"/>
  <c r="Q451" i="50"/>
  <c r="Q443" i="50"/>
  <c r="W443" i="50"/>
  <c r="Y443" i="50"/>
  <c r="Q444" i="50"/>
  <c r="J434" i="50"/>
  <c r="W450" i="50"/>
  <c r="Y450" i="50"/>
  <c r="Q450" i="50"/>
  <c r="Y448" i="50"/>
  <c r="W448" i="50"/>
  <c r="X448" i="50" s="1"/>
  <c r="Q448" i="50"/>
  <c r="Y449" i="50"/>
  <c r="Z449" i="50" s="1"/>
  <c r="W449" i="50"/>
  <c r="X449" i="50" s="1"/>
  <c r="Q449" i="50"/>
  <c r="Q454" i="50"/>
  <c r="W454" i="50"/>
  <c r="X454" i="50" s="1"/>
  <c r="Y454" i="50"/>
  <c r="Z454" i="50" s="1"/>
  <c r="W437" i="50"/>
  <c r="X437" i="50" s="1"/>
  <c r="Y437" i="50"/>
  <c r="Q437" i="50"/>
  <c r="W439" i="50"/>
  <c r="Y439" i="50"/>
  <c r="Z439" i="50" s="1"/>
  <c r="Q439" i="50"/>
  <c r="W440" i="50"/>
  <c r="Y440" i="50"/>
  <c r="Z440" i="50" s="1"/>
  <c r="Q440" i="50"/>
  <c r="Q446" i="50"/>
  <c r="Y446" i="50"/>
  <c r="W446" i="50"/>
  <c r="Q445" i="50"/>
  <c r="Y445" i="50"/>
  <c r="Z445" i="50" s="1"/>
  <c r="W445" i="50"/>
  <c r="W438" i="50"/>
  <c r="W453" i="50"/>
  <c r="X453" i="50" s="1"/>
  <c r="Y438" i="50"/>
  <c r="Y453" i="50"/>
  <c r="Z453" i="50" s="1"/>
  <c r="W442" i="50"/>
  <c r="Q441" i="50"/>
  <c r="Q452" i="50"/>
  <c r="Q442" i="50"/>
  <c r="O434" i="50"/>
  <c r="Y435" i="50"/>
  <c r="W435" i="50"/>
  <c r="X435" i="50" s="1"/>
  <c r="W447" i="50"/>
  <c r="X447" i="50" s="1"/>
  <c r="W452" i="50"/>
  <c r="X452" i="50" s="1"/>
  <c r="W441" i="50"/>
  <c r="X441" i="50" s="1"/>
  <c r="Q433" i="50"/>
  <c r="Y433" i="50"/>
  <c r="Z433" i="50" s="1"/>
  <c r="W433" i="50"/>
  <c r="Q432" i="50"/>
  <c r="Y432" i="50"/>
  <c r="Z432" i="50" s="1"/>
  <c r="W432" i="50"/>
  <c r="W416" i="50"/>
  <c r="Y416" i="50"/>
  <c r="Q422" i="50"/>
  <c r="Y422" i="50"/>
  <c r="W422" i="50"/>
  <c r="Y421" i="50"/>
  <c r="J413" i="50"/>
  <c r="W428" i="50"/>
  <c r="X428" i="50" s="1"/>
  <c r="Y420" i="50"/>
  <c r="Z420" i="50" s="1"/>
  <c r="Q430" i="50"/>
  <c r="Y425" i="50"/>
  <c r="Z425" i="50" s="1"/>
  <c r="W425" i="50"/>
  <c r="X425" i="50" s="1"/>
  <c r="Q425" i="50"/>
  <c r="W426" i="50"/>
  <c r="X426" i="50" s="1"/>
  <c r="Y426" i="50"/>
  <c r="Z426" i="50" s="1"/>
  <c r="Q426" i="50"/>
  <c r="Y417" i="50"/>
  <c r="Z417" i="50" s="1"/>
  <c r="W417" i="50"/>
  <c r="X417" i="50" s="1"/>
  <c r="Q417" i="50"/>
  <c r="Y429" i="50"/>
  <c r="Z429" i="50" s="1"/>
  <c r="W429" i="50"/>
  <c r="Q429" i="50"/>
  <c r="Q431" i="50"/>
  <c r="Y431" i="50"/>
  <c r="Z431" i="50" s="1"/>
  <c r="W431" i="50"/>
  <c r="X431" i="50" s="1"/>
  <c r="Y414" i="50"/>
  <c r="O413" i="50"/>
  <c r="W414" i="50"/>
  <c r="Q414" i="50"/>
  <c r="Q418" i="50"/>
  <c r="W418" i="50"/>
  <c r="Y418" i="50"/>
  <c r="Z418" i="50" s="1"/>
  <c r="Q424" i="50"/>
  <c r="W424" i="50"/>
  <c r="X424" i="50" s="1"/>
  <c r="Q416" i="50"/>
  <c r="Q427" i="50"/>
  <c r="W423" i="50"/>
  <c r="X423" i="50" s="1"/>
  <c r="Y423" i="50"/>
  <c r="Z423" i="50" s="1"/>
  <c r="W408" i="50"/>
  <c r="Q408" i="50"/>
  <c r="Y408" i="50"/>
  <c r="Q396" i="50"/>
  <c r="W396" i="50"/>
  <c r="Q399" i="50"/>
  <c r="Y399" i="50"/>
  <c r="W399" i="50"/>
  <c r="J392" i="50"/>
  <c r="Q400" i="50"/>
  <c r="Y400" i="50"/>
  <c r="Z400" i="50" s="1"/>
  <c r="W400" i="50"/>
  <c r="Y403" i="50"/>
  <c r="Z403" i="50" s="1"/>
  <c r="W403" i="50"/>
  <c r="X403" i="50" s="1"/>
  <c r="Q403" i="50"/>
  <c r="W404" i="50"/>
  <c r="Y404" i="50"/>
  <c r="Z404" i="50" s="1"/>
  <c r="Q404" i="50"/>
  <c r="Y405" i="50"/>
  <c r="Z405" i="50" s="1"/>
  <c r="Q405" i="50"/>
  <c r="W405" i="50"/>
  <c r="Q407" i="50"/>
  <c r="Y407" i="50"/>
  <c r="Z407" i="50" s="1"/>
  <c r="W407" i="50"/>
  <c r="O392" i="50"/>
  <c r="Y395" i="50"/>
  <c r="Z395" i="50" s="1"/>
  <c r="Q395" i="50"/>
  <c r="W395" i="50"/>
  <c r="Q397" i="50"/>
  <c r="W397" i="50"/>
  <c r="X397" i="50" s="1"/>
  <c r="Y397" i="50"/>
  <c r="Y406" i="50"/>
  <c r="Z406" i="50" s="1"/>
  <c r="W406" i="50"/>
  <c r="X406" i="50" s="1"/>
  <c r="Q406" i="50"/>
  <c r="W409" i="50"/>
  <c r="Y398" i="50"/>
  <c r="Z398" i="50" s="1"/>
  <c r="Y409" i="50"/>
  <c r="Z409" i="50" s="1"/>
  <c r="Q401" i="50"/>
  <c r="Q412" i="50"/>
  <c r="W410" i="50"/>
  <c r="X410" i="50" s="1"/>
  <c r="Y410" i="50"/>
  <c r="Z410" i="50" s="1"/>
  <c r="Y394" i="50"/>
  <c r="W411" i="50"/>
  <c r="X411" i="50" s="1"/>
  <c r="Q394" i="50"/>
  <c r="Y396" i="50"/>
  <c r="Z396" i="50" s="1"/>
  <c r="W401" i="50"/>
  <c r="X401" i="50" s="1"/>
  <c r="Y412" i="50"/>
  <c r="W383" i="50"/>
  <c r="Q383" i="50"/>
  <c r="Y383" i="50"/>
  <c r="W379" i="50"/>
  <c r="Q379" i="50"/>
  <c r="Y379" i="50"/>
  <c r="Z379" i="50" s="1"/>
  <c r="W374" i="50"/>
  <c r="Y374" i="50"/>
  <c r="Z374" i="50" s="1"/>
  <c r="Q374" i="50"/>
  <c r="Q389" i="50"/>
  <c r="Y389" i="50"/>
  <c r="Z389" i="50" s="1"/>
  <c r="W384" i="50"/>
  <c r="X384" i="50" s="1"/>
  <c r="Y375" i="50"/>
  <c r="Z375" i="50" s="1"/>
  <c r="W388" i="50"/>
  <c r="X388" i="50" s="1"/>
  <c r="Y384" i="50"/>
  <c r="Z384" i="50" s="1"/>
  <c r="W385" i="50"/>
  <c r="J371" i="50"/>
  <c r="W386" i="50"/>
  <c r="X386" i="50" s="1"/>
  <c r="W378" i="50"/>
  <c r="X378" i="50" s="1"/>
  <c r="Q378" i="50"/>
  <c r="Y378" i="50"/>
  <c r="Z378" i="50" s="1"/>
  <c r="Y377" i="50"/>
  <c r="Z377" i="50" s="1"/>
  <c r="W377" i="50"/>
  <c r="Q377" i="50"/>
  <c r="Y380" i="50"/>
  <c r="W380" i="50"/>
  <c r="X380" i="50" s="1"/>
  <c r="Q380" i="50"/>
  <c r="Q381" i="50"/>
  <c r="W381" i="50"/>
  <c r="Y381" i="50"/>
  <c r="W382" i="50"/>
  <c r="X382" i="50" s="1"/>
  <c r="Y382" i="50"/>
  <c r="Z382" i="50" s="1"/>
  <c r="Q382" i="50"/>
  <c r="O371" i="50"/>
  <c r="W390" i="50"/>
  <c r="X390" i="50" s="1"/>
  <c r="Y390" i="50"/>
  <c r="Z390" i="50" s="1"/>
  <c r="Q390" i="50"/>
  <c r="Q391" i="50"/>
  <c r="W391" i="50"/>
  <c r="X391" i="50" s="1"/>
  <c r="Y391" i="50"/>
  <c r="W376" i="50"/>
  <c r="X376" i="50" s="1"/>
  <c r="W387" i="50"/>
  <c r="X387" i="50" s="1"/>
  <c r="W372" i="50"/>
  <c r="X372" i="50" s="1"/>
  <c r="Y376" i="50"/>
  <c r="Z376" i="50" s="1"/>
  <c r="Y387" i="50"/>
  <c r="Z387" i="50" s="1"/>
  <c r="W373" i="50"/>
  <c r="Y373" i="50"/>
  <c r="Y386" i="50"/>
  <c r="Q355" i="50"/>
  <c r="W355" i="50"/>
  <c r="X355" i="50" s="1"/>
  <c r="Y355" i="50"/>
  <c r="W365" i="50"/>
  <c r="Q365" i="50"/>
  <c r="Y365" i="50"/>
  <c r="Z365" i="50" s="1"/>
  <c r="Q352" i="50"/>
  <c r="Y352" i="50"/>
  <c r="Z352" i="50" s="1"/>
  <c r="W352" i="50"/>
  <c r="W353" i="50"/>
  <c r="X353" i="50" s="1"/>
  <c r="Y353" i="50"/>
  <c r="Z353" i="50" s="1"/>
  <c r="Q353" i="50"/>
  <c r="Q361" i="50"/>
  <c r="Q362" i="50"/>
  <c r="Q367" i="50"/>
  <c r="W359" i="50"/>
  <c r="X359" i="50" s="1"/>
  <c r="Y369" i="50"/>
  <c r="Z369" i="50" s="1"/>
  <c r="J350" i="50"/>
  <c r="Y366" i="50"/>
  <c r="Z366" i="50" s="1"/>
  <c r="Q354" i="50"/>
  <c r="W364" i="50"/>
  <c r="Q356" i="50"/>
  <c r="Y356" i="50"/>
  <c r="Z356" i="50" s="1"/>
  <c r="W356" i="50"/>
  <c r="X356" i="50" s="1"/>
  <c r="Q357" i="50"/>
  <c r="Y357" i="50"/>
  <c r="Z357" i="50" s="1"/>
  <c r="W357" i="50"/>
  <c r="W358" i="50"/>
  <c r="Q358" i="50"/>
  <c r="Y358" i="50"/>
  <c r="Z358" i="50" s="1"/>
  <c r="Q360" i="50"/>
  <c r="Y360" i="50"/>
  <c r="Z360" i="50" s="1"/>
  <c r="W360" i="50"/>
  <c r="X360" i="50" s="1"/>
  <c r="Q363" i="50"/>
  <c r="Y363" i="50"/>
  <c r="Z363" i="50" s="1"/>
  <c r="W363" i="50"/>
  <c r="X363" i="50" s="1"/>
  <c r="W370" i="50"/>
  <c r="X370" i="50" s="1"/>
  <c r="Q370" i="50"/>
  <c r="Y370" i="50"/>
  <c r="Z370" i="50" s="1"/>
  <c r="Y362" i="50"/>
  <c r="Z362" i="50" s="1"/>
  <c r="Y361" i="50"/>
  <c r="Z361" i="50" s="1"/>
  <c r="W368" i="50"/>
  <c r="X368" i="50" s="1"/>
  <c r="Y359" i="50"/>
  <c r="O350" i="50"/>
  <c r="Q368" i="50"/>
  <c r="Y351" i="50"/>
  <c r="W354" i="50"/>
  <c r="X354" i="50" s="1"/>
  <c r="Q330" i="50"/>
  <c r="W330" i="50"/>
  <c r="Y347" i="50"/>
  <c r="Z347" i="50" s="1"/>
  <c r="Y349" i="50"/>
  <c r="Q334" i="50"/>
  <c r="Q341" i="50"/>
  <c r="J329" i="50"/>
  <c r="Y341" i="50"/>
  <c r="Z341" i="50" s="1"/>
  <c r="W335" i="50"/>
  <c r="W334" i="50"/>
  <c r="O329" i="50"/>
  <c r="W331" i="50"/>
  <c r="X331" i="50" s="1"/>
  <c r="Y331" i="50"/>
  <c r="Q331" i="50"/>
  <c r="Y333" i="50"/>
  <c r="Z333" i="50" s="1"/>
  <c r="W333" i="50"/>
  <c r="Q333" i="50"/>
  <c r="Y336" i="50"/>
  <c r="Z336" i="50" s="1"/>
  <c r="Q336" i="50"/>
  <c r="W336" i="50"/>
  <c r="X336" i="50" s="1"/>
  <c r="Y337" i="50"/>
  <c r="Z337" i="50" s="1"/>
  <c r="Q337" i="50"/>
  <c r="W337" i="50"/>
  <c r="Q338" i="50"/>
  <c r="W338" i="50"/>
  <c r="X338" i="50" s="1"/>
  <c r="Y338" i="50"/>
  <c r="W344" i="50"/>
  <c r="X344" i="50" s="1"/>
  <c r="Y344" i="50"/>
  <c r="Z344" i="50" s="1"/>
  <c r="Q344" i="50"/>
  <c r="Y348" i="50"/>
  <c r="Z348" i="50" s="1"/>
  <c r="W348" i="50"/>
  <c r="Q348" i="50"/>
  <c r="Y330" i="50"/>
  <c r="Z330" i="50" s="1"/>
  <c r="W346" i="50"/>
  <c r="Y332" i="50"/>
  <c r="Y343" i="50"/>
  <c r="Z343" i="50" s="1"/>
  <c r="Q335" i="50"/>
  <c r="W340" i="50"/>
  <c r="X340" i="50" s="1"/>
  <c r="Y340" i="50"/>
  <c r="Z340" i="50" s="1"/>
  <c r="Q321" i="50"/>
  <c r="Y321" i="50"/>
  <c r="W321" i="50"/>
  <c r="X321" i="50" s="1"/>
  <c r="Q323" i="50"/>
  <c r="W323" i="50"/>
  <c r="Y323" i="50"/>
  <c r="Y325" i="50"/>
  <c r="Q325" i="50"/>
  <c r="W325" i="50"/>
  <c r="W317" i="50"/>
  <c r="X317" i="50" s="1"/>
  <c r="J313" i="50"/>
  <c r="W328" i="50"/>
  <c r="Y317" i="50"/>
  <c r="Q315" i="50"/>
  <c r="Y315" i="50"/>
  <c r="Z315" i="50" s="1"/>
  <c r="W315" i="50"/>
  <c r="X315" i="50" s="1"/>
  <c r="O313" i="50"/>
  <c r="Q316" i="50"/>
  <c r="W316" i="50"/>
  <c r="X316" i="50" s="1"/>
  <c r="Y316" i="50"/>
  <c r="Z316" i="50" s="1"/>
  <c r="Y319" i="50"/>
  <c r="W319" i="50"/>
  <c r="X319" i="50" s="1"/>
  <c r="Q319" i="50"/>
  <c r="Y322" i="50"/>
  <c r="W322" i="50"/>
  <c r="X322" i="50" s="1"/>
  <c r="Q322" i="50"/>
  <c r="Q324" i="50"/>
  <c r="W324" i="50"/>
  <c r="X324" i="50" s="1"/>
  <c r="Y324" i="50"/>
  <c r="Z324" i="50" s="1"/>
  <c r="Q326" i="50"/>
  <c r="W326" i="50"/>
  <c r="X326" i="50" s="1"/>
  <c r="Y326" i="50"/>
  <c r="Z326" i="50" s="1"/>
  <c r="Q328" i="50"/>
  <c r="Q314" i="50"/>
  <c r="W320" i="50"/>
  <c r="X320" i="50" s="1"/>
  <c r="Y320" i="50"/>
  <c r="W327" i="50"/>
  <c r="X327" i="50" s="1"/>
  <c r="Y327" i="50"/>
  <c r="Z327" i="50" s="1"/>
  <c r="W318" i="50"/>
  <c r="W314" i="50"/>
  <c r="Q299" i="50"/>
  <c r="Y299" i="50"/>
  <c r="Z299" i="50" s="1"/>
  <c r="W299" i="50"/>
  <c r="Y298" i="50"/>
  <c r="Z298" i="50" s="1"/>
  <c r="W298" i="50"/>
  <c r="Q298" i="50"/>
  <c r="W305" i="50"/>
  <c r="W293" i="50"/>
  <c r="W304" i="50"/>
  <c r="X304" i="50" s="1"/>
  <c r="Y304" i="50"/>
  <c r="J292" i="50"/>
  <c r="Y302" i="50"/>
  <c r="W302" i="50"/>
  <c r="X302" i="50" s="1"/>
  <c r="Q302" i="50"/>
  <c r="Y307" i="50"/>
  <c r="W307" i="50"/>
  <c r="X307" i="50" s="1"/>
  <c r="Q307" i="50"/>
  <c r="Q308" i="50"/>
  <c r="W308" i="50"/>
  <c r="X308" i="50" s="1"/>
  <c r="Y308" i="50"/>
  <c r="Z308" i="50" s="1"/>
  <c r="Y309" i="50"/>
  <c r="Z309" i="50" s="1"/>
  <c r="W309" i="50"/>
  <c r="X309" i="50" s="1"/>
  <c r="Q309" i="50"/>
  <c r="Y310" i="50"/>
  <c r="Q310" i="50"/>
  <c r="W310" i="50"/>
  <c r="Q311" i="50"/>
  <c r="Y311" i="50"/>
  <c r="Z311" i="50" s="1"/>
  <c r="W311" i="50"/>
  <c r="X311" i="50" s="1"/>
  <c r="Y296" i="50"/>
  <c r="Z296" i="50" s="1"/>
  <c r="W296" i="50"/>
  <c r="Q296" i="50"/>
  <c r="Y297" i="50"/>
  <c r="Q297" i="50"/>
  <c r="W297" i="50"/>
  <c r="Y294" i="50"/>
  <c r="Z294" i="50" s="1"/>
  <c r="W294" i="50"/>
  <c r="X294" i="50" s="1"/>
  <c r="O292" i="50"/>
  <c r="Q294" i="50"/>
  <c r="Y295" i="50"/>
  <c r="Z295" i="50" s="1"/>
  <c r="W295" i="50"/>
  <c r="X295" i="50" s="1"/>
  <c r="Q295" i="50"/>
  <c r="Q305" i="50"/>
  <c r="Y300" i="50"/>
  <c r="Z300" i="50" s="1"/>
  <c r="Q293" i="50"/>
  <c r="W301" i="50"/>
  <c r="X301" i="50" s="1"/>
  <c r="W303" i="50"/>
  <c r="Y301" i="50"/>
  <c r="Y303" i="50"/>
  <c r="Z303" i="50" s="1"/>
  <c r="Y277" i="50"/>
  <c r="W277" i="50"/>
  <c r="Q277" i="50"/>
  <c r="J276" i="50"/>
  <c r="Y278" i="50"/>
  <c r="Y289" i="50"/>
  <c r="Y282" i="50"/>
  <c r="W282" i="50"/>
  <c r="Q282" i="50"/>
  <c r="W283" i="50"/>
  <c r="X283" i="50" s="1"/>
  <c r="Y283" i="50"/>
  <c r="Z283" i="50" s="1"/>
  <c r="Q283" i="50"/>
  <c r="W284" i="50"/>
  <c r="Y284" i="50"/>
  <c r="Z284" i="50" s="1"/>
  <c r="Q284" i="50"/>
  <c r="Y286" i="50"/>
  <c r="W286" i="50"/>
  <c r="Q286" i="50"/>
  <c r="Q287" i="50"/>
  <c r="Y287" i="50"/>
  <c r="Z287" i="50" s="1"/>
  <c r="W287" i="50"/>
  <c r="Y288" i="50"/>
  <c r="Z288" i="50" s="1"/>
  <c r="W288" i="50"/>
  <c r="Q288" i="50"/>
  <c r="O276" i="50"/>
  <c r="W281" i="50"/>
  <c r="Q281" i="50"/>
  <c r="Y281" i="50"/>
  <c r="Z281" i="50" s="1"/>
  <c r="Y280" i="50"/>
  <c r="W290" i="50"/>
  <c r="X290" i="50" s="1"/>
  <c r="W291" i="50"/>
  <c r="X291" i="50" s="1"/>
  <c r="Q285" i="50"/>
  <c r="Y291" i="50"/>
  <c r="Z291" i="50" s="1"/>
  <c r="Y285" i="50"/>
  <c r="Y290" i="50"/>
  <c r="W289" i="50"/>
  <c r="X289" i="50" s="1"/>
  <c r="W279" i="50"/>
  <c r="X279" i="50" s="1"/>
  <c r="Q278" i="50"/>
  <c r="Q276" i="50" s="1"/>
  <c r="Y279" i="50"/>
  <c r="Y260" i="50"/>
  <c r="Q260" i="50"/>
  <c r="Q267" i="50"/>
  <c r="W267" i="50"/>
  <c r="Y267" i="50"/>
  <c r="Z267" i="50" s="1"/>
  <c r="Y274" i="50"/>
  <c r="Q263" i="50"/>
  <c r="J255" i="50"/>
  <c r="Q265" i="50"/>
  <c r="Y265" i="50"/>
  <c r="W265" i="50"/>
  <c r="Y266" i="50"/>
  <c r="Z266" i="50" s="1"/>
  <c r="Q266" i="50"/>
  <c r="W266" i="50"/>
  <c r="X266" i="50" s="1"/>
  <c r="W269" i="50"/>
  <c r="Y269" i="50"/>
  <c r="Q269" i="50"/>
  <c r="W264" i="50"/>
  <c r="X264" i="50" s="1"/>
  <c r="Q264" i="50"/>
  <c r="Q255" i="50" s="1"/>
  <c r="Y264" i="50"/>
  <c r="Q268" i="50"/>
  <c r="Y268" i="50"/>
  <c r="Z268" i="50" s="1"/>
  <c r="W268" i="50"/>
  <c r="Y273" i="50"/>
  <c r="W273" i="50"/>
  <c r="X273" i="50" s="1"/>
  <c r="Q273" i="50"/>
  <c r="Y258" i="50"/>
  <c r="W258" i="50"/>
  <c r="X258" i="50" s="1"/>
  <c r="Q258" i="50"/>
  <c r="Y275" i="50"/>
  <c r="W275" i="50"/>
  <c r="Q275" i="50"/>
  <c r="Z256" i="50"/>
  <c r="W260" i="50"/>
  <c r="X260" i="50" s="1"/>
  <c r="W270" i="50"/>
  <c r="X270" i="50" s="1"/>
  <c r="Y256" i="50"/>
  <c r="W256" i="50"/>
  <c r="X256" i="50" s="1"/>
  <c r="Q259" i="50"/>
  <c r="Q270" i="50"/>
  <c r="Y272" i="50"/>
  <c r="Q261" i="50"/>
  <c r="W259" i="50"/>
  <c r="X259" i="50" s="1"/>
  <c r="O255" i="50"/>
  <c r="W257" i="50"/>
  <c r="X257" i="50" s="1"/>
  <c r="Y257" i="50"/>
  <c r="Z257" i="50" s="1"/>
  <c r="W261" i="50"/>
  <c r="X261" i="50" s="1"/>
  <c r="Y247" i="50"/>
  <c r="Q247" i="50"/>
  <c r="W249" i="50"/>
  <c r="Y249" i="50"/>
  <c r="Q249" i="50"/>
  <c r="W248" i="50"/>
  <c r="Q245" i="50"/>
  <c r="Y250" i="50"/>
  <c r="J239" i="50"/>
  <c r="Q254" i="50"/>
  <c r="Y253" i="50"/>
  <c r="W254" i="50"/>
  <c r="X254" i="50" s="1"/>
  <c r="O239" i="50"/>
  <c r="Q240" i="50"/>
  <c r="W240" i="50"/>
  <c r="Y240" i="50"/>
  <c r="Z240" i="50" s="1"/>
  <c r="Y241" i="50"/>
  <c r="Z241" i="50" s="1"/>
  <c r="Q241" i="50"/>
  <c r="W241" i="50"/>
  <c r="X241" i="50" s="1"/>
  <c r="Q242" i="50"/>
  <c r="Y242" i="50"/>
  <c r="Z242" i="50" s="1"/>
  <c r="W242" i="50"/>
  <c r="X242" i="50" s="1"/>
  <c r="Y243" i="50"/>
  <c r="Q243" i="50"/>
  <c r="W243" i="50"/>
  <c r="X243" i="50" s="1"/>
  <c r="Q251" i="50"/>
  <c r="W251" i="50"/>
  <c r="X251" i="50" s="1"/>
  <c r="Y251" i="50"/>
  <c r="Z251" i="50" s="1"/>
  <c r="W252" i="50"/>
  <c r="X252" i="50" s="1"/>
  <c r="Q252" i="50"/>
  <c r="Y252" i="50"/>
  <c r="Z252" i="50" s="1"/>
  <c r="W247" i="50"/>
  <c r="X247" i="50" s="1"/>
  <c r="Q246" i="50"/>
  <c r="Q250" i="50"/>
  <c r="W246" i="50"/>
  <c r="Y245" i="50"/>
  <c r="Z245" i="50" s="1"/>
  <c r="Q253" i="50"/>
  <c r="Y244" i="50"/>
  <c r="W244" i="50"/>
  <c r="W207" i="50"/>
  <c r="Q207" i="50"/>
  <c r="Y201" i="50"/>
  <c r="Z201" i="50" s="1"/>
  <c r="Q201" i="50"/>
  <c r="W201" i="50"/>
  <c r="X201" i="50" s="1"/>
  <c r="J197" i="50"/>
  <c r="Q211" i="50"/>
  <c r="Q212" i="50"/>
  <c r="Q225" i="50"/>
  <c r="Y225" i="50"/>
  <c r="W225" i="50"/>
  <c r="X225" i="50" s="1"/>
  <c r="Y224" i="50"/>
  <c r="Z224" i="50" s="1"/>
  <c r="Q224" i="50"/>
  <c r="W224" i="50"/>
  <c r="X224" i="50" s="1"/>
  <c r="W227" i="50"/>
  <c r="X227" i="50" s="1"/>
  <c r="Y227" i="50"/>
  <c r="Q227" i="50"/>
  <c r="W229" i="50"/>
  <c r="Y229" i="50"/>
  <c r="Q229" i="50"/>
  <c r="Y236" i="50"/>
  <c r="Z236" i="50" s="1"/>
  <c r="Q235" i="50"/>
  <c r="J218" i="50"/>
  <c r="Y220" i="50"/>
  <c r="W236" i="50"/>
  <c r="Q220" i="50"/>
  <c r="W233" i="50"/>
  <c r="X233" i="50" s="1"/>
  <c r="G256" i="50"/>
  <c r="X334" i="50"/>
  <c r="Z246" i="50"/>
  <c r="Z448" i="50"/>
  <c r="X312" i="50"/>
  <c r="X272" i="50"/>
  <c r="G233" i="50"/>
  <c r="G249" i="50"/>
  <c r="G316" i="50"/>
  <c r="Z381" i="50"/>
  <c r="G440" i="50"/>
  <c r="G300" i="50"/>
  <c r="G308" i="50"/>
  <c r="G324" i="50"/>
  <c r="G339" i="50"/>
  <c r="G199" i="50"/>
  <c r="G265" i="50"/>
  <c r="G374" i="50"/>
  <c r="Z402" i="50"/>
  <c r="G331" i="50"/>
  <c r="Z320" i="50"/>
  <c r="G347" i="50"/>
  <c r="X364" i="50"/>
  <c r="X246" i="50"/>
  <c r="Z302" i="50"/>
  <c r="G378" i="50"/>
  <c r="G362" i="50"/>
  <c r="Z451" i="50"/>
  <c r="G246" i="50"/>
  <c r="G95" i="50"/>
  <c r="G103" i="50"/>
  <c r="Z278" i="50"/>
  <c r="G110" i="50"/>
  <c r="X349" i="50"/>
  <c r="G155" i="50"/>
  <c r="G201" i="50"/>
  <c r="G209" i="50"/>
  <c r="G111" i="50"/>
  <c r="G386" i="50"/>
  <c r="G409" i="50"/>
  <c r="G217" i="50"/>
  <c r="G159" i="50"/>
  <c r="X377" i="50"/>
  <c r="G225" i="50"/>
  <c r="G175" i="50"/>
  <c r="Y237" i="50"/>
  <c r="Z237" i="50" s="1"/>
  <c r="Q237" i="50"/>
  <c r="W237" i="50"/>
  <c r="X237" i="50" s="1"/>
  <c r="Y238" i="50"/>
  <c r="Z238" i="50" s="1"/>
  <c r="Q238" i="50"/>
  <c r="W238" i="50"/>
  <c r="X238" i="50" s="1"/>
  <c r="Q221" i="50"/>
  <c r="Y221" i="50"/>
  <c r="Z221" i="50" s="1"/>
  <c r="W221" i="50"/>
  <c r="Q231" i="50"/>
  <c r="Y231" i="50"/>
  <c r="W231" i="50"/>
  <c r="W228" i="50"/>
  <c r="X228" i="50" s="1"/>
  <c r="Q228" i="50"/>
  <c r="Y228" i="50"/>
  <c r="Z228" i="50" s="1"/>
  <c r="O218" i="50"/>
  <c r="Q232" i="50"/>
  <c r="W232" i="50"/>
  <c r="X232" i="50" s="1"/>
  <c r="Y232" i="50"/>
  <c r="Z232" i="50" s="1"/>
  <c r="Y226" i="50"/>
  <c r="Z226" i="50" s="1"/>
  <c r="Q223" i="50"/>
  <c r="Q234" i="50"/>
  <c r="W219" i="50"/>
  <c r="X219" i="50" s="1"/>
  <c r="W223" i="50"/>
  <c r="Q226" i="50"/>
  <c r="Y230" i="50"/>
  <c r="Z230" i="50" s="1"/>
  <c r="Y222" i="50"/>
  <c r="W222" i="50"/>
  <c r="W230" i="50"/>
  <c r="X230" i="50" s="1"/>
  <c r="W235" i="50"/>
  <c r="Y233" i="50"/>
  <c r="Z233" i="50" s="1"/>
  <c r="W214" i="50"/>
  <c r="X214" i="50" s="1"/>
  <c r="Y214" i="50"/>
  <c r="Y198" i="50"/>
  <c r="Z198" i="50" s="1"/>
  <c r="W198" i="50"/>
  <c r="X198" i="50" s="1"/>
  <c r="Y199" i="50"/>
  <c r="Z199" i="50" s="1"/>
  <c r="Q199" i="50"/>
  <c r="W199" i="50"/>
  <c r="X199" i="50" s="1"/>
  <c r="W203" i="50"/>
  <c r="X203" i="50" s="1"/>
  <c r="Y203" i="50"/>
  <c r="Z203" i="50" s="1"/>
  <c r="Y204" i="50"/>
  <c r="Z204" i="50" s="1"/>
  <c r="W204" i="50"/>
  <c r="X204" i="50" s="1"/>
  <c r="Q204" i="50"/>
  <c r="W210" i="50"/>
  <c r="X210" i="50" s="1"/>
  <c r="Q210" i="50"/>
  <c r="Y210" i="50"/>
  <c r="Z210" i="50" s="1"/>
  <c r="Q200" i="50"/>
  <c r="G273" i="50"/>
  <c r="G119" i="50"/>
  <c r="Z323" i="50"/>
  <c r="X165" i="50"/>
  <c r="G297" i="50"/>
  <c r="G127" i="50"/>
  <c r="G305" i="50"/>
  <c r="G135" i="50"/>
  <c r="X400" i="50"/>
  <c r="G321" i="50"/>
  <c r="G143" i="50"/>
  <c r="G242" i="50"/>
  <c r="G151" i="50"/>
  <c r="X274" i="50"/>
  <c r="X421" i="50"/>
  <c r="G371" i="50"/>
  <c r="G290" i="50"/>
  <c r="G126" i="50"/>
  <c r="G280" i="50"/>
  <c r="X415" i="50"/>
  <c r="X248" i="50"/>
  <c r="G276" i="50"/>
  <c r="G329" i="50"/>
  <c r="G198" i="50"/>
  <c r="G304" i="50"/>
  <c r="Z393" i="50"/>
  <c r="G218" i="50"/>
  <c r="G360" i="50"/>
  <c r="G214" i="50"/>
  <c r="G320" i="50"/>
  <c r="Z342" i="50"/>
  <c r="G255" i="50"/>
  <c r="G423" i="50"/>
  <c r="G230" i="50"/>
  <c r="G358" i="50"/>
  <c r="X342" i="50"/>
  <c r="X286" i="50"/>
  <c r="F466" i="50"/>
  <c r="G413" i="53" s="1"/>
  <c r="G239" i="50"/>
  <c r="G262" i="50"/>
  <c r="Z354" i="50"/>
  <c r="G107" i="50"/>
  <c r="G131" i="50"/>
  <c r="G278" i="50"/>
  <c r="Z397" i="50"/>
  <c r="G130" i="50"/>
  <c r="G397" i="50"/>
  <c r="X300" i="50"/>
  <c r="F473" i="50"/>
  <c r="G473" i="50" s="1"/>
  <c r="G138" i="50"/>
  <c r="G163" i="50"/>
  <c r="G310" i="50"/>
  <c r="G421" i="50"/>
  <c r="Z359" i="50"/>
  <c r="G115" i="50"/>
  <c r="G382" i="50"/>
  <c r="Z305" i="50"/>
  <c r="F468" i="50"/>
  <c r="G468" i="50" s="1"/>
  <c r="G390" i="50"/>
  <c r="G147" i="50"/>
  <c r="G294" i="50"/>
  <c r="F467" i="50"/>
  <c r="G414" i="53" s="1"/>
  <c r="G98" i="50"/>
  <c r="G179" i="50"/>
  <c r="G326" i="50"/>
  <c r="G429" i="50"/>
  <c r="Z307" i="50"/>
  <c r="G176" i="50"/>
  <c r="G197" i="50"/>
  <c r="Z192" i="50"/>
  <c r="X200" i="50"/>
  <c r="Q215" i="50"/>
  <c r="W215" i="50"/>
  <c r="X215" i="50" s="1"/>
  <c r="Y215" i="50"/>
  <c r="Z215" i="50" s="1"/>
  <c r="Q216" i="50"/>
  <c r="Y216" i="50"/>
  <c r="W216" i="50"/>
  <c r="X216" i="50" s="1"/>
  <c r="W217" i="50"/>
  <c r="X217" i="50" s="1"/>
  <c r="Y217" i="50"/>
  <c r="Z217" i="50" s="1"/>
  <c r="Q217" i="50"/>
  <c r="Y202" i="50"/>
  <c r="Z202" i="50" s="1"/>
  <c r="W202" i="50"/>
  <c r="X202" i="50" s="1"/>
  <c r="Q202" i="50"/>
  <c r="Q209" i="50"/>
  <c r="W209" i="50"/>
  <c r="X209" i="50" s="1"/>
  <c r="Y209" i="50"/>
  <c r="Z209" i="50" s="1"/>
  <c r="Q206" i="50"/>
  <c r="W206" i="50"/>
  <c r="X206" i="50" s="1"/>
  <c r="Y206" i="50"/>
  <c r="W208" i="50"/>
  <c r="X208" i="50" s="1"/>
  <c r="Q208" i="50"/>
  <c r="Y208" i="50"/>
  <c r="Z208" i="50" s="1"/>
  <c r="W213" i="50"/>
  <c r="X213" i="50" s="1"/>
  <c r="Y213" i="50"/>
  <c r="Z213" i="50" s="1"/>
  <c r="Q213" i="50"/>
  <c r="Y212" i="50"/>
  <c r="Z212" i="50" s="1"/>
  <c r="Y200" i="50"/>
  <c r="Z200" i="50" s="1"/>
  <c r="W205" i="50"/>
  <c r="Q198" i="50"/>
  <c r="Y205" i="50"/>
  <c r="Z205" i="50" s="1"/>
  <c r="O197" i="50"/>
  <c r="Q203" i="50"/>
  <c r="Q214" i="50"/>
  <c r="W211" i="50"/>
  <c r="X211" i="50" s="1"/>
  <c r="Y182" i="50"/>
  <c r="W182" i="50"/>
  <c r="Y188" i="50"/>
  <c r="Q188" i="50"/>
  <c r="W192" i="50"/>
  <c r="W180" i="50"/>
  <c r="Y180" i="50"/>
  <c r="Q185" i="50"/>
  <c r="Q186" i="50"/>
  <c r="Y189" i="50"/>
  <c r="G136" i="50"/>
  <c r="G430" i="50"/>
  <c r="G309" i="50"/>
  <c r="G102" i="50"/>
  <c r="G327" i="50"/>
  <c r="Z385" i="50"/>
  <c r="Z229" i="50"/>
  <c r="X278" i="50"/>
  <c r="Z220" i="50"/>
  <c r="G152" i="50"/>
  <c r="G447" i="50"/>
  <c r="G441" i="50"/>
  <c r="G317" i="50"/>
  <c r="G118" i="50"/>
  <c r="G334" i="50"/>
  <c r="X393" i="50"/>
  <c r="Z289" i="50"/>
  <c r="G184" i="50"/>
  <c r="G226" i="50"/>
  <c r="G449" i="50"/>
  <c r="G325" i="50"/>
  <c r="G134" i="50"/>
  <c r="G342" i="50"/>
  <c r="Z293" i="50"/>
  <c r="X299" i="50"/>
  <c r="Z211" i="50"/>
  <c r="G200" i="50"/>
  <c r="G266" i="50"/>
  <c r="G92" i="50"/>
  <c r="G340" i="50"/>
  <c r="G150" i="50"/>
  <c r="G357" i="50"/>
  <c r="X250" i="50"/>
  <c r="X343" i="50"/>
  <c r="Z437" i="50"/>
  <c r="G216" i="50"/>
  <c r="G352" i="50"/>
  <c r="G100" i="50"/>
  <c r="G355" i="50"/>
  <c r="G166" i="50"/>
  <c r="G365" i="50"/>
  <c r="X346" i="50"/>
  <c r="Z380" i="50"/>
  <c r="G232" i="50"/>
  <c r="G368" i="50"/>
  <c r="G108" i="50"/>
  <c r="G363" i="50"/>
  <c r="G182" i="50"/>
  <c r="G396" i="50"/>
  <c r="X298" i="50"/>
  <c r="Z334" i="50"/>
  <c r="Z227" i="50"/>
  <c r="X412" i="50"/>
  <c r="X422" i="50"/>
  <c r="G272" i="50"/>
  <c r="G431" i="50"/>
  <c r="G124" i="50"/>
  <c r="G410" i="50"/>
  <c r="G206" i="50"/>
  <c r="G420" i="50"/>
  <c r="Z234" i="50"/>
  <c r="Z261" i="50"/>
  <c r="X433" i="50"/>
  <c r="G432" i="50"/>
  <c r="Z297" i="50"/>
  <c r="G448" i="50"/>
  <c r="G222" i="50"/>
  <c r="Z280" i="50"/>
  <c r="G328" i="50"/>
  <c r="G171" i="50"/>
  <c r="G140" i="50"/>
  <c r="G426" i="50"/>
  <c r="G238" i="50"/>
  <c r="G453" i="50"/>
  <c r="X332" i="50"/>
  <c r="X341" i="50"/>
  <c r="X389" i="50"/>
  <c r="G248" i="50"/>
  <c r="G415" i="50"/>
  <c r="G116" i="50"/>
  <c r="G402" i="50"/>
  <c r="G190" i="50"/>
  <c r="G412" i="50"/>
  <c r="X408" i="50"/>
  <c r="G296" i="50"/>
  <c r="G132" i="50"/>
  <c r="G418" i="50"/>
  <c r="G445" i="50"/>
  <c r="X280" i="50"/>
  <c r="X306" i="50"/>
  <c r="Z269" i="50"/>
  <c r="Z436" i="50"/>
  <c r="G366" i="50"/>
  <c r="G187" i="50"/>
  <c r="G148" i="50"/>
  <c r="G443" i="50"/>
  <c r="G254" i="50"/>
  <c r="G258" i="50"/>
  <c r="Z273" i="50"/>
  <c r="X303" i="50"/>
  <c r="X429" i="50"/>
  <c r="Z388" i="50"/>
  <c r="G336" i="50"/>
  <c r="G164" i="50"/>
  <c r="G341" i="50"/>
  <c r="G207" i="50"/>
  <c r="Z364" i="50"/>
  <c r="X402" i="50"/>
  <c r="Z182" i="50"/>
  <c r="G106" i="50"/>
  <c r="G113" i="50"/>
  <c r="G344" i="50"/>
  <c r="G219" i="50"/>
  <c r="G211" i="50"/>
  <c r="G180" i="50"/>
  <c r="G433" i="50"/>
  <c r="G202" i="50"/>
  <c r="G356" i="50"/>
  <c r="G286" i="50"/>
  <c r="G231" i="50"/>
  <c r="G337" i="50"/>
  <c r="G446" i="50"/>
  <c r="Z424" i="50"/>
  <c r="Z253" i="50"/>
  <c r="Z262" i="50"/>
  <c r="Z274" i="50"/>
  <c r="Z401" i="50"/>
  <c r="X409" i="50"/>
  <c r="Z271" i="50"/>
  <c r="G154" i="50"/>
  <c r="G121" i="50"/>
  <c r="G351" i="50"/>
  <c r="G235" i="50"/>
  <c r="G227" i="50"/>
  <c r="G188" i="50"/>
  <c r="G442" i="50"/>
  <c r="G250" i="50"/>
  <c r="G372" i="50"/>
  <c r="G318" i="50"/>
  <c r="G247" i="50"/>
  <c r="G101" i="50"/>
  <c r="G454" i="50"/>
  <c r="X333" i="50"/>
  <c r="X222" i="50"/>
  <c r="Z244" i="50"/>
  <c r="X416" i="50"/>
  <c r="X262" i="50"/>
  <c r="X362" i="50"/>
  <c r="Z223" i="50"/>
  <c r="X361" i="50"/>
  <c r="Z383" i="50"/>
  <c r="G186" i="50"/>
  <c r="G203" i="50"/>
  <c r="G425" i="50"/>
  <c r="G270" i="50"/>
  <c r="G298" i="50"/>
  <c r="X267" i="50"/>
  <c r="X440" i="50"/>
  <c r="Z277" i="50"/>
  <c r="Z421" i="50"/>
  <c r="G178" i="50"/>
  <c r="G129" i="50"/>
  <c r="G367" i="50"/>
  <c r="G251" i="50"/>
  <c r="G243" i="50"/>
  <c r="G212" i="50"/>
  <c r="G450" i="50"/>
  <c r="G314" i="50"/>
  <c r="G427" i="50"/>
  <c r="G349" i="50"/>
  <c r="G263" i="50"/>
  <c r="G141" i="50"/>
  <c r="X385" i="50"/>
  <c r="X310" i="50"/>
  <c r="X277" i="50"/>
  <c r="Z301" i="50"/>
  <c r="Z419" i="50"/>
  <c r="Z249" i="50"/>
  <c r="X373" i="50"/>
  <c r="Z127" i="50"/>
  <c r="G122" i="50"/>
  <c r="G137" i="50"/>
  <c r="G375" i="50"/>
  <c r="G267" i="50"/>
  <c r="G275" i="50"/>
  <c r="G220" i="50"/>
  <c r="G253" i="50"/>
  <c r="G399" i="50"/>
  <c r="G234" i="50"/>
  <c r="G380" i="50"/>
  <c r="G271" i="50"/>
  <c r="G96" i="50"/>
  <c r="Z346" i="50"/>
  <c r="X374" i="50"/>
  <c r="Z180" i="50"/>
  <c r="Z408" i="50"/>
  <c r="X249" i="50"/>
  <c r="Z373" i="50"/>
  <c r="Z185" i="50"/>
  <c r="X337" i="50"/>
  <c r="Z260" i="50"/>
  <c r="X268" i="50"/>
  <c r="Z130" i="50"/>
  <c r="Z186" i="50"/>
  <c r="G405" i="50"/>
  <c r="G195" i="50"/>
  <c r="G451" i="50"/>
  <c r="G438" i="50"/>
  <c r="G274" i="50"/>
  <c r="G145" i="50"/>
  <c r="G383" i="50"/>
  <c r="G283" i="50"/>
  <c r="G315" i="50"/>
  <c r="G236" i="50"/>
  <c r="G261" i="50"/>
  <c r="G109" i="50"/>
  <c r="G282" i="50"/>
  <c r="G403" i="50"/>
  <c r="G279" i="50"/>
  <c r="G112" i="50"/>
  <c r="X335" i="50"/>
  <c r="X438" i="50"/>
  <c r="X351" i="50"/>
  <c r="X269" i="50"/>
  <c r="Z442" i="50"/>
  <c r="X226" i="50"/>
  <c r="X182" i="50"/>
  <c r="G376" i="50"/>
  <c r="G153" i="50"/>
  <c r="G391" i="50"/>
  <c r="G291" i="50"/>
  <c r="G330" i="50"/>
  <c r="G244" i="50"/>
  <c r="G269" i="50"/>
  <c r="G125" i="50"/>
  <c r="G407" i="50"/>
  <c r="G411" i="50"/>
  <c r="G287" i="50"/>
  <c r="G128" i="50"/>
  <c r="Z290" i="50"/>
  <c r="Z443" i="50"/>
  <c r="X352" i="50"/>
  <c r="X323" i="50"/>
  <c r="Z310" i="50"/>
  <c r="Z286" i="50"/>
  <c r="Z270" i="50"/>
  <c r="Z189" i="50"/>
  <c r="Z188" i="50"/>
  <c r="G93" i="50"/>
  <c r="G307" i="50"/>
  <c r="G252" i="50"/>
  <c r="G277" i="50"/>
  <c r="G157" i="50"/>
  <c r="G419" i="50"/>
  <c r="G295" i="50"/>
  <c r="G144" i="50"/>
  <c r="X231" i="50"/>
  <c r="Z263" i="50"/>
  <c r="Z285" i="50"/>
  <c r="Z331" i="50"/>
  <c r="X282" i="50"/>
  <c r="X450" i="50"/>
  <c r="Z368" i="50"/>
  <c r="X181" i="50"/>
  <c r="Z138" i="50"/>
  <c r="X189" i="50"/>
  <c r="G149" i="50"/>
  <c r="G177" i="50"/>
  <c r="G406" i="50"/>
  <c r="G338" i="50"/>
  <c r="G392" i="50"/>
  <c r="G260" i="50"/>
  <c r="G285" i="50"/>
  <c r="G173" i="50"/>
  <c r="G165" i="50"/>
  <c r="G436" i="50"/>
  <c r="G303" i="50"/>
  <c r="G160" i="50"/>
  <c r="X414" i="50"/>
  <c r="X281" i="50"/>
  <c r="Z264" i="50"/>
  <c r="X357" i="50"/>
  <c r="X405" i="50"/>
  <c r="X394" i="50"/>
  <c r="Z446" i="50"/>
  <c r="X236" i="50"/>
  <c r="X381" i="50"/>
  <c r="X318" i="50"/>
  <c r="G161" i="50"/>
  <c r="G398" i="50"/>
  <c r="G377" i="50"/>
  <c r="G133" i="50"/>
  <c r="G313" i="50"/>
  <c r="G104" i="50"/>
  <c r="G185" i="50"/>
  <c r="G414" i="50"/>
  <c r="G369" i="50"/>
  <c r="G400" i="50"/>
  <c r="G268" i="50"/>
  <c r="G293" i="50"/>
  <c r="G189" i="50"/>
  <c r="G229" i="50"/>
  <c r="G444" i="50"/>
  <c r="G311" i="50"/>
  <c r="G192" i="50"/>
  <c r="Z314" i="50"/>
  <c r="Z250" i="50"/>
  <c r="Z319" i="50"/>
  <c r="X418" i="50"/>
  <c r="X444" i="50"/>
  <c r="X271" i="50"/>
  <c r="G434" i="50"/>
  <c r="G120" i="50"/>
  <c r="G193" i="50"/>
  <c r="G422" i="50"/>
  <c r="G385" i="50"/>
  <c r="G424" i="50"/>
  <c r="G284" i="50"/>
  <c r="G301" i="50"/>
  <c r="G237" i="50"/>
  <c r="G245" i="50"/>
  <c r="G452" i="50"/>
  <c r="G319" i="50"/>
  <c r="G224" i="50"/>
  <c r="Z225" i="50"/>
  <c r="X288" i="50"/>
  <c r="Z306" i="50"/>
  <c r="X185" i="50"/>
  <c r="Z207" i="50"/>
  <c r="X443" i="50"/>
  <c r="X212" i="50"/>
  <c r="Z430" i="50"/>
  <c r="X345" i="50"/>
  <c r="X229" i="50"/>
  <c r="J176" i="50"/>
  <c r="Q191" i="50"/>
  <c r="Y191" i="50"/>
  <c r="W191" i="50"/>
  <c r="X191" i="50" s="1"/>
  <c r="Q193" i="50"/>
  <c r="W193" i="50"/>
  <c r="Y193" i="50"/>
  <c r="Z193" i="50" s="1"/>
  <c r="Y194" i="50"/>
  <c r="Z194" i="50" s="1"/>
  <c r="Q194" i="50"/>
  <c r="W194" i="50"/>
  <c r="X194" i="50" s="1"/>
  <c r="Q195" i="50"/>
  <c r="Y195" i="50"/>
  <c r="Z195" i="50" s="1"/>
  <c r="W195" i="50"/>
  <c r="X195" i="50" s="1"/>
  <c r="Q196" i="50"/>
  <c r="Y196" i="50"/>
  <c r="Z196" i="50" s="1"/>
  <c r="W196" i="50"/>
  <c r="O176" i="50"/>
  <c r="Y178" i="50"/>
  <c r="Z178" i="50" s="1"/>
  <c r="W178" i="50"/>
  <c r="X178" i="50" s="1"/>
  <c r="Q178" i="50"/>
  <c r="Q183" i="50"/>
  <c r="Y183" i="50"/>
  <c r="Z183" i="50" s="1"/>
  <c r="W183" i="50"/>
  <c r="X183" i="50" s="1"/>
  <c r="Q184" i="50"/>
  <c r="Y184" i="50"/>
  <c r="Z184" i="50" s="1"/>
  <c r="W184" i="50"/>
  <c r="X184" i="50" s="1"/>
  <c r="Y187" i="50"/>
  <c r="W187" i="50"/>
  <c r="X187" i="50" s="1"/>
  <c r="Q187" i="50"/>
  <c r="Q190" i="50"/>
  <c r="W190" i="50"/>
  <c r="X190" i="50" s="1"/>
  <c r="Y190" i="50"/>
  <c r="Z190" i="50" s="1"/>
  <c r="Q177" i="50"/>
  <c r="Q189" i="50"/>
  <c r="Q179" i="50"/>
  <c r="W188" i="50"/>
  <c r="X188" i="50" s="1"/>
  <c r="Y177" i="50"/>
  <c r="Q182" i="50"/>
  <c r="W179" i="50"/>
  <c r="X179" i="50" s="1"/>
  <c r="W177" i="50"/>
  <c r="X177" i="50" s="1"/>
  <c r="Q173" i="50"/>
  <c r="W173" i="50"/>
  <c r="X173" i="50" s="1"/>
  <c r="Y173" i="50"/>
  <c r="Z173" i="50" s="1"/>
  <c r="Q161" i="50"/>
  <c r="W161" i="50"/>
  <c r="Y161" i="50"/>
  <c r="Z161" i="50" s="1"/>
  <c r="Y172" i="50"/>
  <c r="Z172" i="50" s="1"/>
  <c r="Q172" i="50"/>
  <c r="Y163" i="50"/>
  <c r="Q163" i="50"/>
  <c r="W163" i="50"/>
  <c r="X163" i="50" s="1"/>
  <c r="J155" i="50"/>
  <c r="W166" i="50"/>
  <c r="G91" i="50"/>
  <c r="G146" i="50"/>
  <c r="G312" i="50"/>
  <c r="G241" i="50"/>
  <c r="G439" i="50"/>
  <c r="G323" i="50"/>
  <c r="G259" i="50"/>
  <c r="G156" i="50"/>
  <c r="G354" i="50"/>
  <c r="G332" i="50"/>
  <c r="G205" i="50"/>
  <c r="G345" i="50"/>
  <c r="G302" i="50"/>
  <c r="G167" i="50"/>
  <c r="G381" i="50"/>
  <c r="G264" i="50"/>
  <c r="Z254" i="50"/>
  <c r="Z272" i="50"/>
  <c r="Z349" i="50"/>
  <c r="Z351" i="50"/>
  <c r="Z317" i="50"/>
  <c r="X419" i="50"/>
  <c r="X186" i="50"/>
  <c r="Z339" i="50"/>
  <c r="X427" i="50"/>
  <c r="Z214" i="50"/>
  <c r="G114" i="50"/>
  <c r="G350" i="50"/>
  <c r="G257" i="50"/>
  <c r="G210" i="50"/>
  <c r="G353" i="50"/>
  <c r="G299" i="50"/>
  <c r="G172" i="50"/>
  <c r="G370" i="50"/>
  <c r="G348" i="50"/>
  <c r="G94" i="50"/>
  <c r="G117" i="50"/>
  <c r="G333" i="50"/>
  <c r="G183" i="50"/>
  <c r="G404" i="50"/>
  <c r="G288" i="50"/>
  <c r="X367" i="50"/>
  <c r="Z399" i="50"/>
  <c r="Z367" i="50"/>
  <c r="X223" i="50"/>
  <c r="Z304" i="50"/>
  <c r="X180" i="50"/>
  <c r="X305" i="50"/>
  <c r="X287" i="50"/>
  <c r="Z438" i="50"/>
  <c r="X404" i="50"/>
  <c r="Z411" i="50"/>
  <c r="X161" i="50"/>
  <c r="Z110" i="50"/>
  <c r="Z265" i="50"/>
  <c r="Z450" i="50"/>
  <c r="X275" i="50"/>
  <c r="X221" i="50"/>
  <c r="Z325" i="50"/>
  <c r="Z452" i="50"/>
  <c r="G435" i="50"/>
  <c r="X170" i="50"/>
  <c r="G413" i="50"/>
  <c r="G162" i="50"/>
  <c r="G97" i="50"/>
  <c r="G281" i="50"/>
  <c r="G306" i="50"/>
  <c r="G416" i="50"/>
  <c r="G346" i="50"/>
  <c r="G196" i="50"/>
  <c r="G393" i="50"/>
  <c r="G379" i="50"/>
  <c r="G142" i="50"/>
  <c r="G213" i="50"/>
  <c r="G388" i="50"/>
  <c r="G215" i="50"/>
  <c r="G428" i="50"/>
  <c r="G335" i="50"/>
  <c r="Z312" i="50"/>
  <c r="Z386" i="50"/>
  <c r="X399" i="50"/>
  <c r="X192" i="50"/>
  <c r="X420" i="50"/>
  <c r="X432" i="50"/>
  <c r="X407" i="50"/>
  <c r="X234" i="50"/>
  <c r="X442" i="50"/>
  <c r="X285" i="50"/>
  <c r="X297" i="50"/>
  <c r="Z187" i="50"/>
  <c r="Z422" i="50"/>
  <c r="Z243" i="50"/>
  <c r="X253" i="50"/>
  <c r="G292" i="50"/>
  <c r="G170" i="50"/>
  <c r="G105" i="50"/>
  <c r="G289" i="50"/>
  <c r="G322" i="50"/>
  <c r="G194" i="50"/>
  <c r="G361" i="50"/>
  <c r="G204" i="50"/>
  <c r="G401" i="50"/>
  <c r="G387" i="50"/>
  <c r="G174" i="50"/>
  <c r="G221" i="50"/>
  <c r="G395" i="50"/>
  <c r="G223" i="50"/>
  <c r="G437" i="50"/>
  <c r="G343" i="50"/>
  <c r="Z179" i="50"/>
  <c r="X244" i="50"/>
  <c r="X205" i="50"/>
  <c r="Z328" i="50"/>
  <c r="X358" i="50"/>
  <c r="Z412" i="50"/>
  <c r="Z282" i="50"/>
  <c r="X265" i="50"/>
  <c r="Z191" i="50"/>
  <c r="X196" i="50"/>
  <c r="Z415" i="50"/>
  <c r="X235" i="50"/>
  <c r="X296" i="50"/>
  <c r="X439" i="50"/>
  <c r="X314" i="50"/>
  <c r="Z335" i="50"/>
  <c r="X436" i="50"/>
  <c r="Z275" i="50"/>
  <c r="X339" i="50"/>
  <c r="Z181" i="50"/>
  <c r="Z248" i="50"/>
  <c r="X396" i="50"/>
  <c r="X445" i="50"/>
  <c r="X284" i="50"/>
  <c r="Z332" i="50"/>
  <c r="Z231" i="50"/>
  <c r="Z259" i="50"/>
  <c r="Z391" i="50"/>
  <c r="X330" i="50"/>
  <c r="X348" i="50"/>
  <c r="X430" i="50"/>
  <c r="Z119" i="50"/>
  <c r="G123" i="50"/>
  <c r="G168" i="50"/>
  <c r="G169" i="50"/>
  <c r="G359" i="50"/>
  <c r="G99" i="50"/>
  <c r="G384" i="50"/>
  <c r="G408" i="50"/>
  <c r="G228" i="50"/>
  <c r="G417" i="50"/>
  <c r="G394" i="50"/>
  <c r="G158" i="50"/>
  <c r="G181" i="50"/>
  <c r="G364" i="50"/>
  <c r="G191" i="50"/>
  <c r="G389" i="50"/>
  <c r="G240" i="50"/>
  <c r="X375" i="50"/>
  <c r="Z447" i="50"/>
  <c r="X325" i="50"/>
  <c r="Z235" i="50"/>
  <c r="X365" i="50"/>
  <c r="Z322" i="50"/>
  <c r="X207" i="50"/>
  <c r="Z441" i="50"/>
  <c r="X395" i="50"/>
  <c r="X293" i="50"/>
  <c r="X366" i="50"/>
  <c r="X347" i="50"/>
  <c r="Z318" i="50"/>
  <c r="X245" i="50"/>
  <c r="X120" i="50"/>
  <c r="Z428" i="50"/>
  <c r="Z355" i="50"/>
  <c r="Z345" i="50"/>
  <c r="X240" i="50"/>
  <c r="X263" i="50"/>
  <c r="Z427" i="50"/>
  <c r="X398" i="50"/>
  <c r="Z258" i="50"/>
  <c r="Z247" i="50"/>
  <c r="Z166" i="50"/>
  <c r="X115" i="50"/>
  <c r="X142" i="50"/>
  <c r="X143" i="50"/>
  <c r="Z163" i="50"/>
  <c r="X153" i="50"/>
  <c r="Z103" i="50"/>
  <c r="X109" i="50"/>
  <c r="Z165" i="50"/>
  <c r="G139" i="50"/>
  <c r="Z118" i="50"/>
  <c r="G373" i="50"/>
  <c r="G208" i="50"/>
  <c r="Z216" i="50"/>
  <c r="X220" i="50"/>
  <c r="X193" i="50"/>
  <c r="X446" i="50"/>
  <c r="Z321" i="50"/>
  <c r="Z416" i="50"/>
  <c r="X379" i="50"/>
  <c r="X383" i="50"/>
  <c r="Z372" i="50"/>
  <c r="X328" i="50"/>
  <c r="Z338" i="50"/>
  <c r="Z444" i="50"/>
  <c r="X166" i="50"/>
  <c r="Y169" i="50"/>
  <c r="Z169" i="50" s="1"/>
  <c r="W169" i="50"/>
  <c r="X169" i="50" s="1"/>
  <c r="Q169" i="50"/>
  <c r="Y168" i="50"/>
  <c r="Z168" i="50" s="1"/>
  <c r="W168" i="50"/>
  <c r="X168" i="50" s="1"/>
  <c r="Q168" i="50"/>
  <c r="Y174" i="50"/>
  <c r="Z174" i="50" s="1"/>
  <c r="Q174" i="50"/>
  <c r="W174" i="50"/>
  <c r="X174" i="50" s="1"/>
  <c r="Y156" i="50"/>
  <c r="W156" i="50"/>
  <c r="O155" i="50"/>
  <c r="Q156" i="50"/>
  <c r="Y157" i="50"/>
  <c r="Z157" i="50" s="1"/>
  <c r="W157" i="50"/>
  <c r="X157" i="50" s="1"/>
  <c r="Q157" i="50"/>
  <c r="Q158" i="50"/>
  <c r="Y158" i="50"/>
  <c r="Z158" i="50" s="1"/>
  <c r="W158" i="50"/>
  <c r="X158" i="50" s="1"/>
  <c r="Y160" i="50"/>
  <c r="Z160" i="50" s="1"/>
  <c r="Q160" i="50"/>
  <c r="W160" i="50"/>
  <c r="X160" i="50" s="1"/>
  <c r="Q159" i="50"/>
  <c r="W159" i="50"/>
  <c r="X159" i="50" s="1"/>
  <c r="Y159" i="50"/>
  <c r="Z159" i="50" s="1"/>
  <c r="Q164" i="50"/>
  <c r="Y164" i="50"/>
  <c r="Z164" i="50" s="1"/>
  <c r="W164" i="50"/>
  <c r="X164" i="50" s="1"/>
  <c r="Y167" i="50"/>
  <c r="Z167" i="50" s="1"/>
  <c r="W167" i="50"/>
  <c r="X167" i="50" s="1"/>
  <c r="Q167" i="50"/>
  <c r="Y170" i="50"/>
  <c r="Z170" i="50" s="1"/>
  <c r="W162" i="50"/>
  <c r="X162" i="50" s="1"/>
  <c r="Q165" i="50"/>
  <c r="W171" i="50"/>
  <c r="X171" i="50" s="1"/>
  <c r="Y171" i="50"/>
  <c r="Z171" i="50" s="1"/>
  <c r="Q170" i="50"/>
  <c r="Y175" i="50"/>
  <c r="Z175" i="50" s="1"/>
  <c r="W172" i="50"/>
  <c r="X172" i="50" s="1"/>
  <c r="W175" i="50"/>
  <c r="X175" i="50" s="1"/>
  <c r="Y162" i="50"/>
  <c r="Z162" i="50" s="1"/>
  <c r="W147" i="50"/>
  <c r="X147" i="50" s="1"/>
  <c r="Y147" i="50"/>
  <c r="Z147" i="50" s="1"/>
  <c r="Q147" i="50"/>
  <c r="W144" i="50"/>
  <c r="X144" i="50" s="1"/>
  <c r="Q144" i="50"/>
  <c r="Y144" i="50"/>
  <c r="Z144" i="50" s="1"/>
  <c r="J139" i="50"/>
  <c r="Y143" i="50"/>
  <c r="Z143" i="50" s="1"/>
  <c r="Y146" i="50"/>
  <c r="Z146" i="50" s="1"/>
  <c r="W146" i="50"/>
  <c r="X146" i="50" s="1"/>
  <c r="Q146" i="50"/>
  <c r="W145" i="50"/>
  <c r="X145" i="50" s="1"/>
  <c r="Y145" i="50"/>
  <c r="Z145" i="50" s="1"/>
  <c r="Q145" i="50"/>
  <c r="Q149" i="50"/>
  <c r="Y149" i="50"/>
  <c r="Z149" i="50" s="1"/>
  <c r="W149" i="50"/>
  <c r="X149" i="50" s="1"/>
  <c r="Y151" i="50"/>
  <c r="Z151" i="50" s="1"/>
  <c r="W151" i="50"/>
  <c r="X151" i="50" s="1"/>
  <c r="Q151" i="50"/>
  <c r="Y154" i="50"/>
  <c r="Z154" i="50" s="1"/>
  <c r="W154" i="50"/>
  <c r="X154" i="50" s="1"/>
  <c r="Q154" i="50"/>
  <c r="W152" i="50"/>
  <c r="X152" i="50" s="1"/>
  <c r="Y152" i="50"/>
  <c r="Z152" i="50" s="1"/>
  <c r="Q152" i="50"/>
  <c r="O139" i="50"/>
  <c r="Q140" i="50"/>
  <c r="W140" i="50"/>
  <c r="Y140" i="50"/>
  <c r="W141" i="50"/>
  <c r="X141" i="50" s="1"/>
  <c r="Q141" i="50"/>
  <c r="Y141" i="50"/>
  <c r="Z141" i="50" s="1"/>
  <c r="Y148" i="50"/>
  <c r="Z148" i="50" s="1"/>
  <c r="W148" i="50"/>
  <c r="X148" i="50" s="1"/>
  <c r="Q142" i="50"/>
  <c r="Q153" i="50"/>
  <c r="Y153" i="50"/>
  <c r="Z153" i="50" s="1"/>
  <c r="W150" i="50"/>
  <c r="X150" i="50" s="1"/>
  <c r="Y150" i="50"/>
  <c r="Z150" i="50" s="1"/>
  <c r="Y142" i="50"/>
  <c r="Z142" i="50" s="1"/>
  <c r="Q125" i="50"/>
  <c r="Y125" i="50"/>
  <c r="Z125" i="50" s="1"/>
  <c r="Q131" i="50"/>
  <c r="Y131" i="50"/>
  <c r="Z131" i="50" s="1"/>
  <c r="W131" i="50"/>
  <c r="X131" i="50" s="1"/>
  <c r="Q132" i="50"/>
  <c r="Y132" i="50"/>
  <c r="Z132" i="50" s="1"/>
  <c r="Q134" i="50"/>
  <c r="Y134" i="50"/>
  <c r="Z134" i="50" s="1"/>
  <c r="W134" i="50"/>
  <c r="X134" i="50" s="1"/>
  <c r="Q127" i="50"/>
  <c r="J123" i="50"/>
  <c r="Y124" i="50"/>
  <c r="O123" i="50"/>
  <c r="Q124" i="50"/>
  <c r="W124" i="50"/>
  <c r="Y128" i="50"/>
  <c r="Z128" i="50" s="1"/>
  <c r="Q128" i="50"/>
  <c r="W128" i="50"/>
  <c r="X128" i="50" s="1"/>
  <c r="Y129" i="50"/>
  <c r="Z129" i="50" s="1"/>
  <c r="W129" i="50"/>
  <c r="X129" i="50" s="1"/>
  <c r="Q129" i="50"/>
  <c r="Q133" i="50"/>
  <c r="Y133" i="50"/>
  <c r="Z133" i="50" s="1"/>
  <c r="W133" i="50"/>
  <c r="X133" i="50" s="1"/>
  <c r="W135" i="50"/>
  <c r="X135" i="50" s="1"/>
  <c r="Y135" i="50"/>
  <c r="Z135" i="50" s="1"/>
  <c r="Q135" i="50"/>
  <c r="W136" i="50"/>
  <c r="X136" i="50" s="1"/>
  <c r="Q136" i="50"/>
  <c r="Y136" i="50"/>
  <c r="Z136" i="50" s="1"/>
  <c r="W132" i="50"/>
  <c r="X132" i="50" s="1"/>
  <c r="W127" i="50"/>
  <c r="X127" i="50" s="1"/>
  <c r="W138" i="50"/>
  <c r="X138" i="50" s="1"/>
  <c r="W125" i="50"/>
  <c r="X125" i="50" s="1"/>
  <c r="Y137" i="50"/>
  <c r="Z137" i="50" s="1"/>
  <c r="Q130" i="50"/>
  <c r="W137" i="50"/>
  <c r="X137" i="50" s="1"/>
  <c r="W130" i="50"/>
  <c r="X130" i="50" s="1"/>
  <c r="W126" i="50"/>
  <c r="X126" i="50" s="1"/>
  <c r="Y126" i="50"/>
  <c r="Z126" i="50" s="1"/>
  <c r="Y116" i="50"/>
  <c r="Z116" i="50" s="1"/>
  <c r="W116" i="50"/>
  <c r="X116" i="50" s="1"/>
  <c r="Q116" i="50"/>
  <c r="W117" i="50"/>
  <c r="X117" i="50" s="1"/>
  <c r="Y117" i="50"/>
  <c r="Z117" i="50" s="1"/>
  <c r="J107" i="50"/>
  <c r="Y109" i="50"/>
  <c r="Z109" i="50" s="1"/>
  <c r="Y115" i="50"/>
  <c r="Z115" i="50" s="1"/>
  <c r="Q121" i="50"/>
  <c r="W121" i="50"/>
  <c r="X121" i="50" s="1"/>
  <c r="Y121" i="50"/>
  <c r="Z121" i="50" s="1"/>
  <c r="Y122" i="50"/>
  <c r="Z122" i="50" s="1"/>
  <c r="W122" i="50"/>
  <c r="X122" i="50" s="1"/>
  <c r="Q122" i="50"/>
  <c r="Q108" i="50"/>
  <c r="Y108" i="50"/>
  <c r="W108" i="50"/>
  <c r="O107" i="50"/>
  <c r="W111" i="50"/>
  <c r="X111" i="50" s="1"/>
  <c r="Q111" i="50"/>
  <c r="Y111" i="50"/>
  <c r="Z111" i="50" s="1"/>
  <c r="Q112" i="50"/>
  <c r="W112" i="50"/>
  <c r="X112" i="50" s="1"/>
  <c r="Y112" i="50"/>
  <c r="Z112" i="50" s="1"/>
  <c r="Q113" i="50"/>
  <c r="W113" i="50"/>
  <c r="X113" i="50" s="1"/>
  <c r="Y113" i="50"/>
  <c r="Z113" i="50" s="1"/>
  <c r="W119" i="50"/>
  <c r="X119" i="50" s="1"/>
  <c r="W110" i="50"/>
  <c r="X110" i="50" s="1"/>
  <c r="Q117" i="50"/>
  <c r="Q118" i="50"/>
  <c r="Q109" i="50"/>
  <c r="Q120" i="50"/>
  <c r="Y114" i="50"/>
  <c r="Z114" i="50" s="1"/>
  <c r="W114" i="50"/>
  <c r="X114" i="50" s="1"/>
  <c r="Y120" i="50"/>
  <c r="Z120" i="50" s="1"/>
  <c r="W118" i="50"/>
  <c r="X118" i="50" s="1"/>
  <c r="Y99" i="50"/>
  <c r="Z99" i="50" s="1"/>
  <c r="W99" i="50"/>
  <c r="X99" i="50" s="1"/>
  <c r="Q99" i="50"/>
  <c r="J91" i="50"/>
  <c r="Q98" i="50"/>
  <c r="W98" i="50"/>
  <c r="X98" i="50" s="1"/>
  <c r="Y98" i="50"/>
  <c r="Z98" i="50" s="1"/>
  <c r="Y100" i="50"/>
  <c r="Z100" i="50" s="1"/>
  <c r="W100" i="50"/>
  <c r="X100" i="50" s="1"/>
  <c r="Q100" i="50"/>
  <c r="W102" i="50"/>
  <c r="X102" i="50" s="1"/>
  <c r="Y102" i="50"/>
  <c r="Z102" i="50" s="1"/>
  <c r="Q102" i="50"/>
  <c r="Q101" i="50"/>
  <c r="Y101" i="50"/>
  <c r="Z101" i="50" s="1"/>
  <c r="W101" i="50"/>
  <c r="X101" i="50" s="1"/>
  <c r="Y104" i="50"/>
  <c r="Z104" i="50" s="1"/>
  <c r="W104" i="50"/>
  <c r="X104" i="50" s="1"/>
  <c r="Q104" i="50"/>
  <c r="W105" i="50"/>
  <c r="X105" i="50" s="1"/>
  <c r="Q105" i="50"/>
  <c r="Y105" i="50"/>
  <c r="Z105" i="50" s="1"/>
  <c r="Y106" i="50"/>
  <c r="Z106" i="50" s="1"/>
  <c r="Q106" i="50"/>
  <c r="W106" i="50"/>
  <c r="X106" i="50" s="1"/>
  <c r="W95" i="50"/>
  <c r="X95" i="50" s="1"/>
  <c r="Q95" i="50"/>
  <c r="Y95" i="50"/>
  <c r="Z95" i="50" s="1"/>
  <c r="Y96" i="50"/>
  <c r="Z96" i="50" s="1"/>
  <c r="W96" i="50"/>
  <c r="X96" i="50" s="1"/>
  <c r="Q96" i="50"/>
  <c r="W92" i="50"/>
  <c r="Q92" i="50"/>
  <c r="O91" i="50"/>
  <c r="Y92" i="50"/>
  <c r="W93" i="50"/>
  <c r="X93" i="50" s="1"/>
  <c r="Q93" i="50"/>
  <c r="Y93" i="50"/>
  <c r="Z93" i="50" s="1"/>
  <c r="Y94" i="50"/>
  <c r="Z94" i="50" s="1"/>
  <c r="Q94" i="50"/>
  <c r="W94" i="50"/>
  <c r="X94" i="50" s="1"/>
  <c r="W97" i="50"/>
  <c r="X97" i="50" s="1"/>
  <c r="Y97" i="50"/>
  <c r="Z97" i="50" s="1"/>
  <c r="Q97" i="50"/>
  <c r="F455" i="50"/>
  <c r="W103" i="50"/>
  <c r="X103" i="50" s="1"/>
  <c r="Y218" i="50" l="1"/>
  <c r="Z218" i="50" s="1"/>
  <c r="Y434" i="50"/>
  <c r="U434" i="50" s="1"/>
  <c r="Q434" i="50"/>
  <c r="Z434" i="50"/>
  <c r="Z435" i="50"/>
  <c r="W434" i="50"/>
  <c r="Y413" i="50"/>
  <c r="U413" i="50" s="1"/>
  <c r="Q413" i="50"/>
  <c r="W413" i="50"/>
  <c r="Z413" i="50"/>
  <c r="Z414" i="50"/>
  <c r="Q392" i="50"/>
  <c r="W392" i="50"/>
  <c r="Y392" i="50"/>
  <c r="Z394" i="50"/>
  <c r="Q371" i="50"/>
  <c r="Y371" i="50"/>
  <c r="W371" i="50"/>
  <c r="Q350" i="50"/>
  <c r="W350" i="50"/>
  <c r="Y350" i="50"/>
  <c r="Q329" i="50"/>
  <c r="Y329" i="50"/>
  <c r="W329" i="50"/>
  <c r="Q313" i="50"/>
  <c r="Y313" i="50"/>
  <c r="W313" i="50"/>
  <c r="W292" i="50"/>
  <c r="T292" i="50" s="1"/>
  <c r="Q292" i="50"/>
  <c r="Y292" i="50"/>
  <c r="X292" i="50"/>
  <c r="W276" i="50"/>
  <c r="Y276" i="50"/>
  <c r="Z279" i="50"/>
  <c r="W255" i="50"/>
  <c r="Y255" i="50"/>
  <c r="Q239" i="50"/>
  <c r="Y239" i="50"/>
  <c r="W239" i="50"/>
  <c r="Z222" i="50"/>
  <c r="Q218" i="50"/>
  <c r="W218" i="50"/>
  <c r="Y197" i="50"/>
  <c r="U197" i="50" s="1"/>
  <c r="Z206" i="50"/>
  <c r="G466" i="50"/>
  <c r="G420" i="53"/>
  <c r="G415" i="53"/>
  <c r="G467" i="50"/>
  <c r="Q197" i="50"/>
  <c r="W197" i="50"/>
  <c r="J455" i="50"/>
  <c r="Y176" i="50"/>
  <c r="Z177" i="50"/>
  <c r="Q176" i="50"/>
  <c r="W176" i="50"/>
  <c r="H255" i="50" a="1"/>
  <c r="H255" i="50" s="1"/>
  <c r="H176" i="50" a="1"/>
  <c r="H176" i="50" s="1"/>
  <c r="H155" i="50" a="1"/>
  <c r="H155" i="50" s="1"/>
  <c r="H276" i="50" a="1"/>
  <c r="H276" i="50" s="1"/>
  <c r="H218" i="50" a="1"/>
  <c r="H218" i="50" s="1"/>
  <c r="H313" i="50" a="1"/>
  <c r="H313" i="50" s="1"/>
  <c r="H292" i="50" a="1"/>
  <c r="H292" i="50" s="1"/>
  <c r="W155" i="50"/>
  <c r="X156" i="50"/>
  <c r="Z156" i="50"/>
  <c r="Y155" i="50"/>
  <c r="Q155" i="50"/>
  <c r="Z140" i="50"/>
  <c r="Y139" i="50"/>
  <c r="Q139" i="50"/>
  <c r="W139" i="50"/>
  <c r="X140" i="50"/>
  <c r="Q123" i="50"/>
  <c r="X124" i="50"/>
  <c r="W123" i="50"/>
  <c r="Z124" i="50"/>
  <c r="Y123" i="50"/>
  <c r="W107" i="50"/>
  <c r="X108" i="50"/>
  <c r="Y107" i="50"/>
  <c r="Z108" i="50"/>
  <c r="Q107" i="50"/>
  <c r="O455" i="50"/>
  <c r="E470" i="50" s="1"/>
  <c r="F470" i="50" s="1"/>
  <c r="G417" i="53" s="1"/>
  <c r="G455" i="50"/>
  <c r="H197" i="50" s="1" a="1"/>
  <c r="H197" i="50" s="1"/>
  <c r="Y91" i="50"/>
  <c r="Z92" i="50"/>
  <c r="Q91" i="50"/>
  <c r="W91" i="50"/>
  <c r="X92" i="50"/>
  <c r="U218" i="50" l="1"/>
  <c r="T434" i="50"/>
  <c r="V434" i="50" s="1"/>
  <c r="X434" i="50"/>
  <c r="T413" i="50"/>
  <c r="V413" i="50" s="1"/>
  <c r="X413" i="50"/>
  <c r="U392" i="50"/>
  <c r="Z392" i="50"/>
  <c r="T392" i="50"/>
  <c r="V392" i="50" s="1"/>
  <c r="X392" i="50"/>
  <c r="U371" i="50"/>
  <c r="Z371" i="50"/>
  <c r="T371" i="50"/>
  <c r="X371" i="50"/>
  <c r="U350" i="50"/>
  <c r="Z350" i="50"/>
  <c r="T350" i="50"/>
  <c r="V350" i="50" s="1"/>
  <c r="X350" i="50"/>
  <c r="T329" i="50"/>
  <c r="X329" i="50"/>
  <c r="U329" i="50"/>
  <c r="Z329" i="50"/>
  <c r="T313" i="50"/>
  <c r="X313" i="50"/>
  <c r="U313" i="50"/>
  <c r="Z313" i="50"/>
  <c r="U292" i="50"/>
  <c r="V292" i="50" s="1"/>
  <c r="Z292" i="50"/>
  <c r="U276" i="50"/>
  <c r="Z276" i="50"/>
  <c r="T276" i="50"/>
  <c r="X276" i="50"/>
  <c r="U255" i="50"/>
  <c r="Z255" i="50"/>
  <c r="T255" i="50"/>
  <c r="V255" i="50" s="1"/>
  <c r="X255" i="50"/>
  <c r="T239" i="50"/>
  <c r="X239" i="50"/>
  <c r="U239" i="50"/>
  <c r="Z239" i="50"/>
  <c r="Z197" i="50"/>
  <c r="T218" i="50"/>
  <c r="V218" i="50" s="1"/>
  <c r="X218" i="50"/>
  <c r="T197" i="50"/>
  <c r="V197" i="50" s="1"/>
  <c r="X197" i="50"/>
  <c r="T176" i="50"/>
  <c r="X176" i="50"/>
  <c r="U176" i="50"/>
  <c r="Z176" i="50"/>
  <c r="U155" i="50"/>
  <c r="Z155" i="50"/>
  <c r="T155" i="50"/>
  <c r="X155" i="50"/>
  <c r="Q455" i="50"/>
  <c r="E471" i="50" s="1"/>
  <c r="F471" i="50" s="1"/>
  <c r="G418" i="53" s="1"/>
  <c r="X139" i="50"/>
  <c r="T139" i="50"/>
  <c r="U139" i="50"/>
  <c r="Z139" i="50"/>
  <c r="U455" i="50"/>
  <c r="U123" i="50"/>
  <c r="Z123" i="50"/>
  <c r="T123" i="50"/>
  <c r="V123" i="50" s="1"/>
  <c r="X123" i="50"/>
  <c r="Z107" i="50"/>
  <c r="U107" i="50"/>
  <c r="T107" i="50"/>
  <c r="V107" i="50" s="1"/>
  <c r="X107" i="50"/>
  <c r="W455" i="50"/>
  <c r="X91" i="50"/>
  <c r="T91" i="50"/>
  <c r="Y455" i="50"/>
  <c r="Z91" i="50"/>
  <c r="U91" i="50"/>
  <c r="T455" i="50"/>
  <c r="V371" i="50" l="1"/>
  <c r="V329" i="50"/>
  <c r="V313" i="50"/>
  <c r="V276" i="50"/>
  <c r="V239" i="50"/>
  <c r="V176" i="50"/>
  <c r="V155" i="50"/>
  <c r="V455" i="50"/>
  <c r="E477" i="50"/>
  <c r="F477" i="50" s="1"/>
  <c r="G424" i="53" s="1"/>
  <c r="Z455" i="50"/>
  <c r="X455" i="50"/>
  <c r="V139" i="50"/>
  <c r="V91" i="50"/>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<sst xmlns="http://schemas.openxmlformats.org/spreadsheetml/2006/main" count="2991" uniqueCount="474">
  <si>
    <t xml:space="preserve">Greater London Authority - Circular Economy Statement template </t>
  </si>
  <si>
    <t>How to use this spreadsheet</t>
  </si>
  <si>
    <t>1. Pre-application stage</t>
  </si>
  <si>
    <t>2. Outline/detailed planning submission stage</t>
  </si>
  <si>
    <t>3. Post-construction stage</t>
  </si>
  <si>
    <t>Queries</t>
  </si>
  <si>
    <t>Any queries or feedback on this template should be submitted to:</t>
  </si>
  <si>
    <t>circulareconomystatements@london.gov.uk</t>
  </si>
  <si>
    <t>Project name</t>
  </si>
  <si>
    <t>Planning application reference number (if applicable)</t>
  </si>
  <si>
    <t>Applicant</t>
  </si>
  <si>
    <t>London Borough</t>
  </si>
  <si>
    <t>Brief description of the project</t>
  </si>
  <si>
    <t>Author/s</t>
  </si>
  <si>
    <t>Date of assessment</t>
  </si>
  <si>
    <t>Overall GIA (m2)</t>
  </si>
  <si>
    <t>Circular economy targets for existing and new development</t>
  </si>
  <si>
    <t>Demolition waste materials (non-hazardous)</t>
  </si>
  <si>
    <t>Minimum of 95% diverted from landfill for reuse, recycling or recovery.</t>
  </si>
  <si>
    <t>Excavation waste materials</t>
  </si>
  <si>
    <t>Minimum of 95% diverted from landfill for beneficial reuse.</t>
  </si>
  <si>
    <t>Construction waste materials</t>
  </si>
  <si>
    <t>Minimum 65% recycling rate by 2030.</t>
  </si>
  <si>
    <t>Minimum 20% of the building material elements to be comprised of recycled or reused content.</t>
  </si>
  <si>
    <t>Building relocation</t>
  </si>
  <si>
    <t>Component or material reuse</t>
  </si>
  <si>
    <t>Adaptability</t>
  </si>
  <si>
    <t>Flexibility</t>
  </si>
  <si>
    <t>Replaceability</t>
  </si>
  <si>
    <t>Disassembly</t>
  </si>
  <si>
    <t>Longevity</t>
  </si>
  <si>
    <t>Site</t>
  </si>
  <si>
    <t>Services</t>
  </si>
  <si>
    <t>Space</t>
  </si>
  <si>
    <t>Stuff</t>
  </si>
  <si>
    <t>BUILDING ELEMENT CATEGORY -  LEVEL 1 (based on the RICS New Rules of
Measurement (NRM) classification system level 2 sub-elements https://www.rics.org/globalassets/rics-website/media/products/data-products/bcis-construction/bcis-elemental-standard-form-cost-analysis-4th-nrm-edition-2012.pdf)</t>
  </si>
  <si>
    <t>PRODUCT AND CONSTRUCTION STAGE (MODULE A)</t>
  </si>
  <si>
    <t>USE STAGE (MODULE B)</t>
  </si>
  <si>
    <t>END OF LIFE STAGE (MODULE C)</t>
  </si>
  <si>
    <t>BENEFITS BEYOND THE SYSTEM BOUNDARY (MODULE D)</t>
  </si>
  <si>
    <t>Material Type</t>
  </si>
  <si>
    <t>Material quantity
(Module A)
(kg)</t>
  </si>
  <si>
    <r>
      <t>Material intensity 
(Module A) 
(kg/m</t>
    </r>
    <r>
      <rPr>
        <b/>
        <vertAlign val="superscript"/>
        <sz val="12"/>
        <color theme="3"/>
        <rFont val="Arial"/>
        <family val="2"/>
      </rPr>
      <t xml:space="preserve">2 </t>
    </r>
    <r>
      <rPr>
        <b/>
        <sz val="12"/>
        <color theme="3"/>
        <rFont val="Arial"/>
        <family val="2"/>
      </rPr>
      <t>GIA)</t>
    </r>
  </si>
  <si>
    <t>Construction Waste Factor 
(Module A)</t>
  </si>
  <si>
    <t>Construction Waste 
(Module A)
(kg)</t>
  </si>
  <si>
    <t>Recycled Content 
by mass (kg)</t>
  </si>
  <si>
    <t>Recycled Content 
by value (%)</t>
  </si>
  <si>
    <t>Expected Lifespan
(years)</t>
  </si>
  <si>
    <t>Number of Replacements (over assumed 60-year period)</t>
  </si>
  <si>
    <t>Repair and Replacement quantities of materials
(Module B)
 (kg)</t>
  </si>
  <si>
    <t>Construction Waste Factor 
(Module B)</t>
  </si>
  <si>
    <t>Construction Waste 
(Module B)
(kg)</t>
  </si>
  <si>
    <t>Design for Disassembly</t>
  </si>
  <si>
    <t xml:space="preserve">% Reusing </t>
  </si>
  <si>
    <t>% Recycling</t>
  </si>
  <si>
    <t>% Landfill</t>
  </si>
  <si>
    <t>Estimated reusable materials (kg)</t>
  </si>
  <si>
    <r>
      <t>Estimated reusable materials intensity
(kg/m</t>
    </r>
    <r>
      <rPr>
        <b/>
        <vertAlign val="superscript"/>
        <sz val="12"/>
        <color theme="3"/>
        <rFont val="Arial"/>
        <family val="2"/>
      </rPr>
      <t>2</t>
    </r>
    <r>
      <rPr>
        <b/>
        <sz val="12"/>
        <color theme="3"/>
        <rFont val="Arial"/>
        <family val="2"/>
      </rPr>
      <t xml:space="preserve"> GIA)</t>
    </r>
  </si>
  <si>
    <t>Estimated recyclable materials (kg)</t>
  </si>
  <si>
    <r>
      <t>Estimated recyclable materials intensity
(kg/m</t>
    </r>
    <r>
      <rPr>
        <b/>
        <vertAlign val="superscript"/>
        <sz val="12"/>
        <color theme="3"/>
        <rFont val="Arial"/>
        <family val="2"/>
      </rPr>
      <t>2</t>
    </r>
    <r>
      <rPr>
        <b/>
        <sz val="12"/>
        <color theme="3"/>
        <rFont val="Arial"/>
        <family val="2"/>
      </rPr>
      <t xml:space="preserve"> GIA)</t>
    </r>
  </si>
  <si>
    <t>Demolition: Toxic/Hazardous/Contaminated Material Treatment</t>
  </si>
  <si>
    <t>Major Demolition Works</t>
  </si>
  <si>
    <t>Temporary Support to Adjacent Structures</t>
  </si>
  <si>
    <t>Specialist Ground Works</t>
  </si>
  <si>
    <t>Substructure</t>
  </si>
  <si>
    <t>No</t>
  </si>
  <si>
    <t>Superstructure</t>
  </si>
  <si>
    <t>Finishes</t>
  </si>
  <si>
    <t>Yes</t>
  </si>
  <si>
    <t>Fittings, furnishings &amp; equipment (FFE)</t>
  </si>
  <si>
    <t>Services (MEP)</t>
  </si>
  <si>
    <t>Prefabricated Buildings and Building Units</t>
  </si>
  <si>
    <t>Work to Existing Building</t>
  </si>
  <si>
    <t>External works</t>
  </si>
  <si>
    <t>Overall</t>
  </si>
  <si>
    <t>Source of Information</t>
  </si>
  <si>
    <t>TOTAL ESTIMATES OF WASTE</t>
  </si>
  <si>
    <t>Overall Waste 
(tonnes)</t>
  </si>
  <si>
    <t>Reuse Onsite (%)</t>
  </si>
  <si>
    <t>Recycle Offsite (%)</t>
  </si>
  <si>
    <t>Total Reuse (%)</t>
  </si>
  <si>
    <t>Total Recycle (%)</t>
  </si>
  <si>
    <t>Total Reuse and Recycle (%)</t>
  </si>
  <si>
    <t>Demolition Waste</t>
  </si>
  <si>
    <t>Construction Waste</t>
  </si>
  <si>
    <t>Demolition / Strip-out Waste</t>
  </si>
  <si>
    <t>Municipal Waste</t>
  </si>
  <si>
    <t>Industrial Waste (if applicable)</t>
  </si>
  <si>
    <t>MODULE A - MODULE C</t>
  </si>
  <si>
    <t>Total Materials</t>
  </si>
  <si>
    <t>Assumed End of Life Scenario
(Description)</t>
  </si>
  <si>
    <t>Layers</t>
  </si>
  <si>
    <t>Building element category</t>
  </si>
  <si>
    <t>Super- Structure</t>
  </si>
  <si>
    <t>Shell/ Skin</t>
  </si>
  <si>
    <t>Construction Stuff</t>
  </si>
  <si>
    <r>
      <t xml:space="preserve">Summary of </t>
    </r>
    <r>
      <rPr>
        <b/>
        <u/>
        <sz val="12"/>
        <rFont val="Arial"/>
        <family val="2"/>
      </rPr>
      <t>key actions</t>
    </r>
    <r>
      <rPr>
        <b/>
        <sz val="12"/>
        <rFont val="Arial"/>
        <family val="2"/>
      </rPr>
      <t xml:space="preserve"> undertaken to achieve circular economy outcomes, including achievements and reasons for any differences between targets/performance</t>
    </r>
  </si>
  <si>
    <t>Lessons learnt from the process of undertaking a CE Statement that will inform future projects</t>
  </si>
  <si>
    <t>Pre-application stage (suggested)</t>
  </si>
  <si>
    <t>Post-construction</t>
  </si>
  <si>
    <t>Recycling and Waste Reporting table</t>
  </si>
  <si>
    <t>Outline application[1]</t>
  </si>
  <si>
    <t>N/A</t>
  </si>
  <si>
    <t>[1] Also applicable to the outline and detailed part of hybrid applications.</t>
  </si>
  <si>
    <t>[2] Also applicable to the outline and detailed part of hybrid applications.</t>
  </si>
  <si>
    <t>Use Class / Type</t>
  </si>
  <si>
    <t>Use Class / Type 1</t>
  </si>
  <si>
    <t>Use Class / Type 2</t>
  </si>
  <si>
    <t>Use Class / Type 3</t>
  </si>
  <si>
    <t>Use Class / Type 4</t>
  </si>
  <si>
    <t>Use Class / Type 5</t>
  </si>
  <si>
    <t>Use Class / Type 6</t>
  </si>
  <si>
    <t>Floor Area by use type (m2)</t>
  </si>
  <si>
    <t>Number of Use Types</t>
  </si>
  <si>
    <t>Use Class / Type 2 GIA</t>
  </si>
  <si>
    <t>Use Class / Type 3 GIA</t>
  </si>
  <si>
    <t>Use Class / Type 4 GIA</t>
  </si>
  <si>
    <t>Use Class / Type 5 GIA</t>
  </si>
  <si>
    <t>Use Class / Type 6 GIA</t>
  </si>
  <si>
    <t>Use Class / Type 7</t>
  </si>
  <si>
    <t>Use Class / Type 8</t>
  </si>
  <si>
    <t>Use Class / Type 9</t>
  </si>
  <si>
    <t>Use Class / Type 10</t>
  </si>
  <si>
    <t>Use Class / Type 11</t>
  </si>
  <si>
    <t>Use Class / Type 12</t>
  </si>
  <si>
    <t>Use Class / Type 13</t>
  </si>
  <si>
    <t>Use Class / Type 14</t>
  </si>
  <si>
    <t>Use Class / Type 15</t>
  </si>
  <si>
    <t>Use Class / Type 7 GIA</t>
  </si>
  <si>
    <t>Use Class / Type 8 GIA</t>
  </si>
  <si>
    <t>Use Class / Type 9 GIA</t>
  </si>
  <si>
    <t>Use Class / Type 10 GIA</t>
  </si>
  <si>
    <t>Use Class / Type 11 GIA</t>
  </si>
  <si>
    <t>Use Class / Type 12 GIA</t>
  </si>
  <si>
    <t>Use Class / Type 13 GIA</t>
  </si>
  <si>
    <t>Use Class / Type 14 GIA</t>
  </si>
  <si>
    <t>Use Class / Type 15 GIA</t>
  </si>
  <si>
    <t>Yes/No</t>
  </si>
  <si>
    <t>Applicant Response</t>
  </si>
  <si>
    <t>Shell/Skin</t>
  </si>
  <si>
    <t xml:space="preserve">Space </t>
  </si>
  <si>
    <t>Policy Requirement</t>
  </si>
  <si>
    <t>Explanation (How will performance against this metric be secured through design, implementation and monitoring?)</t>
  </si>
  <si>
    <t>Additional requirements</t>
  </si>
  <si>
    <t>Post-Construction Report</t>
  </si>
  <si>
    <t>Policy Met?</t>
  </si>
  <si>
    <t>Designing out waste</t>
  </si>
  <si>
    <t>Designing for longevity</t>
  </si>
  <si>
    <t>Designing for adaptability or flexibility</t>
  </si>
  <si>
    <t>Designing for disassembly</t>
  </si>
  <si>
    <t>Building Layer</t>
  </si>
  <si>
    <t>Module A - Product Sourcing and Construction Stage</t>
  </si>
  <si>
    <t>Module B - In-Use Stage</t>
  </si>
  <si>
    <t>Module C - End-of-Life Stage</t>
  </si>
  <si>
    <t>Module D - Benefits and Loads Beyond the System Boundary</t>
  </si>
  <si>
    <t>Circular Economy Design Approaches</t>
  </si>
  <si>
    <t>Circular Economy Design Approaches for Existing Structures / Buildings</t>
  </si>
  <si>
    <t>Circular Economy Design Approaches for New Buildings, Infrastructure and Layers Over the Lifetime of the Development</t>
  </si>
  <si>
    <t>The preferred strategy is:</t>
  </si>
  <si>
    <t>NEW BUILDING</t>
  </si>
  <si>
    <t>DISASSEMBLE/DECONSTRUCT AND REUSE</t>
  </si>
  <si>
    <t>DEMOLISH/DECONSTRUCT AND RECYCLE</t>
  </si>
  <si>
    <t>Circular Economy Design Approach</t>
  </si>
  <si>
    <t>Phase/Building/Area/Layer</t>
  </si>
  <si>
    <t>Strategic Response</t>
  </si>
  <si>
    <t>Design for BUILDING RELOCATION</t>
  </si>
  <si>
    <t>Design for ADAPTABILITY</t>
  </si>
  <si>
    <t>Design for COMPONENT / MATERIAL REUSE</t>
  </si>
  <si>
    <t>Using systems, elements or materials that can be re-used and recycled</t>
  </si>
  <si>
    <t>A CE Statement is required at post-construction (i.e. upon commencement of RIBA Stage 6 and prior to the building being handed over, if applicable. Generally, it would be expected that the assessment would be received no more than three months post-construction)</t>
  </si>
  <si>
    <t xml:space="preserve">REUSE </t>
  </si>
  <si>
    <t>RECYCLE</t>
  </si>
  <si>
    <t>Reuse Offsite (%)</t>
  </si>
  <si>
    <t>The light green-coloured cells should be completed to achieve 'pioneering' status.</t>
  </si>
  <si>
    <t>To Landfill (%)</t>
  </si>
  <si>
    <t>To Other Management (%)</t>
  </si>
  <si>
    <t>SUMMARY</t>
  </si>
  <si>
    <t>OTHER DISPOSAL</t>
  </si>
  <si>
    <t>WASTE MANAGEMENT ROUTES</t>
  </si>
  <si>
    <t>Type of Waste</t>
  </si>
  <si>
    <t>Recycle Offsite(%)</t>
  </si>
  <si>
    <t>Summary</t>
  </si>
  <si>
    <t>Challenges</t>
  </si>
  <si>
    <t>Design Principles</t>
  </si>
  <si>
    <t>Recycle Onsite(%)</t>
  </si>
  <si>
    <t>Performance Indicator (LPG Appendix 1)</t>
  </si>
  <si>
    <r>
      <t>Overall Waste
(tonnes/m</t>
    </r>
    <r>
      <rPr>
        <b/>
        <vertAlign val="superscript"/>
        <sz val="12"/>
        <color theme="3"/>
        <rFont val="Arial"/>
        <family val="2"/>
      </rPr>
      <t>2</t>
    </r>
    <r>
      <rPr>
        <b/>
        <sz val="12"/>
        <color theme="3"/>
        <rFont val="Arial"/>
        <family val="2"/>
      </rPr>
      <t xml:space="preserve"> GIA)</t>
    </r>
  </si>
  <si>
    <t>-</t>
  </si>
  <si>
    <t>Bill of Materials</t>
  </si>
  <si>
    <t>Actions &amp; Counter-Actions, Who and When</t>
  </si>
  <si>
    <t>Plan to Prove and Quantify</t>
  </si>
  <si>
    <t>Target Aiming For (%)</t>
  </si>
  <si>
    <t>Total Waste Reported (%)</t>
  </si>
  <si>
    <t>Excavation Waste</t>
  </si>
  <si>
    <t>All developments should apply the 6 Circular Economy principles, including:</t>
  </si>
  <si>
    <t>Designing for DISASSEMBLY and ADAPTABILITY, MATERIAL REUSE ON-SITE and/or RECYCLING should be maximised</t>
  </si>
  <si>
    <t>Please set out an indicative timescale and responsible party for the provision of this information</t>
  </si>
  <si>
    <t>All developments should apply the 6 circular economy principles, including designing for DISASSEMBLY and ADAPTABILITY, MATERIAL REUSE ON-SITE and/or RECYCLING should be maximised.</t>
  </si>
  <si>
    <t>1. Is it likely the layer (or components within it) will need to be moved or otherwise modified within 5-15 years, e.g. due to changing use patterns or user requirements?</t>
  </si>
  <si>
    <t>2. Is it likely the layer (or components within it) will need to be changed, upgraded or replaced within 5-15 years, e.g. for improved performance, aesthetics</t>
  </si>
  <si>
    <t>Pre-Application Stage - Circular Economy Statement</t>
  </si>
  <si>
    <t>Design Principle</t>
  </si>
  <si>
    <t>Phase / Building / Area / Layer</t>
  </si>
  <si>
    <t>Design Response</t>
  </si>
  <si>
    <t>Rate Achieved (%)</t>
  </si>
  <si>
    <t>Key Achievements and Gap Assessment:</t>
  </si>
  <si>
    <t>Lessons Learnt:</t>
  </si>
  <si>
    <t>Description</t>
  </si>
  <si>
    <t>Explanation / Solution / Future Approach</t>
  </si>
  <si>
    <t>Actions Undertaken / Explanation (How has this been achieved? What are the reasons for any differences between targets/performance?)</t>
  </si>
  <si>
    <t>Key Achievements</t>
  </si>
  <si>
    <t>[This list does not need to be exhaustive but should identify the actions with the biggest impacts.]</t>
  </si>
  <si>
    <t>[i.e. Design options or materials that could be used, design principles that could be applied.]</t>
  </si>
  <si>
    <t>Target at Application Stage (%)</t>
  </si>
  <si>
    <t>Measure / Target Proposed at Application Stage (if applicable)</t>
  </si>
  <si>
    <t>Post-Construction Stage - Circular Economy Statement</t>
  </si>
  <si>
    <t>Detailed Application Stage - Circular Economy Statement</t>
  </si>
  <si>
    <t>Outline Application Stage - Circular Economy Statement</t>
  </si>
  <si>
    <t>At pre-application stage, applicants are required to complete the pre-application information tab of this template which requires applicants to confirm details about the site and to provide details of the circular economy design approaches that are informing the existing and new development (including by building layer for the latter). All tables should be completed. This should be submitted to the GLA along with all other pre-application material.</t>
  </si>
  <si>
    <t>At this stage, applicants are required to complete the outline or detailed planning stage tab of this template (whichever is relevant) and submit it to the GLA along with their planning application. Applicants are required to complete all tables, including the Bill of Materials and Recycling and Waste Reporting tables. Please enter information to the light yellow-coloured cells only, do not enter information in the grey cells as these will be automatically calculated. The light green-coloured cells should be completed to achieve 'pioneering' status.</t>
  </si>
  <si>
    <t>Information Reference (Please indicate whether this has been included in the report to accompany this template or as a separate submission)</t>
  </si>
  <si>
    <t xml:space="preserve">A condition will be attached to an approval of a referable outline planning permission, securing the submission of a CE Statement as a reserved matter. Applications for reserved matters will be required to review and address the information provided at outline stage and update any default values used as far as possible. </t>
  </si>
  <si>
    <t>Reserved Matters Reporting</t>
  </si>
  <si>
    <t>Circular Economy Design Principles</t>
  </si>
  <si>
    <t>Circular Economy Design Principles by Building Layer</t>
  </si>
  <si>
    <t>Retain and Retrofit</t>
  </si>
  <si>
    <t>Demolish and Recycle</t>
  </si>
  <si>
    <t>Requirement by application stage (see relevant section of guidance for more information)</t>
  </si>
  <si>
    <t>Yes, in whole</t>
  </si>
  <si>
    <t>Yes, in part</t>
  </si>
  <si>
    <t>RETAIN and RETROFIT</t>
  </si>
  <si>
    <t>PARTIAL RETENTION and REFURBISHMENT</t>
  </si>
  <si>
    <t>Is there an existing building on the site?</t>
  </si>
  <si>
    <t>Is the existing building, or parts of the building, suited to the requirements for the site?</t>
  </si>
  <si>
    <t>Is it technically feasible to recover the 'residual value' of the buildings elements or materials?</t>
  </si>
  <si>
    <t>Are there any building materials or elements available on site that can be used?</t>
  </si>
  <si>
    <t>Is the whole building designed to have a short life on its current site? (e.g. less than 10 yrs)</t>
  </si>
  <si>
    <t>Is there likely to be a need for building of a similar size (etc.) in different locations in the future?</t>
  </si>
  <si>
    <t>Is it foreseeable that the building will need to change use/function within its design life?</t>
  </si>
  <si>
    <t>Overall Materials 
(tonnes)</t>
  </si>
  <si>
    <r>
      <t>Overall Materials (Modules A-C) (tonnes
/m</t>
    </r>
    <r>
      <rPr>
        <b/>
        <vertAlign val="superscript"/>
        <sz val="12"/>
        <color theme="3"/>
        <rFont val="Arial"/>
        <family val="2"/>
      </rPr>
      <t>2</t>
    </r>
    <r>
      <rPr>
        <b/>
        <sz val="12"/>
        <color theme="3"/>
        <rFont val="Arial"/>
        <family val="2"/>
      </rPr>
      <t>)</t>
    </r>
  </si>
  <si>
    <t>Overall Waste (tonnes/annum)</t>
  </si>
  <si>
    <r>
      <t>Overall Waste (tonnes/annum
/m</t>
    </r>
    <r>
      <rPr>
        <b/>
        <vertAlign val="superscript"/>
        <sz val="12"/>
        <color theme="3"/>
        <rFont val="Arial"/>
        <family val="2"/>
      </rPr>
      <t>2</t>
    </r>
    <r>
      <rPr>
        <b/>
        <sz val="12"/>
        <color theme="3"/>
        <rFont val="Arial"/>
        <family val="2"/>
      </rPr>
      <t>)</t>
    </r>
  </si>
  <si>
    <t>Use Class / Type 1 GIA</t>
  </si>
  <si>
    <t>Municipal waste</t>
  </si>
  <si>
    <t>Recycled content</t>
  </si>
  <si>
    <t>Please acknowledge acceptance for a planning condition</t>
  </si>
  <si>
    <t>Other</t>
  </si>
  <si>
    <t>It is accepted that the Reserved Matters Reporting will be conditioned</t>
  </si>
  <si>
    <t>It is accepted that the Post Construction Reporting will be conditioned</t>
  </si>
  <si>
    <t>Is it technically feasible to retain the building(s) in whole or in part?</t>
  </si>
  <si>
    <t>Is it likely the layer (or components within it) will need to be moved or otherwise modified within 5-15 years, e.g. due to changing use patterns or user requirements?</t>
  </si>
  <si>
    <t>Is it likely the layer (or components within it) will need to be changed, upgraded or replaced within 5-15 years, e.g. for improved performance, aesthetics</t>
  </si>
  <si>
    <t>Performance Indicator (Planning Stage Estimate)</t>
  </si>
  <si>
    <t>Encouraged</t>
  </si>
  <si>
    <t xml:space="preserve">Yes </t>
  </si>
  <si>
    <t xml:space="preserve">Yes  </t>
  </si>
  <si>
    <t xml:space="preserve">Encouraged </t>
  </si>
  <si>
    <t>Yes (Estimated)</t>
  </si>
  <si>
    <t xml:space="preserve">Yes (Estimated) </t>
  </si>
  <si>
    <t>Yes (Performance reported)</t>
  </si>
  <si>
    <t>Yes (Actual)</t>
  </si>
  <si>
    <t>Checklist</t>
  </si>
  <si>
    <t>Evidence in CES template spreadsheet</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</si>
  <si>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</si>
  <si>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</si>
  <si>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</si>
  <si>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</si>
  <si>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</si>
  <si>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</si>
  <si>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</si>
  <si>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</si>
  <si>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Building element category reference</t>
  </si>
  <si>
    <t>Building Element Category</t>
  </si>
  <si>
    <t>CE design approaches (see sections 2.3 - 2.5 and 4.3)</t>
  </si>
  <si>
    <t>CE targets (see section 4.2)</t>
  </si>
  <si>
    <t>CE design principles (see sections 2.1, 4.4 - 4.5)</t>
  </si>
  <si>
    <t>CE design principles by building layer (see sections 4.5)</t>
  </si>
  <si>
    <t>Pre-demolition audit (see section 4.6)</t>
  </si>
  <si>
    <t>Bill of materials (including calculations – see section 4.7)</t>
  </si>
  <si>
    <t>End of life strategy (see section 4.7)</t>
  </si>
  <si>
    <t>Operational waste management plan (see section 4.8)</t>
  </si>
  <si>
    <t>Recycling and waste reporting (see Section 4.9)</t>
  </si>
  <si>
    <t>Lessons learnt and key achievements (see section 4.10)</t>
  </si>
  <si>
    <t>Pre-redevelopment audit (see section 4.6)</t>
  </si>
  <si>
    <t>Full application / reserved matters[2]</t>
  </si>
  <si>
    <t xml:space="preserve">This template should be used by planning applicants to fulfil the requirements of the Mayor's Circular Economy (CE) Statement policy set out in London Plan Policy SI 7 'Reducing waste and supporting the Circular Economy’. Before completing and submitting this spreadsheet to the GLA, applicants should read the CE statement guidance: https://www.london.gov.uk/what-we-do/planning/implementing-london-plan/london-plan-guidance-and-spgs/circular-economy-statement-guidance-consultation-draft </t>
  </si>
  <si>
    <t>Applicant are required to submit CE statement information to the GLA at the following three stages: pre-applicaton, outline/detailed planning submission and post-construction. Separate tabs are provided in this spreadsheet for each stage. An outline of the information required at each stage and how to submit it is provided below. Please enter information to the light yellow-coloured cells only, do not enter information in the grey cells as these will be automatically calculated. The light green-coloured cells should be completed to achieve 'pioneering' status.</t>
  </si>
  <si>
    <t xml:space="preserve">At the final stage of the CE statement process, applicants should complete the post-construction tab of this template and submit it to the GLA within three months of practical completion. This will require an update of the information provided at planning submission stage and for the actual figures to be reported using actual material quantities during construction. Information should be submitted to: circulareconomystatements@london.gov.uk   </t>
  </si>
  <si>
    <t>Circular Economy Targets</t>
  </si>
  <si>
    <t xml:space="preserve">Circular Economy Targets </t>
  </si>
  <si>
    <t>Version Control</t>
  </si>
  <si>
    <t>Date</t>
  </si>
  <si>
    <t>Author</t>
  </si>
  <si>
    <t>Current Issue</t>
  </si>
  <si>
    <t>Update Version</t>
  </si>
  <si>
    <t>Update Location</t>
  </si>
  <si>
    <t>Greater London Authority</t>
  </si>
  <si>
    <t>The Circular Economy Design Principles by Building Layer table should consider where the Applicant seeks to go beyond standard practice. If there are multiple phases / buildings / areas with different measures / strategies, please specify these separately within the table below.</t>
  </si>
  <si>
    <t>Update to wording to reference the Circular Economy Principles by Building Layer table.</t>
  </si>
  <si>
    <t>Outline Application Stage /  Detailed Application Stage (Cell B70)</t>
  </si>
  <si>
    <t>Added wording to clarify the approach should the number of entries exceed the number of rows provided.</t>
  </si>
  <si>
    <t xml:space="preserve">Please click the + symbol to the left hand side of the Bill of Materials table to view or hide the input rows for each Building Element Category. The rows for substructure and frame have been unhidden to highlight this. A fixed number of rows has been provided for each Building Element Category based on a sub-set of typical WLCA submissions. Should the number of rows provided not be sufficient to allow input of all materials for a given Building Element Category, Applicants should prioritise the inclusion of the materials with the highest quantity. </t>
  </si>
  <si>
    <t>Outline Application Stage /  Detailed Application Stage (Cell B88)
Post-Construction Stage (B35)</t>
  </si>
  <si>
    <t>Where it is anticipated this figure will come directly from OneClick, eTool LCA or other similar software, the Construction Waste Factor in Columns I and P is now input at a percentage for clarity and consistency.</t>
  </si>
  <si>
    <t>Calculation has been adjusted so that components with an Expected Lifespan of 60-years are not counted as being replaced over the assumed 60-year lifecycle period.</t>
  </si>
  <si>
    <t>Calculation has been updated to show correct multiplication of Material Quantity by Number of Replacements.</t>
  </si>
  <si>
    <t>Calculation has been updated to show correct multiplication of Repair and Replacement quantities of materials by Construction Waste Factor.</t>
  </si>
  <si>
    <t>Detailed Application Stage (Cells E470, E471 and E477) / Post-Construction Stage (Cell E417, E418 and E424)</t>
  </si>
  <si>
    <t>Calculations in cells updated in line with the calculations in the Outline Application Stage tab.</t>
  </si>
  <si>
    <t>Outline Application Stage / Detailed Application Stage (Cell Q455) / Post-Construction Stage (Cell Q402)</t>
  </si>
  <si>
    <t>Calculation has been updated to show correct total for Construction Waste (Module B).</t>
  </si>
  <si>
    <t>Outline Application Stage / Detailed Application Stage (Cell W455, X455, Y455 and Z455) / Post-Construction Stage (Cell W402, X402, Y402 and Z402)</t>
  </si>
  <si>
    <t>Calculation has been updated to show correct total for Benefits Beyond the System Boundary (Module D).</t>
  </si>
  <si>
    <t>Cell colour has been amended to show that these are pioneering considerations.</t>
  </si>
  <si>
    <t>Outline Application Stage /  Detailed Application Stage / Post-Construction Stage (Bill of Mateirals, Column I and P)</t>
  </si>
  <si>
    <t>Outline Application Stage /  Detailed Application Stage / Post-Construction Stage (Bill of Materials, Column N)</t>
  </si>
  <si>
    <t>Outline Application Stage /  Detailed Application Stage / Post-Construction Stage (Bill of Materials, Column O)</t>
  </si>
  <si>
    <t>Outline Application Stage /  Detailed Application Stage / Post-Construction Stage (Bill of Materials, Column Q)</t>
  </si>
  <si>
    <t>Outline Application Stage / Detailed Application Stage (Bill of Materials, Columns K and L)</t>
  </si>
  <si>
    <r>
      <t>Floor Area by use type (m</t>
    </r>
    <r>
      <rPr>
        <b/>
        <vertAlign val="superscript"/>
        <sz val="12"/>
        <color theme="3" tint="-0.499984740745262"/>
        <rFont val="Arial"/>
        <family val="2"/>
      </rPr>
      <t>2</t>
    </r>
    <r>
      <rPr>
        <b/>
        <sz val="12"/>
        <color theme="3" tint="-0.499984740745262"/>
        <rFont val="Arial"/>
        <family val="2"/>
      </rPr>
      <t>)</t>
    </r>
  </si>
  <si>
    <r>
      <t>Overall GIA (m</t>
    </r>
    <r>
      <rPr>
        <b/>
        <vertAlign val="superscript"/>
        <sz val="12"/>
        <color theme="3" tint="-0.499984740745262"/>
        <rFont val="Arial"/>
        <family val="2"/>
      </rPr>
      <t>2</t>
    </r>
    <r>
      <rPr>
        <b/>
        <sz val="12"/>
        <color theme="3" tint="-0.499984740745262"/>
        <rFont val="Arial"/>
        <family val="2"/>
      </rPr>
      <t>)</t>
    </r>
  </si>
  <si>
    <t>Project Details</t>
  </si>
  <si>
    <t>Partial Retention and Refurbishment</t>
  </si>
  <si>
    <t>Disassemble and Reuse</t>
  </si>
  <si>
    <t>Recycle Onsite (%)</t>
  </si>
  <si>
    <t>Pre-App Stage / Outline Application Stage / Detailed Application Stage / Post-Construction Stage</t>
  </si>
  <si>
    <t>Accessibility updates across all tabs wherever possible to provide alt text, address low contrast text/backgrounds and merged cells.</t>
  </si>
  <si>
    <t>Description of changes made to GLA Circular Economy Statement Template</t>
  </si>
  <si>
    <t>Ashby Farm</t>
  </si>
  <si>
    <t>Holland and Holland</t>
  </si>
  <si>
    <t>Hillingdon</t>
  </si>
  <si>
    <t>Scotch Partners</t>
  </si>
  <si>
    <t>The planning application seeks the “Demolition of the existing site buildings (with central timber framed barn retained), removal of existing hardstanding and menage area and the redevelopment of the site to provide a new high quality workshop facility including associated access improvements, parking, hard and soft landscaping, sustainable drainage and ecological enhancements.”</t>
  </si>
  <si>
    <t>There will be excavation works associated with the construction of foundations. An Outline Site Waste Management Plan (OSWMP) was prepared by Velocity. A Site Waste Management Plan documenting measures to reduce construction, demolition and excavation waste will be produced and implemented by the contractor post-planning. The contractor for below grounds work will put procedures in place for segregating and storing excavation waste prior to collection by a licenced waste contractor.  Subject to chemical and physical testing for requirements, excavated materials can be used for material infill at suitably licenced facilities.
Any clean excavated material that cannot be reused on-site will be removed by licensed waste carriers and sent for reuse at another local development site, recycled into secondary aggregate or sent for disposal at appropriately licensed facilities (these are expected to be inert waste landfill sites). Any potential re-use of materials should be undertaken under a Materials Management Plan in line with the CL:AIRE Code of Practice.</t>
  </si>
  <si>
    <t xml:space="preserve">An Outline Site Waste Management Plan (OSWMP) was prepared by Velocity. A Site Waste Management Plan (SWMP) will be prepared for the proposed development by the contractor post-planning. 
Construction waste will be separated into recyclable waste streams before removal from site for reuse or disposal. A range of measures will be investigated to facilitate the minimisation of waste generation. The volume/tonnage of waste generated (or sent off site) as well as the percentage or volume/tonnage reused, recycled or disposed will be recorded throughout the construction phase.  The Principal Contractor will provide a monthly report to the Client on the progress of the Waste Management Strategy. Monthly reporting of all construction waste data throughout the project checked against what would be expected based on the stage of the project, invoices, etc., to validate completeness of waste reporting data.  </t>
  </si>
  <si>
    <t xml:space="preserve">Dedicated waste facilities accommodating recycling and residual waste bins will be provided for the proposed development. The development will be designed with adequate, flexible and easily accessible storage space and will support the separate collection of dry recyclables.  Space will also be provided to allow for storage of food waste prior to collection. This will demonstrate how the development has taken into account sustainable methods for waste and recycling management during its operation in order to meet requirements from the London Plan and LBH policies and all applicable legal requirements.  Commercial areas will include segregated waste bins which will support the separate collection of residual waste, dry mixed recyclables (e.g. plastics, metals, glass, mixed paper, card and cartons etc.), and food waste.  Commercial tenants will be required to transport their waste to the external commercial waste store and segregate the waste into the appropriately labelled bins. The commercial waste store will accommodate sufficient storage for residual waste, dry mixed recyclables and food waste. Residual waste and recycling  will be stored in 1,100-Litre Eurobins with food waste stored 240-litre wheeled bins.  The waste store is large enough for the  volume of waste produced, so the ratio of recycling bins can be altered in the future to allow tenants to meet the GLA's target of a 65% municipal recycling rate as performance improves. </t>
  </si>
  <si>
    <t xml:space="preserve">A pre-redevelopment audit has been undertaken by Velocity. The audit confirms that the existing site is currently an agricultural farm and equestrian centre with a range of stables, farm buildings and
temporary structures. The audit confirms that the existing structures on site are of low quality and not considered well suited for alteration to meet the development brief to provide a gun manufacturing facility. </t>
  </si>
  <si>
    <t>The pre-redevelopment audit by Velocity analysed two refurbishment scenarios and concluded:
1. Light refurbishment: 
- Does not meet targets stated in development brief.
- This scenario offers no increase in GIA and a limited lifespan of existing buildings.
- Existing layouts unsuitable for the commercial use stated in the development brief.
2. Refurbishment and Extension:
- Existing large stable structures were not designed for modern commercial or industrial use.
- Significant structural intervention required to meet current building and safety standards.
- Retained layout limits flexibility for efficient operations and future adaptability.
- Structural condition may restrict integration of modern MEP and sustainability systems.
- High refurbishment costs may outweigh operational and carbon benefits.</t>
  </si>
  <si>
    <t>The pre-redevelopment audit identified the below opportunities related to a full demolition and re-use/recycle scenario:
- No risk associated with retention of existing structural elements.
- Enables more comprehensive design, unconstrained by existing structure.
- Allows for a purpose-built facility tailored to meet all development brief targets.
- Optimises operational performance through modern construction and systems.
The pre-demolition audit confirms the following key demolition materials which make up 99.3% of all waste occurring on the site can be recycled and re-used:
- Inert materials
- Wood/timber
- Metal</t>
  </si>
  <si>
    <t xml:space="preserve">The pre-redevelopment audit by Velocity states that the existing structures on site are of low quality and not considered well suited for alteration to meet the development brief to provide a gun manufacturing facility. </t>
  </si>
  <si>
    <t>Demolish the derelict buildings and hardstanding across the site, reuse the timber framing from one barn to enhance design cohesion and marry the building with the site</t>
  </si>
  <si>
    <t>The Applicant confirmed that building is not anticipated to be relocated.</t>
  </si>
  <si>
    <t>Site
Substructure
Superstructure
Shell/Skin
Internal Space
Stuff
Construction stuff</t>
  </si>
  <si>
    <t>Substructure
Superstructure</t>
  </si>
  <si>
    <t>Services
Internal Space
Stuff
Construction stuff</t>
  </si>
  <si>
    <t>Shell/Skin
Internal Space
Stuff</t>
  </si>
  <si>
    <t>Substructure
Superstructure
Shell/Skin
Services
Internal Space
Stuff
Construction stuff</t>
  </si>
  <si>
    <t>Site
Superstructure
Shell/Skin
Services
Internal Space
Stuff
Construction stuff</t>
  </si>
  <si>
    <t>Industrial</t>
  </si>
  <si>
    <t xml:space="preserve"> Design to use full sheet size of materials where possible (plasterboard, plywood etc) to minimise offcuts.</t>
  </si>
  <si>
    <t>Standardised room types with details designed to make efficient use of materials.</t>
  </si>
  <si>
    <t>Hand laid bricks to some Façades.</t>
  </si>
  <si>
    <t>Brick façade can be repaired locally with minimal waste</t>
  </si>
  <si>
    <t>Hand fixed timber cladding can be easily disassembled</t>
  </si>
  <si>
    <t>Accurate record of materials/products installed ensures correct maintenance through in-use phase.</t>
  </si>
  <si>
    <t>Work benches and other items of furniture will be made of high-quality materials and will be able to be re-used in number of other workshop applications.</t>
  </si>
  <si>
    <t>Steel reinforcement used in the reinforced concrete frame is to be UK manufactured (100% comes from recycled scrap metal).</t>
  </si>
  <si>
    <t>_Site specific ground investigations to be undertaken.  These will facilitate an economic but appropriate foundation design to meet design guidance (such as NHBC 4-2 Building Near Trees).
_Excavated soil is to be kept on site.</t>
  </si>
  <si>
    <t xml:space="preserve">_Site specific ground investigations to be undertaken, including contamination testing. 
_Appropriate remedial works to be undertaken if required. </t>
  </si>
  <si>
    <t>External works can be regraded, keeping the material on site.</t>
  </si>
  <si>
    <t>Concrete designed and specified to suit the environmesntal conditions (based on the ground investigations), ensuring longevity of the substructure, in excess of the design life.  Cement content to not be over-specified.</t>
  </si>
  <si>
    <t>_Concrete designed and specified to meet the above ground environmental conditions, ensuring longevity of the superstructure. 
_Timber structure is used in an internal environment and if kept dry will last in excess of the design life.
_Partitions are mostly non-structural, therefore providing flexibility for adapting layouts.</t>
  </si>
  <si>
    <t>_All concrete and reinforcement can be recycled at the end of the life of the building.  Re-use of parts of the concrete structure is feasible. 
_Timber structure is demountable and parts can be reused.</t>
  </si>
  <si>
    <t>Substructure for the Machine Room Area designed for a minimum ground floor live load of 6kN/m2, which is high and will allow many appropriate future re-use possibilities.  Other areas designed for live load of 2.5kN/m2, which still has many other uses.</t>
  </si>
  <si>
    <t xml:space="preserve">_Reinforced concrete frame is regular and provides flexibility for future change of use.  
_Timber structure will be relatively transparent and can be adapted.  </t>
  </si>
  <si>
    <t>_Retaining structural frame of 1no historic barn as part of proposals. Will be investigating possibility of recycling and re-using elsewhere/ selling structural frames of barns which will not be retained as part of proposals.
_External works can be regraded, keeping the material on site.</t>
  </si>
  <si>
    <t>_Contractor to Reuse site set up/furniture from another project 
_Reuse area on site for offcuts.
_Parts of the timber frame can be prefabricated, reducing site waste.
_Shuttering used for the reinforced concrete columns and first floor slab can be reused.</t>
  </si>
  <si>
    <t xml:space="preserve">Substructure can use cement replacement recycled products such as GGBS and limestone fines. </t>
  </si>
  <si>
    <t>_Superstructure concrete frame can use cement replacement recycled products such as GGBS and limestone fines. 
_Timber can be used, if appropriate sizes are found, strength graded and treated.</t>
  </si>
  <si>
    <t xml:space="preserve">_The first floor of the superstructure has been designed for a minimum live load of 2.5kN/m2, which still has many other uses (e.g. residential or office).
_Partitions are mostly non-structural, therefore providing flexibility for adapting layouts.
_Internal floorplates are relatively clear and allow for future flexibility.  
_Timber structure is relatively transparent and can be flexible for new small openings.   </t>
  </si>
  <si>
    <t xml:space="preserve">_Substructure for the Machine Room Area designed for a minimum ground floor live load of 6kN/m2, which is high and will allow many appropriate future re-use possibilities.  Other areas designed for live load of 2.5kN/m2, which still has many other uses.
_Regular foundations, and loadings, allow for flexible future uses.
_Reinforced Concrete substructure designed for a life of 50+ years.  </t>
  </si>
  <si>
    <t>Reinforced concrete construction is inherently robust and so difficult to dismantle.  Can be crushed and recycled.</t>
  </si>
  <si>
    <t xml:space="preserve">_Reinforced concrete construction is inherently robust and so difficult to dismantle.  Can be crushed and recycled.
_Timber frame can be disassembled, but with some cutting at connections. </t>
  </si>
  <si>
    <t xml:space="preserve">_Reinforced Concrete substructure designed for a life of 50+ years.  
_Using cement GGBS cement replacement with appropriate reinforcement cover will allow the concrete structure to be durable beyond the design life of 50 years. </t>
  </si>
  <si>
    <t>_Superstructure designed for a life of 50+ years.  
_Elements of the timber frame can be replaced if needed, due to say long-term water ingress onto a rafter causing rot.
_Using cement GGBS cement replacement with appropriate reinforcement cover will allow the concrete structure to be durable beyond the design life of 50 years.
_Timber structure is used in an internal environment and if kept dry will last in excess of the design life.</t>
  </si>
  <si>
    <t xml:space="preserve">The MEP design is being developed to allow for air handling units, condensing units, fan coil units etc will be pre-fabricated offsite and delivered as complete units. </t>
  </si>
  <si>
    <t>Provide facilities management O&amp;M guides are to ensure all systems are operated and maintained correctly, thereby extending their potential life span.</t>
  </si>
  <si>
    <t>Replace plant with like-for-like to minimise upstream or downstream alterations.</t>
  </si>
  <si>
    <t>Design to tight and tested loads, to avoid over-engineering.</t>
  </si>
  <si>
    <t>_Design all systems to use standardised components, allowing for easy replacement when required. 
_Provide accessible risers and clear labelling to allow tracing and removal of cables, pipes and ducts.
_Design all systems to be fully accessible and maintainable, thereby allowing for disassembly and removal of parts without any knock-on effect to other systems.</t>
  </si>
  <si>
    <t>_All systems are designed to be modular to allow for localised changes should they be required without having an impact on the whole building.
_Strategic points of isolation will allow for future shut-down and minimal abortive install, should the requirement arise.
_Plant will be specified from manufacturers that make space parts/components available for a reasonable time even after the item has been discontinued allowing for component change rather than a system replacement.</t>
  </si>
  <si>
    <t xml:space="preserve">_Availability of sustainable materials and associated lead in times (reclaimed bricks). 
_Supply chain challenges on the availability of GGBS to be used as cement replacement, along with limestone fines. 
_Percentage used of GGBS can be increased, with good availability. 
_Look for local aggregates.
_Access to site is via a narrow farm track. </t>
  </si>
  <si>
    <t>_Early engagement with reclaimed bricks suppliers. 
_Early engagement with the supply chain for the concrete specification and use of cement replacement.  
_Early engagement with contractor to reduce site waste, maximise prefabrication of timber panels.
_Work with contractors to ensure they are aware of any delivery restrictions</t>
  </si>
  <si>
    <t>_Site Waste Management Plan which is periodically reviewed and updated to reflect current construction works.
_Structural design to be efficient for the applied loadings.  To be reviewed in-house by senior staff members remote from the project.  
_Work alongside contractors to minimise and review wastage.</t>
  </si>
  <si>
    <t>Final system users are often non-technical.</t>
  </si>
  <si>
    <t>_Good investigations and appropriate lean design.
_Monitoring of the contractor’s works during construction. 
_Work with contractors and client to ensure user guides are written in the appropriate way to make them useful and applicable.</t>
  </si>
  <si>
    <t>_As Built WLCA
_Regular maintenance during use, to ensure that the timber structure remains dry.
_Ensure the review and commenting process is started well ahead of handover.</t>
  </si>
  <si>
    <t>_Will ensure correct disassembly/removal of materials to prevent damaging materials
_Concrete recycling will be dependent on this being initiated by the future contractor.
_Future use requirements cannot be predicted, which may constrain the amount of recycling of the structure.
_Technology progresses and can frequently result in discontinued equipment and/or changing size, shape or connection types.</t>
  </si>
  <si>
    <t>_Keeping good records in the Health &amp; Safety File will help future teams looking at building adaption and recycling. 
_Avoid bespoke elements and use of technology, e.g refrigerants, that are likely to be phased out in the near future.</t>
  </si>
  <si>
    <t>Review and monitor the design as it progresses towards procurement.</t>
  </si>
  <si>
    <t>_There is often contradictory guidance.
_Limited information available on the ventilation and cooling requirements for the project specific machines</t>
  </si>
  <si>
    <t>_Work with contractors to ensure loads and system parameters are fully understood and agreed upon.
_Work with contractors to ensure the early engagement with specialist filtration manufacturers to ensure requirements can be accommodated.</t>
  </si>
  <si>
    <t>Review and monitor throughout.</t>
  </si>
  <si>
    <t>_Complexity of work involved to repair barn frame
_Supply chain challenges on the availability of GGBS to be used as cement replacement, along with limestone fines.  
_Recycled timber sizes may not be available.
Inherently, not all aspects of the MEP will be recyclable.
_Manufacturers can only hold stock of replacement items for so long after they have been discontinued.</t>
  </si>
  <si>
    <t xml:space="preserve">_Ensure competent specialist contractor is engaged to undertake repair works to barn
_Early engagement with the supply chain for the concrete specification and use of cement replacement.  
_Early engagement with timber frame contractor on timber procurement.
_Contractors will provide guidance within the O&amp;Ms such that plant can be largely repaired rather than replaced as well as guidance on end-of-life disposal/recycling. </t>
  </si>
  <si>
    <t>_WLCA
_Site Waste Management Plan
_Review at each design stage.
_Ensure reuse and recycling policy is included within the O&amp;M’s and advised to the operators.</t>
  </si>
  <si>
    <t xml:space="preserve">_Cost constraints
_Availability of adaptable products
_For the clients to make sure that the as-built information in the Health &amp; Safety file is readily available, which will help future designers looking at other potential uses. 
_Designing a lean structure for current use, but also allows for future adaption. 
_Cost-led changes to the design can often hinder the future flexibility.
_Maximising of usable floor space can causes special constraints. </t>
  </si>
  <si>
    <t>_Adopt the Golden Thread principles, as used for High Risk Buildings.
_Minimise structure on the floor plates (columns and shear walls) to maximise future potential adaption. 
_Ensure these requirements are built-in to the contractor’s design and carried through to delivery.
_Work with contractors, maintenance team and building users to ensure the maintenance and replacement strategies are fully understood.</t>
  </si>
  <si>
    <t>_Review and monitor throughout.
_Contractor to demonstrate the maintenance and replacement strategy of all plant to the client FM teams in a series of MEP training sessions at handover.</t>
  </si>
  <si>
    <t>_Supply chain availability can cause for alternative systems/manufacturers to be considered.
_Access is sometime hindered due to architectural and structural site constraints.</t>
  </si>
  <si>
    <t xml:space="preserve">Work with architects, structural engineers and contractors to ensure access for maintenance is provided throughout; and that any specific concerns are dealt with collaboratively. </t>
  </si>
  <si>
    <t xml:space="preserve">On site monitoring of installation to be regularly carried out to ensure design is adhered to. </t>
  </si>
  <si>
    <t>_Cost constraints of premium/durable product
_Ensuring good maintenance to keep the timber structure dry
_Longevity of plant is partly due to installation quality but mainly relies on ensuring the correct, regular and proper maintenance is carried out.</t>
  </si>
  <si>
    <t>_Early engagement with suppliers and extensive market research to ensure best quality products specified within available budget
_Site specific ground investigations to be undertaken, including contamination testing. 
_Regular building maintenance to ensure that the timber structure remains dry.
_Ensure final selection of plant is such that units are not selected to operate at their peak output for prolong periods of time. 
_Provide effective controls to turn plant off when not needed.
_Ensure building maintenance staff are aware of the correct maintenance schedules.</t>
  </si>
  <si>
    <t>_Ensure maintenance requirements for all plant is clearly detailed within the handover pack and O&amp;M’s. 
_Ensure maintenance contracts are in place after handover</t>
  </si>
  <si>
    <t xml:space="preserve">Upfront and Embodied Carbon assessments undertaken by Scotch Partners will identify the initial recycled content present within the proposed materials. </t>
  </si>
  <si>
    <t xml:space="preserve">The Pre-Demolition audit carried out by Velocity has been reviewed and the various demolition protocols and waste hierarchy will be followed. If feasible, a strategy of re-use on site will be pursued. Where materials cannot be recycled or re-used on site, the Principal Contractor will identify opportunities for potential re-use of materials off-site. The applicant will refer to the London Waste Map to consider opportunities for using local sites to manage materials and waste. A Site Waste Management Plan (SWMP) will be produced and implemented. The Principal Contractor will include information on the Pre-Demolition Audit in the Final SWMP. The demolition contractor will put procedures in place for segregating and storing demolition waste prior to collection by a licenced waste contractor. </t>
  </si>
  <si>
    <t>Refer to '260224 CES Data VTP 1.1' by Velocity</t>
  </si>
  <si>
    <t>No details to add.</t>
  </si>
  <si>
    <t>_Materials, products and components should be chosen to enable disassembly and re-use at the end of their useful life.
_Repair and reuse will be considered to extend component life.</t>
  </si>
  <si>
    <t>_Ensuring plant equipment is replaced with like for like units such that modifications to ensure systems are not needed or minimised which will reduce waste
_Return packaging for reuse.</t>
  </si>
  <si>
    <t>_Pre-demolition/refurbishment audit to determine any potential reuse opportunities.
_Site specific ground investigations to be undertaken.  
_Excavated soil is to be kept on site.</t>
  </si>
  <si>
    <t>_Limited number of window types in scheme to simplify replacement.
_Hand-laid brickwork replacable.
_External works can be regraded, keeping the material on site.</t>
  </si>
  <si>
    <t xml:space="preserve">_Substructure for the Machine Room Area designed for a minimum ground floor live load of 6kN/m2, which is high and will allow many appropriate future re-use possibilities. Other areas designed for live load of 2.5kN/m2, which still has many other uses.
_Regular foundations, and loadings, allow for flexible future uses.
_Reinforced Concrete substructure designed for a life of 50+ years.  
_The first floor of the superstructure has been designed for a minimum live load of 2.5kN/m2, which still has many other uses (e.g. residential or office).
_Partitions are mostly non-structural, therefore providing flexibility for adapting layouts.
_Internal floorplates are relatively clear and allow for future flexibility.  
_Timber structure is relatively transparent and can be flexible for new small openings.   </t>
  </si>
  <si>
    <t>_Structural frame allows for non-load bearing internal walls which allows for reconfiguration.
_Open plan design.
_Modular design of internal spaces and furniture where possible.</t>
  </si>
  <si>
    <t>Internal furniture not fixed to allow for reconfiguration.</t>
  </si>
  <si>
    <t>Durable products to be specified against spills /wear and tear.</t>
  </si>
  <si>
    <t>Doors and wall finishes will  appropriate for environment specified (kick plates to doors in heavy use areas).</t>
  </si>
  <si>
    <t>_Plantrooms, risers, access panels etc to be design to enable easy access to carry out maintenance, prolong the life expectancy and premature replacements.
_Design BEMS system to allow for the systems to operate only when the building is in use and to indicate faults.
_Specify systems with long life expectancy to prolong the operation of active components.</t>
  </si>
  <si>
    <t>_Air handling units and fan coil unit filters will be specified to be reusable allowing for hoovering and cleaning multiple times before replacement.
_Plant will be specified from manufacturers that make space parts/components available for a reasonable time even after the item has been discontinued allowing for component change rather than a system replacement.
_Plant will be specified that can be largely recycled at the end-of-life.</t>
  </si>
  <si>
    <t>_Ensure that recycled content and recyclability is considered and delivered during procurement.
_Explore materials/products that offer an end-of-life takeback/recycling scheme.</t>
  </si>
  <si>
    <t>Assess availability of the product that needs replacing.</t>
  </si>
  <si>
    <t>Minimise the use of fixings/adhesives that cannot be disassembled.</t>
  </si>
  <si>
    <t>Specify materials that are easy to be disassembled-hand fixed-timber cladding, metal cladding.</t>
  </si>
  <si>
    <t>_Reinforced concrete construction is inherently robust and so difficult to dismantle. Can be crushed and recycled.
_Timber frame can be disassembled, but with some cutting at connections. 
_Specify materials that are easy to be disassembled-hand fixed-timber cladding, metal cladding.
_Design all systems to use standardised components, allowing for easy replacement when required. 
_Provide accessible risers and clear labelling to allow tracing and removal of cables, pipes and ducts.
_Design all systems to be fully accessible and maintainable, thereby allowing for disassembly and removal of parts without any knock-on effect to other systems.
_Minimise the use of fixings/adhesives that cannot be disassembled.</t>
  </si>
  <si>
    <t>High durability masonry finish specified.</t>
  </si>
  <si>
    <t>_Brickwork façade can be added to or partially demolished easily.
_Modular design of internal spaces (3m grid).
_Non-destructive access for replacement of services.</t>
  </si>
  <si>
    <t>_Brickwork façade can be added to or partially demolished easily.
_Modular design of internal spaces (3m grid).
_Non-destructive access for replacement of services.
_Structural frame allows for non-load bearing internal walls which allows for reconfiguration.
_Open plan design.
_Modular design of internal spaces and furniture where possible.
_Internal furniture not fixed to allow for reconfiguration.</t>
  </si>
  <si>
    <t>_All systems are designed to be modular to allow for localised changes should they be required without having an impact on the whole building.
_Strategic points of isolation will allow for future shut-down and minimal abortive install, should the requirement arise.
_Plant will be specified from manufacturers that make space parts/components available for a reasonable time even after the item has been discontinued allowing for component change rather than a system replacement.
_Structural frame allows for non-load bearing internal walls which allows for reconfiguration.
_Open plan design.
_Modular design of internal spaces and furniture where possible.
_Internal furniture not fixed to allow for reconfiguration.
_Assess availability of the product that needs replacing.</t>
  </si>
  <si>
    <t>_Limited number of window types in scheme to simplify replacement.
_Hand-laid brickwork replaceable.
_Reinforced Concrete substructure designed for a life of 50+ years.  
_Using cement GGBS cement replacement with appropriate reinforcement cover will allow the concrete structure to be durable beyond the design life of 50 years. 
_Superstructure designed for a life of 50+ years.  
_Elements of the timber frame can be replaced if needed, due to say long-term water ingress onto a rafter causing rot.
_Using cement GGBS cement replacement with appropriate reinforcement cover will allow the concrete structure to be durable beyond the design life of 50 years.
_Timber structure is used in an internal environment and if kept dry will last in excess of the design life.
_High durability masonry finish specified.
_Plantrooms, risers, access panels etc to be design to enable easy access to carry out maintenance, prolong the life expectancy and premature replacements.
_Design BEMS system to allow for the systems to operate only when the building is in use and to indicate faults.
_Specify systems with long life expectancy to prolong the operation of active components.
_Doors and wall finishes will  appropriate for environment specified (kick plates to doors in heavy use areas).
_Durable products to be specified against spills /wear and tear.</t>
  </si>
  <si>
    <t>_Limited number of window types in scheme to simplify replacement.
_Hand-laid brickwork replaceable.</t>
  </si>
  <si>
    <t>_Retaining structural frame of 1no historic barn as part of proposals. Will be investigating possibility of recycling and re-using elsewhere/ selling structural frames of barns which will not be retained as part of proposals.
_External works can be regraded, keeping the material on site.
_Substructure can use cement replacement recycled products such as GGBS and limestone fines. 
_Superstructure concrete frame can use cement replacement recycled products such as GGBS and limestone fines. 
_Timber can be used for superstructure, if appropriate sizes are found, strength graded and treated.
_Ensure that recycled content and recyclability is considered and delivered during procurement.
_Explore materials/products that offer an end-of-life takeback/recycling scheme.</t>
  </si>
  <si>
    <t>Reinforcement for concrete (rebar)</t>
  </si>
  <si>
    <t>Ready-mix concrete for external walls and floors</t>
  </si>
  <si>
    <t>PUR (polyurethane foam) insulation</t>
  </si>
  <si>
    <t>Ready-mix concrete for foundations and internal walls</t>
  </si>
  <si>
    <t>Steel Recycling</t>
  </si>
  <si>
    <t>Crush for aggregate</t>
  </si>
  <si>
    <t>Incineration</t>
  </si>
  <si>
    <t>Mortar</t>
  </si>
  <si>
    <t>Use in backfill</t>
  </si>
  <si>
    <t>Gypsum plaster (interior applications)</t>
  </si>
  <si>
    <t>Concrete crushed for aggregate</t>
  </si>
  <si>
    <t>Plain wood/timber (softwood and hardwood)</t>
  </si>
  <si>
    <t>Hot-dip galvanized/zinc coated steel</t>
  </si>
  <si>
    <t>Structural concrete (beams, columns, piling)</t>
  </si>
  <si>
    <t>Rebar separation, concrete crushed for aggregate</t>
  </si>
  <si>
    <t>Brick, common clay brick</t>
  </si>
  <si>
    <t>Crush to aggregate</t>
  </si>
  <si>
    <t>Other steel/iron</t>
  </si>
  <si>
    <t>Door and window parts</t>
  </si>
  <si>
    <t>Metal recycling</t>
  </si>
  <si>
    <t>Wood and wood board doors</t>
  </si>
  <si>
    <t>Pipes (water, heating, sewage)</t>
  </si>
  <si>
    <t>HVAC components</t>
  </si>
  <si>
    <t>Ventilation ducts and channels</t>
  </si>
  <si>
    <t>Lighting</t>
  </si>
  <si>
    <t>Electrification components</t>
  </si>
  <si>
    <t>Cables</t>
  </si>
  <si>
    <t>Other building technology systems</t>
  </si>
  <si>
    <t>Stainless Steel</t>
  </si>
  <si>
    <t>Water heating and handling equipment</t>
  </si>
  <si>
    <t>Sand, soil and gravel</t>
  </si>
  <si>
    <t>Leave on site</t>
  </si>
  <si>
    <t>Other precast concrete products</t>
  </si>
  <si>
    <t>Separate rebar, crush concrete for aggregate</t>
  </si>
  <si>
    <t>Recycled soil and aggregates</t>
  </si>
  <si>
    <t>Leveling screeds (for floors)</t>
  </si>
  <si>
    <t>Recycling</t>
  </si>
  <si>
    <t>Wood recycling</t>
  </si>
  <si>
    <t>wood incineration</t>
  </si>
  <si>
    <t>Elevators and escalators</t>
  </si>
  <si>
    <t xml:space="preserve">The CE Statement will be updated within 3 months post-construction. The party responsible for this will be decided by the Client later on in the design/construction phase.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</si>
</sst>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37">
    <font>
      <sz val="11"/>
      <color theme="1"/>
      <name val="Calibri"/>
      <family val="2"/>
      <scheme val="minor"/>
    </font>
    <font>
      <b/>
      <sz val="15"/>
      <color theme="3"/>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1"/>
      <color theme="1"/>
      <name val="Arial"/>
      <family val="2"/>
    </font>
    <font>
      <b/>
      <sz val="18"/>
      <color theme="1"/>
      <name val="Arial"/>
      <family val="2"/>
    </font>
    <font>
      <b/>
      <sz val="12"/>
      <name val="Arial"/>
      <family val="2"/>
    </font>
    <font>
      <b/>
      <u/>
      <sz val="12"/>
      <name val="Arial"/>
      <family val="2"/>
    </font>
    <font>
      <sz val="12"/>
      <name val="Arial"/>
      <family val="2"/>
    </font>
    <font>
      <b/>
      <sz val="12"/>
      <color rgb="FFFF0000"/>
      <name val="Arial"/>
      <family val="2"/>
    </font>
    <font>
      <u/>
      <sz val="11"/>
      <color theme="10"/>
      <name val="Calibri"/>
      <family val="2"/>
      <scheme val="minor"/>
    </font>
    <font>
      <u/>
      <sz val="12"/>
      <color theme="10"/>
      <name val="Aria;"/>
    </font>
    <font>
      <b/>
      <sz val="12"/>
      <color theme="4" tint="-0.249977111117893"/>
      <name val="Arial"/>
      <family val="2"/>
    </font>
    <font>
      <i/>
      <sz val="12"/>
      <color theme="1"/>
      <name val="Arial"/>
      <family val="2"/>
    </font>
    <font>
      <b/>
      <sz val="12"/>
      <color theme="3"/>
      <name val="Arial"/>
      <family val="2"/>
    </font>
    <font>
      <b/>
      <sz val="12"/>
      <color theme="4" tint="-0.499984740745262"/>
      <name val="Arial"/>
      <family val="2"/>
    </font>
    <font>
      <b/>
      <vertAlign val="superscript"/>
      <sz val="12"/>
      <color theme="3"/>
      <name val="Arial"/>
      <family val="2"/>
    </font>
    <font>
      <sz val="12"/>
      <color theme="4"/>
      <name val="Arial"/>
      <family val="2"/>
    </font>
    <font>
      <i/>
      <sz val="12"/>
      <name val="Arial"/>
      <family val="2"/>
    </font>
    <font>
      <sz val="12"/>
      <color theme="0"/>
      <name val="Arial"/>
      <family val="2"/>
    </font>
    <font>
      <b/>
      <sz val="14"/>
      <name val="Arial"/>
      <family val="2"/>
    </font>
    <font>
      <u/>
      <sz val="12"/>
      <color theme="10"/>
      <name val="Arial"/>
      <family val="2"/>
    </font>
    <font>
      <sz val="12"/>
      <color rgb="FF000000"/>
      <name val="Arial"/>
      <family val="2"/>
    </font>
    <font>
      <b/>
      <sz val="14"/>
      <color theme="1"/>
      <name val="Arial"/>
      <family val="2"/>
    </font>
    <font>
      <b/>
      <u/>
      <sz val="12"/>
      <color theme="10"/>
      <name val="Arial"/>
      <family val="2"/>
    </font>
    <font>
      <b/>
      <sz val="16"/>
      <name val="Arial"/>
      <family val="2"/>
    </font>
    <font>
      <b/>
      <sz val="16"/>
      <color theme="1"/>
      <name val="Arial"/>
      <family val="2"/>
    </font>
    <font>
      <sz val="8"/>
      <name val="Calibri"/>
      <family val="2"/>
      <scheme val="minor"/>
    </font>
    <font>
      <sz val="12"/>
      <color theme="4" tint="-0.249977111117893"/>
      <name val="Arial"/>
      <family val="2"/>
    </font>
    <font>
      <i/>
      <sz val="14"/>
      <color theme="1"/>
      <name val="Arial"/>
      <family val="2"/>
    </font>
    <font>
      <i/>
      <sz val="14"/>
      <name val="Arial"/>
      <family val="2"/>
    </font>
    <font>
      <b/>
      <sz val="16"/>
      <color theme="3" tint="-0.499984740745262"/>
      <name val="Arial"/>
      <family val="2"/>
    </font>
    <font>
      <b/>
      <sz val="12"/>
      <color theme="3" tint="-0.499984740745262"/>
      <name val="Arial"/>
      <family val="2"/>
    </font>
    <font>
      <b/>
      <vertAlign val="superscript"/>
      <sz val="12"/>
      <color theme="3" tint="-0.499984740745262"/>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AEB"/>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9E2F3"/>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7" tint="0.79998168889431442"/>
        <bgColor indexed="64"/>
      </patternFill>
    </fill>
  </fills>
  <borders count="202">
    <border>
      <left/>
      <right/>
      <top/>
      <bottom/>
      <diagonal/>
    </border>
    <border>
      <left/>
      <right/>
      <top/>
      <bottom style="thick">
        <color theme="4"/>
      </bottom>
      <diagonal/>
    </border>
    <border>
      <left/>
      <right/>
      <top/>
      <bottom style="thin">
        <color theme="3" tint="0.59999389629810485"/>
      </bottom>
      <diagonal/>
    </border>
    <border>
      <left/>
      <right/>
      <top/>
      <bottom style="thick">
        <color theme="8" tint="-0.249977111117893"/>
      </bottom>
      <diagonal/>
    </border>
    <border>
      <left/>
      <right/>
      <top style="hair">
        <color auto="1"/>
      </top>
      <bottom style="hair">
        <color auto="1"/>
      </bottom>
      <diagonal/>
    </border>
    <border>
      <left/>
      <right/>
      <top/>
      <bottom style="thin">
        <color theme="2" tint="-9.9978637043366805E-2"/>
      </bottom>
      <diagonal/>
    </border>
    <border>
      <left/>
      <right/>
      <top/>
      <bottom style="hair">
        <color indexed="64"/>
      </bottom>
      <diagonal/>
    </border>
    <border>
      <left/>
      <right/>
      <top style="hair">
        <color theme="1"/>
      </top>
      <bottom style="hair">
        <color theme="1"/>
      </bottom>
      <diagonal/>
    </border>
    <border>
      <left/>
      <right/>
      <top/>
      <bottom style="hair">
        <color theme="1"/>
      </bottom>
      <diagonal/>
    </border>
    <border>
      <left/>
      <right/>
      <top/>
      <bottom style="medium">
        <color theme="4" tint="-0.249977111117893"/>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hair">
        <color auto="1"/>
      </top>
      <bottom style="medium">
        <color theme="3" tint="0.39997558519241921"/>
      </bottom>
      <diagonal/>
    </border>
    <border>
      <left/>
      <right/>
      <top style="medium">
        <color theme="4" tint="-0.249977111117893"/>
      </top>
      <bottom style="hair">
        <color auto="1"/>
      </bottom>
      <diagonal/>
    </border>
    <border>
      <left/>
      <right/>
      <top style="medium">
        <color theme="4" tint="-0.249977111117893"/>
      </top>
      <bottom style="hair">
        <color theme="1"/>
      </bottom>
      <diagonal/>
    </border>
    <border>
      <left/>
      <right style="medium">
        <color theme="3" tint="0.39997558519241921"/>
      </right>
      <top style="hair">
        <color auto="1"/>
      </top>
      <bottom style="hair">
        <color auto="1"/>
      </bottom>
      <diagonal/>
    </border>
    <border>
      <left/>
      <right style="medium">
        <color theme="3" tint="0.39997558519241921"/>
      </right>
      <top style="medium">
        <color theme="4" tint="-0.249977111117893"/>
      </top>
      <bottom style="hair">
        <color auto="1"/>
      </bottom>
      <diagonal/>
    </border>
    <border>
      <left/>
      <right/>
      <top style="medium">
        <color theme="4" tint="-0.249977111117893"/>
      </top>
      <bottom style="thin">
        <color theme="0" tint="-0.24994659260841701"/>
      </bottom>
      <diagonal/>
    </border>
    <border>
      <left style="medium">
        <color theme="3" tint="0.39997558519241921"/>
      </left>
      <right/>
      <top/>
      <bottom style="medium">
        <color theme="3" tint="0.39997558519241921"/>
      </bottom>
      <diagonal/>
    </border>
    <border>
      <left/>
      <right style="medium">
        <color theme="3" tint="0.39997558519241921"/>
      </right>
      <top/>
      <bottom style="medium">
        <color theme="3" tint="0.39997558519241921"/>
      </bottom>
      <diagonal/>
    </border>
    <border>
      <left/>
      <right style="medium">
        <color theme="3" tint="0.39997558519241921"/>
      </right>
      <top/>
      <bottom style="hair">
        <color theme="1"/>
      </bottom>
      <diagonal/>
    </border>
    <border>
      <left/>
      <right/>
      <top style="hair">
        <color theme="1"/>
      </top>
      <bottom style="medium">
        <color theme="4"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theme="3" tint="0.39997558519241921"/>
      </right>
      <top/>
      <bottom style="medium">
        <color theme="0"/>
      </bottom>
      <diagonal/>
    </border>
    <border>
      <left/>
      <right/>
      <top/>
      <bottom style="medium">
        <color theme="0"/>
      </bottom>
      <diagonal/>
    </border>
    <border>
      <left style="medium">
        <color theme="3" tint="0.39997558519241921"/>
      </left>
      <right/>
      <top/>
      <bottom style="thick">
        <color theme="0"/>
      </bottom>
      <diagonal/>
    </border>
    <border>
      <left/>
      <right/>
      <top/>
      <bottom style="thick">
        <color theme="0"/>
      </bottom>
      <diagonal/>
    </border>
    <border>
      <left/>
      <right style="medium">
        <color theme="3" tint="0.39997558519241921"/>
      </right>
      <top/>
      <bottom style="thick">
        <color theme="0"/>
      </bottom>
      <diagonal/>
    </border>
    <border>
      <left/>
      <right style="medium">
        <color theme="3" tint="0.39994506668294322"/>
      </right>
      <top/>
      <bottom style="thick">
        <color theme="0"/>
      </bottom>
      <diagonal/>
    </border>
    <border>
      <left style="medium">
        <color theme="3" tint="0.39994506668294322"/>
      </left>
      <right/>
      <top/>
      <bottom style="thick">
        <color theme="0"/>
      </bottom>
      <diagonal/>
    </border>
    <border>
      <left/>
      <right/>
      <top style="thick">
        <color theme="0"/>
      </top>
      <bottom style="medium">
        <color theme="0"/>
      </bottom>
      <diagonal/>
    </border>
    <border>
      <left style="medium">
        <color theme="0"/>
      </left>
      <right/>
      <top/>
      <bottom style="medium">
        <color theme="4" tint="-0.249977111117893"/>
      </bottom>
      <diagonal/>
    </border>
    <border>
      <left style="medium">
        <color theme="0"/>
      </left>
      <right style="medium">
        <color theme="0"/>
      </right>
      <top/>
      <bottom style="medium">
        <color theme="4" tint="-0.249977111117893"/>
      </bottom>
      <diagonal/>
    </border>
    <border>
      <left style="medium">
        <color theme="0"/>
      </left>
      <right style="medium">
        <color theme="0"/>
      </right>
      <top style="medium">
        <color theme="0"/>
      </top>
      <bottom/>
      <diagonal/>
    </border>
    <border>
      <left/>
      <right style="medium">
        <color theme="0"/>
      </right>
      <top/>
      <bottom style="medium">
        <color theme="4" tint="-0.249977111117893"/>
      </bottom>
      <diagonal/>
    </border>
    <border>
      <left style="medium">
        <color theme="3" tint="0.39997558519241921"/>
      </left>
      <right style="medium">
        <color theme="0"/>
      </right>
      <top style="thick">
        <color theme="0"/>
      </top>
      <bottom style="medium">
        <color theme="4" tint="-0.249977111117893"/>
      </bottom>
      <diagonal/>
    </border>
    <border>
      <left style="medium">
        <color theme="0"/>
      </left>
      <right style="medium">
        <color theme="0"/>
      </right>
      <top style="thick">
        <color theme="0"/>
      </top>
      <bottom style="medium">
        <color theme="4" tint="-0.249977111117893"/>
      </bottom>
      <diagonal/>
    </border>
    <border>
      <left style="medium">
        <color theme="0"/>
      </left>
      <right style="medium">
        <color theme="3" tint="0.39997558519241921"/>
      </right>
      <top style="thick">
        <color theme="0"/>
      </top>
      <bottom style="medium">
        <color theme="4" tint="-0.249977111117893"/>
      </bottom>
      <diagonal/>
    </border>
    <border>
      <left style="medium">
        <color theme="0"/>
      </left>
      <right style="medium">
        <color theme="3" tint="0.39994506668294322"/>
      </right>
      <top style="thick">
        <color theme="0"/>
      </top>
      <bottom style="medium">
        <color theme="4" tint="-0.249977111117893"/>
      </bottom>
      <diagonal/>
    </border>
    <border>
      <left style="medium">
        <color theme="3" tint="0.39994506668294322"/>
      </left>
      <right style="medium">
        <color theme="0"/>
      </right>
      <top style="thick">
        <color theme="0"/>
      </top>
      <bottom style="medium">
        <color theme="4" tint="-0.249977111117893"/>
      </bottom>
      <diagonal/>
    </border>
    <border>
      <left style="medium">
        <color theme="0"/>
      </left>
      <right/>
      <top style="thick">
        <color theme="0"/>
      </top>
      <bottom style="medium">
        <color theme="4" tint="-0.249977111117893"/>
      </bottom>
      <diagonal/>
    </border>
    <border>
      <left style="medium">
        <color theme="3" tint="0.39997558519241921"/>
      </left>
      <right style="hair">
        <color theme="2" tint="-9.9948118533890809E-2"/>
      </right>
      <top style="medium">
        <color theme="4" tint="-0.249977111117893"/>
      </top>
      <bottom style="hair">
        <color auto="1"/>
      </bottom>
      <diagonal/>
    </border>
    <border>
      <left style="hair">
        <color theme="2" tint="-9.9948118533890809E-2"/>
      </left>
      <right style="hair">
        <color theme="2" tint="-9.9948118533890809E-2"/>
      </right>
      <top style="medium">
        <color theme="4" tint="-0.249977111117893"/>
      </top>
      <bottom style="hair">
        <color auto="1"/>
      </bottom>
      <diagonal/>
    </border>
    <border>
      <left style="hair">
        <color theme="2" tint="-9.9948118533890809E-2"/>
      </left>
      <right style="medium">
        <color theme="3" tint="0.39997558519241921"/>
      </right>
      <top style="medium">
        <color theme="4" tint="-0.249977111117893"/>
      </top>
      <bottom style="hair">
        <color auto="1"/>
      </bottom>
      <diagonal/>
    </border>
    <border>
      <left style="medium">
        <color theme="3" tint="0.39997558519241921"/>
      </left>
      <right style="hair">
        <color theme="2" tint="-9.9948118533890809E-2"/>
      </right>
      <top style="hair">
        <color auto="1"/>
      </top>
      <bottom style="hair">
        <color auto="1"/>
      </bottom>
      <diagonal/>
    </border>
    <border>
      <left style="hair">
        <color theme="2" tint="-9.9948118533890809E-2"/>
      </left>
      <right style="hair">
        <color theme="2" tint="-9.9948118533890809E-2"/>
      </right>
      <top style="hair">
        <color auto="1"/>
      </top>
      <bottom style="hair">
        <color auto="1"/>
      </bottom>
      <diagonal/>
    </border>
    <border>
      <left style="medium">
        <color theme="3" tint="0.39997558519241921"/>
      </left>
      <right style="hair">
        <color theme="2" tint="-9.9948118533890809E-2"/>
      </right>
      <top style="hair">
        <color auto="1"/>
      </top>
      <bottom style="medium">
        <color theme="3" tint="0.39997558519241921"/>
      </bottom>
      <diagonal/>
    </border>
    <border>
      <left style="hair">
        <color theme="2" tint="-9.9948118533890809E-2"/>
      </left>
      <right style="hair">
        <color theme="2" tint="-9.9948118533890809E-2"/>
      </right>
      <top style="hair">
        <color auto="1"/>
      </top>
      <bottom style="medium">
        <color theme="3" tint="0.39997558519241921"/>
      </bottom>
      <diagonal/>
    </border>
    <border>
      <left style="medium">
        <color theme="3" tint="0.39997558519241921"/>
      </left>
      <right style="thin">
        <color theme="2"/>
      </right>
      <top style="medium">
        <color theme="4" tint="-0.249977111117893"/>
      </top>
      <bottom style="hair">
        <color auto="1"/>
      </bottom>
      <diagonal/>
    </border>
    <border>
      <left style="thin">
        <color theme="2"/>
      </left>
      <right style="thin">
        <color theme="2"/>
      </right>
      <top style="medium">
        <color theme="4" tint="-0.249977111117893"/>
      </top>
      <bottom style="hair">
        <color auto="1"/>
      </bottom>
      <diagonal/>
    </border>
    <border>
      <left style="medium">
        <color theme="3" tint="0.39997558519241921"/>
      </left>
      <right style="thin">
        <color theme="2"/>
      </right>
      <top style="hair">
        <color auto="1"/>
      </top>
      <bottom style="hair">
        <color auto="1"/>
      </bottom>
      <diagonal/>
    </border>
    <border>
      <left style="thin">
        <color theme="2"/>
      </left>
      <right style="thin">
        <color theme="2"/>
      </right>
      <top style="hair">
        <color auto="1"/>
      </top>
      <bottom style="hair">
        <color auto="1"/>
      </bottom>
      <diagonal/>
    </border>
    <border>
      <left style="medium">
        <color theme="3" tint="0.39997558519241921"/>
      </left>
      <right style="thin">
        <color theme="2"/>
      </right>
      <top style="hair">
        <color auto="1"/>
      </top>
      <bottom style="medium">
        <color theme="3" tint="0.39997558519241921"/>
      </bottom>
      <diagonal/>
    </border>
    <border>
      <left style="thin">
        <color theme="2"/>
      </left>
      <right style="thin">
        <color theme="2"/>
      </right>
      <top style="hair">
        <color auto="1"/>
      </top>
      <bottom style="medium">
        <color theme="3" tint="0.39997558519241921"/>
      </bottom>
      <diagonal/>
    </border>
    <border>
      <left style="hair">
        <color theme="2" tint="-9.9948118533890809E-2"/>
      </left>
      <right style="medium">
        <color theme="3" tint="0.39994506668294322"/>
      </right>
      <top style="medium">
        <color theme="4" tint="-0.249977111117893"/>
      </top>
      <bottom style="hair">
        <color theme="1"/>
      </bottom>
      <diagonal/>
    </border>
    <border>
      <left style="hair">
        <color theme="2" tint="-9.9948118533890809E-2"/>
      </left>
      <right style="medium">
        <color theme="3" tint="0.39994506668294322"/>
      </right>
      <top/>
      <bottom style="hair">
        <color indexed="64"/>
      </bottom>
      <diagonal/>
    </border>
    <border>
      <left/>
      <right style="thin">
        <color theme="2" tint="-9.9978637043366805E-2"/>
      </right>
      <top style="medium">
        <color theme="4" tint="-0.249977111117893"/>
      </top>
      <bottom style="hair">
        <color theme="1"/>
      </bottom>
      <diagonal/>
    </border>
    <border>
      <left/>
      <right/>
      <top style="hair">
        <color theme="1"/>
      </top>
      <bottom/>
      <diagonal/>
    </border>
    <border>
      <left/>
      <right/>
      <top style="hair">
        <color auto="1"/>
      </top>
      <bottom style="hair">
        <color theme="1"/>
      </bottom>
      <diagonal/>
    </border>
    <border>
      <left/>
      <right/>
      <top style="thick">
        <color theme="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theme="4" tint="-0.249977111117893"/>
      </top>
      <bottom style="thick">
        <color theme="0"/>
      </bottom>
      <diagonal/>
    </border>
    <border>
      <left/>
      <right style="thin">
        <color theme="0"/>
      </right>
      <top/>
      <bottom/>
      <diagonal/>
    </border>
    <border>
      <left/>
      <right style="thin">
        <color theme="0"/>
      </right>
      <top style="medium">
        <color theme="4" tint="-0.249977111117893"/>
      </top>
      <bottom style="hair">
        <color theme="1"/>
      </bottom>
      <diagonal/>
    </border>
    <border>
      <left style="thin">
        <color theme="2" tint="-9.9978637043366805E-2"/>
      </left>
      <right style="thin">
        <color theme="0"/>
      </right>
      <top style="thick">
        <color theme="0"/>
      </top>
      <bottom style="hair">
        <color theme="1"/>
      </bottom>
      <diagonal/>
    </border>
    <border>
      <left style="thin">
        <color theme="2" tint="-9.9978637043366805E-2"/>
      </left>
      <right style="thin">
        <color theme="0"/>
      </right>
      <top style="hair">
        <color theme="1"/>
      </top>
      <bottom style="hair">
        <color theme="1"/>
      </bottom>
      <diagonal/>
    </border>
    <border>
      <left/>
      <right style="thin">
        <color theme="0"/>
      </right>
      <top style="thick">
        <color theme="0"/>
      </top>
      <bottom style="hair">
        <color theme="1"/>
      </bottom>
      <diagonal/>
    </border>
    <border>
      <left/>
      <right style="thin">
        <color theme="0"/>
      </right>
      <top style="hair">
        <color theme="1"/>
      </top>
      <bottom style="hair">
        <color theme="1"/>
      </bottom>
      <diagonal/>
    </border>
    <border>
      <left/>
      <right style="thin">
        <color theme="0"/>
      </right>
      <top style="hair">
        <color theme="1"/>
      </top>
      <bottom style="medium">
        <color theme="4" tint="-0.249977111117893"/>
      </bottom>
      <diagonal/>
    </border>
    <border>
      <left/>
      <right style="thin">
        <color theme="0"/>
      </right>
      <top style="thick">
        <color theme="0"/>
      </top>
      <bottom style="medium">
        <color theme="4" tint="-0.249977111117893"/>
      </bottom>
      <diagonal/>
    </border>
    <border>
      <left/>
      <right/>
      <top style="medium">
        <color theme="0"/>
      </top>
      <bottom/>
      <diagonal/>
    </border>
    <border>
      <left style="medium">
        <color theme="4" tint="-0.249977111117893"/>
      </left>
      <right/>
      <top style="medium">
        <color theme="4" tint="-0.249977111117893"/>
      </top>
      <bottom style="thick">
        <color theme="0"/>
      </bottom>
      <diagonal/>
    </border>
    <border>
      <left style="medium">
        <color theme="4" tint="-0.249977111117893"/>
      </left>
      <right style="thin">
        <color theme="2" tint="-9.9978637043366805E-2"/>
      </right>
      <top style="hair">
        <color theme="1"/>
      </top>
      <bottom style="hair">
        <color theme="1"/>
      </bottom>
      <diagonal/>
    </border>
    <border>
      <left style="medium">
        <color theme="4" tint="-0.249977111117893"/>
      </left>
      <right/>
      <top style="hair">
        <color theme="1"/>
      </top>
      <bottom style="medium">
        <color theme="4" tint="-0.249977111117893"/>
      </bottom>
      <diagonal/>
    </border>
    <border>
      <left style="medium">
        <color theme="4" tint="-0.249977111117893"/>
      </left>
      <right/>
      <top/>
      <bottom style="hair">
        <color theme="1"/>
      </bottom>
      <diagonal/>
    </border>
    <border>
      <left style="medium">
        <color theme="4" tint="-0.249977111117893"/>
      </left>
      <right style="thin">
        <color theme="0"/>
      </right>
      <top style="thick">
        <color theme="0"/>
      </top>
      <bottom style="medium">
        <color theme="4" tint="-0.249977111117893"/>
      </bottom>
      <diagonal/>
    </border>
    <border>
      <left style="medium">
        <color theme="4" tint="-0.249977111117893"/>
      </left>
      <right style="medium">
        <color theme="0"/>
      </right>
      <top style="medium">
        <color theme="0"/>
      </top>
      <bottom/>
      <diagonal/>
    </border>
    <border>
      <left style="medium">
        <color theme="4" tint="-0.249977111117893"/>
      </left>
      <right style="medium">
        <color theme="0"/>
      </right>
      <top/>
      <bottom style="medium">
        <color theme="4" tint="-0.249977111117893"/>
      </bottom>
      <diagonal/>
    </border>
    <border>
      <left/>
      <right/>
      <top style="hair">
        <color theme="1"/>
      </top>
      <bottom style="thick">
        <color theme="0"/>
      </bottom>
      <diagonal/>
    </border>
    <border>
      <left style="medium">
        <color theme="4" tint="-0.249977111117893"/>
      </left>
      <right/>
      <top style="thick">
        <color theme="0"/>
      </top>
      <bottom style="thick">
        <color theme="0"/>
      </bottom>
      <diagonal/>
    </border>
    <border>
      <left style="medium">
        <color theme="4" tint="-0.249977111117893"/>
      </left>
      <right/>
      <top/>
      <bottom/>
      <diagonal/>
    </border>
    <border>
      <left/>
      <right/>
      <top style="thick">
        <color theme="0"/>
      </top>
      <bottom style="thick">
        <color theme="0"/>
      </bottom>
      <diagonal/>
    </border>
    <border>
      <left/>
      <right style="thin">
        <color theme="0"/>
      </right>
      <top style="hair">
        <color theme="1"/>
      </top>
      <bottom/>
      <diagonal/>
    </border>
    <border>
      <left style="medium">
        <color theme="0"/>
      </left>
      <right/>
      <top style="medium">
        <color theme="0"/>
      </top>
      <bottom/>
      <diagonal/>
    </border>
    <border>
      <left style="medium">
        <color theme="4" tint="-0.249977111117893"/>
      </left>
      <right/>
      <top style="thick">
        <color theme="0"/>
      </top>
      <bottom style="medium">
        <color theme="0"/>
      </bottom>
      <diagonal/>
    </border>
    <border>
      <left/>
      <right style="medium">
        <color theme="4" tint="-0.249977111117893"/>
      </right>
      <top style="thick">
        <color theme="0"/>
      </top>
      <bottom style="medium">
        <color theme="0"/>
      </bottom>
      <diagonal/>
    </border>
    <border>
      <left style="medium">
        <color theme="0"/>
      </left>
      <right style="medium">
        <color theme="4" tint="-0.249977111117893"/>
      </right>
      <top/>
      <bottom style="medium">
        <color theme="4" tint="-0.249977111117893"/>
      </bottom>
      <diagonal/>
    </border>
    <border>
      <left style="medium">
        <color theme="0"/>
      </left>
      <right style="medium">
        <color theme="4" tint="-0.249977111117893"/>
      </right>
      <top style="medium">
        <color theme="0"/>
      </top>
      <bottom/>
      <diagonal/>
    </border>
    <border>
      <left/>
      <right style="medium">
        <color theme="4" tint="-0.249977111117893"/>
      </right>
      <top style="thick">
        <color theme="0"/>
      </top>
      <bottom style="hair">
        <color theme="1"/>
      </bottom>
      <diagonal/>
    </border>
    <border>
      <left/>
      <right style="medium">
        <color theme="4" tint="-0.249977111117893"/>
      </right>
      <top style="medium">
        <color theme="4" tint="-0.249977111117893"/>
      </top>
      <bottom style="thick">
        <color theme="0"/>
      </bottom>
      <diagonal/>
    </border>
    <border>
      <left/>
      <right style="medium">
        <color theme="4" tint="-0.249977111117893"/>
      </right>
      <top style="hair">
        <color theme="1"/>
      </top>
      <bottom style="hair">
        <color theme="1"/>
      </bottom>
      <diagonal/>
    </border>
    <border>
      <left/>
      <right style="medium">
        <color theme="4" tint="-0.249977111117893"/>
      </right>
      <top style="hair">
        <color theme="1"/>
      </top>
      <bottom/>
      <diagonal/>
    </border>
    <border>
      <left/>
      <right style="medium">
        <color theme="4" tint="-0.249977111117893"/>
      </right>
      <top style="thick">
        <color theme="0"/>
      </top>
      <bottom style="thick">
        <color theme="0"/>
      </bottom>
      <diagonal/>
    </border>
    <border>
      <left/>
      <right style="medium">
        <color theme="4" tint="-0.249977111117893"/>
      </right>
      <top/>
      <bottom style="medium">
        <color theme="4" tint="-0.249977111117893"/>
      </bottom>
      <diagonal/>
    </border>
    <border>
      <left/>
      <right style="thin">
        <color theme="2" tint="-9.9978637043366805E-2"/>
      </right>
      <top style="hair">
        <color theme="1"/>
      </top>
      <bottom style="thick">
        <color theme="0"/>
      </bottom>
      <diagonal/>
    </border>
    <border>
      <left/>
      <right style="medium">
        <color theme="4" tint="-0.249977111117893"/>
      </right>
      <top style="hair">
        <color theme="1"/>
      </top>
      <bottom style="thick">
        <color theme="0"/>
      </bottom>
      <diagonal/>
    </border>
    <border>
      <left style="thin">
        <color theme="2" tint="-9.9978637043366805E-2"/>
      </left>
      <right/>
      <top style="thick">
        <color theme="0"/>
      </top>
      <bottom style="hair">
        <color theme="1"/>
      </bottom>
      <diagonal/>
    </border>
    <border>
      <left style="thin">
        <color theme="2" tint="-9.9978637043366805E-2"/>
      </left>
      <right/>
      <top style="hair">
        <color theme="1"/>
      </top>
      <bottom style="hair">
        <color theme="1"/>
      </bottom>
      <diagonal/>
    </border>
    <border>
      <left style="medium">
        <color theme="4" tint="-0.249977111117893"/>
      </left>
      <right style="thin">
        <color theme="2" tint="-9.9978637043366805E-2"/>
      </right>
      <top style="medium">
        <color theme="4" tint="-0.249977111117893"/>
      </top>
      <bottom style="hair">
        <color theme="1"/>
      </bottom>
      <diagonal/>
    </border>
    <border>
      <left style="medium">
        <color theme="4" tint="-0.249977111117893"/>
      </left>
      <right style="thin">
        <color theme="2" tint="-9.9978637043366805E-2"/>
      </right>
      <top style="hair">
        <color theme="1"/>
      </top>
      <bottom style="thick">
        <color theme="0"/>
      </bottom>
      <diagonal/>
    </border>
    <border>
      <left style="medium">
        <color theme="4" tint="-0.249977111117893"/>
      </left>
      <right style="medium">
        <color theme="0"/>
      </right>
      <top style="thick">
        <color theme="0"/>
      </top>
      <bottom style="medium">
        <color theme="4" tint="-0.249977111117893"/>
      </bottom>
      <diagonal/>
    </border>
    <border>
      <left style="medium">
        <color theme="4" tint="-0.249977111117893"/>
      </left>
      <right style="thin">
        <color theme="0"/>
      </right>
      <top style="thick">
        <color theme="0"/>
      </top>
      <bottom style="hair">
        <color theme="1"/>
      </bottom>
      <diagonal/>
    </border>
    <border>
      <left style="medium">
        <color theme="4" tint="-0.249977111117893"/>
      </left>
      <right style="thin">
        <color theme="0"/>
      </right>
      <top style="hair">
        <color theme="1"/>
      </top>
      <bottom style="hair">
        <color theme="1"/>
      </bottom>
      <diagonal/>
    </border>
    <border>
      <left style="medium">
        <color theme="4" tint="-0.249977111117893"/>
      </left>
      <right style="thin">
        <color theme="0"/>
      </right>
      <top style="hair">
        <color theme="1"/>
      </top>
      <bottom style="thick">
        <color theme="0"/>
      </bottom>
      <diagonal/>
    </border>
    <border>
      <left/>
      <right/>
      <top style="thick">
        <color theme="0"/>
      </top>
      <bottom/>
      <diagonal/>
    </border>
    <border>
      <left style="medium">
        <color theme="0"/>
      </left>
      <right style="medium">
        <color theme="4" tint="0.39997558519241921"/>
      </right>
      <top style="medium">
        <color theme="4" tint="0.39997558519241921"/>
      </top>
      <bottom style="medium">
        <color theme="4" tint="-0.249977111117893"/>
      </bottom>
      <diagonal/>
    </border>
    <border>
      <left style="medium">
        <color theme="0"/>
      </left>
      <right style="medium">
        <color theme="4" tint="0.39997558519241921"/>
      </right>
      <top/>
      <bottom style="medium">
        <color theme="4" tint="-0.249977111117893"/>
      </bottom>
      <diagonal/>
    </border>
    <border>
      <left style="thin">
        <color theme="2" tint="-9.9978637043366805E-2"/>
      </left>
      <right style="medium">
        <color theme="4" tint="0.39997558519241921"/>
      </right>
      <top style="hair">
        <color theme="1"/>
      </top>
      <bottom style="thick">
        <color theme="0"/>
      </bottom>
      <diagonal/>
    </border>
    <border>
      <left/>
      <right style="medium">
        <color theme="4" tint="0.39997558519241921"/>
      </right>
      <top style="thick">
        <color theme="0"/>
      </top>
      <bottom style="hair">
        <color theme="1"/>
      </bottom>
      <diagonal/>
    </border>
    <border>
      <left/>
      <right style="medium">
        <color theme="4" tint="0.39997558519241921"/>
      </right>
      <top style="hair">
        <color theme="1"/>
      </top>
      <bottom style="hair">
        <color theme="1"/>
      </bottom>
      <diagonal/>
    </border>
    <border>
      <left/>
      <right style="medium">
        <color theme="4" tint="0.39997558519241921"/>
      </right>
      <top style="medium">
        <color theme="4" tint="-0.249977111117893"/>
      </top>
      <bottom style="hair">
        <color theme="1"/>
      </bottom>
      <diagonal/>
    </border>
    <border>
      <left/>
      <right style="medium">
        <color theme="4" tint="0.39997558519241921"/>
      </right>
      <top style="hair">
        <color theme="1"/>
      </top>
      <bottom style="thick">
        <color theme="0"/>
      </bottom>
      <diagonal/>
    </border>
    <border>
      <left style="medium">
        <color theme="0"/>
      </left>
      <right style="medium">
        <color theme="4" tint="0.39997558519241921"/>
      </right>
      <top style="hair">
        <color theme="1"/>
      </top>
      <bottom style="medium">
        <color theme="4" tint="-0.249977111117893"/>
      </bottom>
      <diagonal/>
    </border>
    <border>
      <left style="thin">
        <color theme="2" tint="-9.9978637043366805E-2"/>
      </left>
      <right style="medium">
        <color theme="4" tint="0.39997558519241921"/>
      </right>
      <top style="medium">
        <color theme="4" tint="-0.249977111117893"/>
      </top>
      <bottom style="hair">
        <color theme="1"/>
      </bottom>
      <diagonal/>
    </border>
    <border>
      <left style="medium">
        <color theme="0"/>
      </left>
      <right style="medium">
        <color theme="4" tint="0.39997558519241921"/>
      </right>
      <top style="thick">
        <color theme="0"/>
      </top>
      <bottom style="medium">
        <color theme="4" tint="-0.249977111117893"/>
      </bottom>
      <diagonal/>
    </border>
    <border>
      <left style="medium">
        <color theme="4" tint="-0.249977111117893"/>
      </left>
      <right style="medium">
        <color theme="0"/>
      </right>
      <top style="thick">
        <color theme="0"/>
      </top>
      <bottom style="hair">
        <color theme="1"/>
      </bottom>
      <diagonal/>
    </border>
    <border>
      <left style="medium">
        <color theme="4" tint="-0.249977111117893"/>
      </left>
      <right style="medium">
        <color theme="0"/>
      </right>
      <top style="hair">
        <color theme="1"/>
      </top>
      <bottom style="hair">
        <color theme="1"/>
      </bottom>
      <diagonal/>
    </border>
    <border>
      <left style="medium">
        <color theme="4" tint="-0.249977111117893"/>
      </left>
      <right style="medium">
        <color theme="0"/>
      </right>
      <top style="hair">
        <color theme="1"/>
      </top>
      <bottom style="thick">
        <color theme="0"/>
      </bottom>
      <diagonal/>
    </border>
    <border>
      <left style="medium">
        <color theme="4" tint="0.39997558519241921"/>
      </left>
      <right style="medium">
        <color theme="0"/>
      </right>
      <top style="thick">
        <color theme="0"/>
      </top>
      <bottom style="hair">
        <color theme="1"/>
      </bottom>
      <diagonal/>
    </border>
    <border>
      <left style="medium">
        <color theme="4" tint="0.39997558519241921"/>
      </left>
      <right style="medium">
        <color theme="0"/>
      </right>
      <top style="hair">
        <color theme="1"/>
      </top>
      <bottom style="hair">
        <color theme="1"/>
      </bottom>
      <diagonal/>
    </border>
    <border>
      <left style="medium">
        <color theme="4" tint="0.39997558519241921"/>
      </left>
      <right style="medium">
        <color theme="0"/>
      </right>
      <top style="hair">
        <color theme="1"/>
      </top>
      <bottom style="thick">
        <color theme="0"/>
      </bottom>
      <diagonal/>
    </border>
    <border>
      <left style="medium">
        <color theme="4" tint="0.39997558519241921"/>
      </left>
      <right style="medium">
        <color theme="0"/>
      </right>
      <top style="medium">
        <color theme="4" tint="0.39997558519241921"/>
      </top>
      <bottom style="medium">
        <color theme="4" tint="-0.249977111117893"/>
      </bottom>
      <diagonal/>
    </border>
    <border>
      <left style="medium">
        <color theme="4" tint="0.39997558519241921"/>
      </left>
      <right style="medium">
        <color theme="0"/>
      </right>
      <top style="hair">
        <color theme="1"/>
      </top>
      <bottom style="medium">
        <color theme="4" tint="-0.249977111117893"/>
      </bottom>
      <diagonal/>
    </border>
    <border>
      <left style="medium">
        <color theme="4" tint="0.39997558519241921"/>
      </left>
      <right style="medium">
        <color theme="0"/>
      </right>
      <top style="medium">
        <color theme="4" tint="-0.249977111117893"/>
      </top>
      <bottom style="hair">
        <color theme="1"/>
      </bottom>
      <diagonal/>
    </border>
    <border>
      <left style="medium">
        <color theme="0"/>
      </left>
      <right style="medium">
        <color theme="4" tint="0.39997558519241921"/>
      </right>
      <top style="medium">
        <color theme="4" tint="-0.249977111117893"/>
      </top>
      <bottom style="hair">
        <color theme="1"/>
      </bottom>
      <diagonal/>
    </border>
    <border>
      <left style="medium">
        <color theme="3" tint="0.39997558519241921"/>
      </left>
      <right/>
      <top style="medium">
        <color theme="4" tint="-0.249977111117893"/>
      </top>
      <bottom style="hair">
        <color theme="1"/>
      </bottom>
      <diagonal/>
    </border>
    <border>
      <left style="medium">
        <color theme="4" tint="-0.249977111117893"/>
      </left>
      <right style="medium">
        <color theme="0"/>
      </right>
      <top style="medium">
        <color theme="4" tint="-0.249977111117893"/>
      </top>
      <bottom style="hair">
        <color theme="1"/>
      </bottom>
      <diagonal/>
    </border>
    <border>
      <left style="medium">
        <color theme="0"/>
      </left>
      <right style="medium">
        <color theme="0"/>
      </right>
      <top style="medium">
        <color theme="0"/>
      </top>
      <bottom style="medium">
        <color theme="0"/>
      </bottom>
      <diagonal/>
    </border>
    <border>
      <left style="medium">
        <color theme="0"/>
      </left>
      <right style="medium">
        <color theme="0"/>
      </right>
      <top style="thick">
        <color theme="0"/>
      </top>
      <bottom style="hair">
        <color theme="1"/>
      </bottom>
      <diagonal/>
    </border>
    <border>
      <left style="medium">
        <color theme="0"/>
      </left>
      <right style="medium">
        <color theme="0"/>
      </right>
      <top style="hair">
        <color theme="1"/>
      </top>
      <bottom style="hair">
        <color theme="1"/>
      </bottom>
      <diagonal/>
    </border>
    <border>
      <left style="medium">
        <color theme="0"/>
      </left>
      <right style="medium">
        <color theme="0"/>
      </right>
      <top style="hair">
        <color theme="1"/>
      </top>
      <bottom style="thick">
        <color theme="0"/>
      </bottom>
      <diagonal/>
    </border>
    <border>
      <left style="medium">
        <color theme="0"/>
      </left>
      <right style="medium">
        <color theme="0"/>
      </right>
      <top/>
      <bottom style="hair">
        <color theme="1"/>
      </bottom>
      <diagonal/>
    </border>
    <border>
      <left style="medium">
        <color theme="0"/>
      </left>
      <right style="medium">
        <color theme="0"/>
      </right>
      <top style="medium">
        <color theme="4" tint="-0.249977111117893"/>
      </top>
      <bottom style="hair">
        <color theme="1"/>
      </bottom>
      <diagonal/>
    </border>
    <border>
      <left style="medium">
        <color theme="0"/>
      </left>
      <right/>
      <top style="medium">
        <color theme="4" tint="-0.249977111117893"/>
      </top>
      <bottom style="hair">
        <color theme="1"/>
      </bottom>
      <diagonal/>
    </border>
    <border>
      <left style="medium">
        <color theme="0"/>
      </left>
      <right style="medium">
        <color theme="4" tint="-0.249977111117893"/>
      </right>
      <top style="medium">
        <color theme="4" tint="-0.249977111117893"/>
      </top>
      <bottom style="hair">
        <color theme="1"/>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theme="0"/>
      </left>
      <right style="medium">
        <color theme="4" tint="-0.249977111117893"/>
      </right>
      <top style="hair">
        <color indexed="64"/>
      </top>
      <bottom/>
      <diagonal/>
    </border>
    <border>
      <left style="thin">
        <color theme="0"/>
      </left>
      <right style="medium">
        <color theme="4" tint="-0.249977111117893"/>
      </right>
      <top style="thick">
        <color theme="0"/>
      </top>
      <bottom/>
      <diagonal/>
    </border>
    <border>
      <left style="thin">
        <color theme="0"/>
      </left>
      <right style="medium">
        <color theme="4" tint="-0.249977111117893"/>
      </right>
      <top style="hair">
        <color indexed="64"/>
      </top>
      <bottom style="thick">
        <color theme="0"/>
      </bottom>
      <diagonal/>
    </border>
    <border>
      <left style="thick">
        <color indexed="64"/>
      </left>
      <right/>
      <top style="thin">
        <color auto="1"/>
      </top>
      <bottom/>
      <diagonal/>
    </border>
    <border>
      <left style="thick">
        <color indexed="64"/>
      </left>
      <right/>
      <top/>
      <bottom/>
      <diagonal/>
    </border>
    <border>
      <left style="thick">
        <color indexed="64"/>
      </left>
      <right/>
      <top/>
      <bottom style="thin">
        <color auto="1"/>
      </bottom>
      <diagonal/>
    </border>
    <border>
      <left style="thin">
        <color theme="2" tint="-9.9978637043366805E-2"/>
      </left>
      <right style="thin">
        <color theme="0"/>
      </right>
      <top style="hair">
        <color theme="1"/>
      </top>
      <bottom style="thick">
        <color theme="0"/>
      </bottom>
      <diagonal/>
    </border>
    <border>
      <left/>
      <right/>
      <top style="medium">
        <color theme="0"/>
      </top>
      <bottom style="medium">
        <color theme="4" tint="-0.249977111117893"/>
      </bottom>
      <diagonal/>
    </border>
    <border>
      <left/>
      <right style="medium">
        <color theme="3" tint="0.39997558519241921"/>
      </right>
      <top style="medium">
        <color theme="0"/>
      </top>
      <bottom style="medium">
        <color theme="4" tint="-0.249977111117893"/>
      </bottom>
      <diagonal/>
    </border>
    <border>
      <left/>
      <right style="medium">
        <color theme="3" tint="0.39997558519241921"/>
      </right>
      <top/>
      <bottom style="hair">
        <color auto="1"/>
      </bottom>
      <diagonal/>
    </border>
    <border>
      <left style="medium">
        <color theme="3" tint="0.39997558519241921"/>
      </left>
      <right style="thin">
        <color theme="2"/>
      </right>
      <top/>
      <bottom style="hair">
        <color auto="1"/>
      </bottom>
      <diagonal/>
    </border>
    <border>
      <left style="thin">
        <color theme="2"/>
      </left>
      <right style="thin">
        <color theme="2"/>
      </right>
      <top/>
      <bottom style="hair">
        <color auto="1"/>
      </bottom>
      <diagonal/>
    </border>
    <border>
      <left style="medium">
        <color theme="3" tint="0.39997558519241921"/>
      </left>
      <right style="hair">
        <color theme="2" tint="-9.9948118533890809E-2"/>
      </right>
      <top/>
      <bottom style="hair">
        <color auto="1"/>
      </bottom>
      <diagonal/>
    </border>
    <border>
      <left style="hair">
        <color theme="2" tint="-9.9948118533890809E-2"/>
      </left>
      <right style="hair">
        <color theme="2" tint="-9.9948118533890809E-2"/>
      </right>
      <top/>
      <bottom style="hair">
        <color auto="1"/>
      </bottom>
      <diagonal/>
    </border>
    <border>
      <left style="hair">
        <color theme="2" tint="-9.9948118533890809E-2"/>
      </left>
      <right style="medium">
        <color theme="3" tint="0.39997558519241921"/>
      </right>
      <top/>
      <bottom style="hair">
        <color auto="1"/>
      </bottom>
      <diagonal/>
    </border>
    <border>
      <left/>
      <right/>
      <top style="hair">
        <color auto="1"/>
      </top>
      <bottom/>
      <diagonal/>
    </border>
    <border>
      <left/>
      <right style="medium">
        <color theme="3" tint="0.39997558519241921"/>
      </right>
      <top style="hair">
        <color auto="1"/>
      </top>
      <bottom/>
      <diagonal/>
    </border>
    <border>
      <left style="medium">
        <color theme="3" tint="0.39997558519241921"/>
      </left>
      <right style="thin">
        <color theme="2"/>
      </right>
      <top style="hair">
        <color auto="1"/>
      </top>
      <bottom/>
      <diagonal/>
    </border>
    <border>
      <left style="thin">
        <color theme="2"/>
      </left>
      <right style="thin">
        <color theme="2"/>
      </right>
      <top style="hair">
        <color auto="1"/>
      </top>
      <bottom/>
      <diagonal/>
    </border>
    <border>
      <left style="medium">
        <color theme="3" tint="0.39997558519241921"/>
      </left>
      <right style="hair">
        <color theme="2" tint="-9.9948118533890809E-2"/>
      </right>
      <top style="hair">
        <color auto="1"/>
      </top>
      <bottom/>
      <diagonal/>
    </border>
    <border>
      <left style="hair">
        <color theme="2" tint="-9.9948118533890809E-2"/>
      </left>
      <right style="hair">
        <color theme="2" tint="-9.9948118533890809E-2"/>
      </right>
      <top style="hair">
        <color auto="1"/>
      </top>
      <bottom/>
      <diagonal/>
    </border>
    <border>
      <left/>
      <right/>
      <top/>
      <bottom style="medium">
        <color theme="3" tint="0.39997558519241921"/>
      </bottom>
      <diagonal/>
    </border>
    <border>
      <left/>
      <right style="medium">
        <color theme="3" tint="0.39997558519241921"/>
      </right>
      <top/>
      <bottom/>
      <diagonal/>
    </border>
    <border>
      <left/>
      <right/>
      <top/>
      <bottom style="thin">
        <color theme="0" tint="-0.24994659260841701"/>
      </bottom>
      <diagonal/>
    </border>
    <border>
      <left style="thin">
        <color theme="2"/>
      </left>
      <right style="medium">
        <color theme="3" tint="0.59999389629810485"/>
      </right>
      <top style="hair">
        <color auto="1"/>
      </top>
      <bottom style="hair">
        <color auto="1"/>
      </bottom>
      <diagonal/>
    </border>
    <border>
      <left/>
      <right style="thin">
        <color theme="2"/>
      </right>
      <top/>
      <bottom style="hair">
        <color auto="1"/>
      </bottom>
      <diagonal/>
    </border>
    <border>
      <left/>
      <right style="thin">
        <color theme="2"/>
      </right>
      <top style="hair">
        <color auto="1"/>
      </top>
      <bottom style="hair">
        <color auto="1"/>
      </bottom>
      <diagonal/>
    </border>
    <border>
      <left style="thin">
        <color theme="2"/>
      </left>
      <right style="medium">
        <color theme="3" tint="0.59999389629810485"/>
      </right>
      <top style="medium">
        <color theme="4" tint="-0.249977111117893"/>
      </top>
      <bottom style="hair">
        <color auto="1"/>
      </bottom>
      <diagonal/>
    </border>
    <border>
      <left/>
      <right style="thin">
        <color theme="2"/>
      </right>
      <top style="medium">
        <color theme="4" tint="-0.249977111117893"/>
      </top>
      <bottom style="hair">
        <color auto="1"/>
      </bottom>
      <diagonal/>
    </border>
    <border>
      <left style="thin">
        <color theme="2"/>
      </left>
      <right/>
      <top style="hair">
        <color auto="1"/>
      </top>
      <bottom style="hair">
        <color auto="1"/>
      </bottom>
      <diagonal/>
    </border>
    <border>
      <left style="medium">
        <color theme="3" tint="0.59999389629810485"/>
      </left>
      <right style="thin">
        <color theme="2"/>
      </right>
      <top style="hair">
        <color auto="1"/>
      </top>
      <bottom style="medium">
        <color theme="3" tint="0.39997558519241921"/>
      </bottom>
      <diagonal/>
    </border>
    <border>
      <left style="thin">
        <color theme="2"/>
      </left>
      <right/>
      <top style="hair">
        <color auto="1"/>
      </top>
      <bottom/>
      <diagonal/>
    </border>
    <border>
      <left style="thin">
        <color theme="2"/>
      </left>
      <right/>
      <top style="hair">
        <color auto="1"/>
      </top>
      <bottom style="medium">
        <color theme="3" tint="0.39997558519241921"/>
      </bottom>
      <diagonal/>
    </border>
    <border>
      <left style="medium">
        <color theme="3" tint="0.59999389629810485"/>
      </left>
      <right style="thin">
        <color theme="2"/>
      </right>
      <top style="hair">
        <color auto="1"/>
      </top>
      <bottom style="hair">
        <color auto="1"/>
      </bottom>
      <diagonal/>
    </border>
    <border>
      <left style="medium">
        <color theme="3" tint="0.59999389629810485"/>
      </left>
      <right style="thin">
        <color theme="2"/>
      </right>
      <top style="hair">
        <color auto="1"/>
      </top>
      <bottom/>
      <diagonal/>
    </border>
    <border>
      <left style="medium">
        <color theme="3" tint="0.59999389629810485"/>
      </left>
      <right/>
      <top style="hair">
        <color auto="1"/>
      </top>
      <bottom style="hair">
        <color auto="1"/>
      </bottom>
      <diagonal/>
    </border>
    <border>
      <left style="hair">
        <color theme="2" tint="-9.9948118533890809E-2"/>
      </left>
      <right/>
      <top style="hair">
        <color auto="1"/>
      </top>
      <bottom style="medium">
        <color theme="3" tint="0.39997558519241921"/>
      </bottom>
      <diagonal/>
    </border>
    <border>
      <left/>
      <right style="medium">
        <color theme="3" tint="0.39994506668294322"/>
      </right>
      <top style="hair">
        <color auto="1"/>
      </top>
      <bottom style="medium">
        <color theme="3" tint="0.39997558519241921"/>
      </bottom>
      <diagonal/>
    </border>
    <border>
      <left style="thin">
        <color theme="2" tint="-9.9978637043366805E-2"/>
      </left>
      <right style="thin">
        <color theme="2" tint="-9.9978637043366805E-2"/>
      </right>
      <top/>
      <bottom style="medium">
        <color theme="3" tint="0.59999389629810485"/>
      </bottom>
      <diagonal/>
    </border>
    <border>
      <left style="thin">
        <color theme="2" tint="-9.9978637043366805E-2"/>
      </left>
      <right/>
      <top/>
      <bottom style="medium">
        <color theme="3" tint="0.59999389629810485"/>
      </bottom>
      <diagonal/>
    </border>
    <border>
      <left style="thin">
        <color theme="2" tint="-9.9978637043366805E-2"/>
      </left>
      <right style="thin">
        <color theme="2" tint="-9.9978637043366805E-2"/>
      </right>
      <top style="medium">
        <color theme="3" tint="0.39997558519241921"/>
      </top>
      <bottom style="medium">
        <color theme="3" tint="0.59999389629810485"/>
      </bottom>
      <diagonal/>
    </border>
    <border>
      <left style="medium">
        <color theme="3" tint="0.39997558519241921"/>
      </left>
      <right/>
      <top/>
      <bottom style="medium">
        <color theme="3" tint="0.59999389629810485"/>
      </bottom>
      <diagonal/>
    </border>
    <border>
      <left style="medium">
        <color theme="3" tint="0.39997558519241921"/>
      </left>
      <right style="thin">
        <color theme="2" tint="-9.9978637043366805E-2"/>
      </right>
      <top/>
      <bottom style="medium">
        <color theme="3" tint="0.59999389629810485"/>
      </bottom>
      <diagonal/>
    </border>
    <border>
      <left/>
      <right/>
      <top/>
      <bottom style="medium">
        <color theme="3" tint="0.59999389629810485"/>
      </bottom>
      <diagonal/>
    </border>
    <border>
      <left/>
      <right style="thin">
        <color theme="2" tint="-9.9978637043366805E-2"/>
      </right>
      <top/>
      <bottom style="medium">
        <color theme="3" tint="0.59999389629810485"/>
      </bottom>
      <diagonal/>
    </border>
    <border>
      <left style="hair">
        <color theme="2" tint="-9.9948118533890809E-2"/>
      </left>
      <right style="medium">
        <color theme="3" tint="0.39997558519241921"/>
      </right>
      <top style="hair">
        <color auto="1"/>
      </top>
      <bottom style="medium">
        <color theme="3" tint="0.39997558519241921"/>
      </bottom>
      <diagonal/>
    </border>
    <border>
      <left/>
      <right style="thin">
        <color auto="1"/>
      </right>
      <top style="thin">
        <color auto="1"/>
      </top>
      <bottom/>
      <diagonal/>
    </border>
    <border>
      <left/>
      <right style="thin">
        <color auto="1"/>
      </right>
      <top/>
      <bottom style="thin">
        <color auto="1"/>
      </bottom>
      <diagonal/>
    </border>
    <border>
      <left/>
      <right/>
      <top style="thin">
        <color indexed="64"/>
      </top>
      <bottom/>
      <diagonal/>
    </border>
    <border>
      <left/>
      <right/>
      <top/>
      <bottom style="thin">
        <color indexed="64"/>
      </bottom>
      <diagonal/>
    </border>
    <border>
      <left style="medium">
        <color theme="4" tint="-0.249977111117893"/>
      </left>
      <right/>
      <top style="thin">
        <color theme="0"/>
      </top>
      <bottom/>
      <diagonal/>
    </border>
    <border>
      <left/>
      <right/>
      <top style="thin">
        <color theme="0"/>
      </top>
      <bottom/>
      <diagonal/>
    </border>
    <border>
      <left/>
      <right style="medium">
        <color theme="4" tint="-0.249977111117893"/>
      </right>
      <top style="thin">
        <color theme="0"/>
      </top>
      <bottom/>
      <diagonal/>
    </border>
    <border>
      <left style="medium">
        <color theme="4" tint="-0.249977111117893"/>
      </left>
      <right/>
      <top/>
      <bottom style="medium">
        <color theme="0"/>
      </bottom>
      <diagonal/>
    </border>
    <border>
      <left/>
      <right style="medium">
        <color theme="4" tint="-0.249977111117893"/>
      </right>
      <top/>
      <bottom style="medium">
        <color theme="0"/>
      </bottom>
      <diagonal/>
    </border>
    <border>
      <left style="medium">
        <color theme="4" tint="-0.249977111117893"/>
      </left>
      <right/>
      <top style="thick">
        <color theme="0"/>
      </top>
      <bottom/>
      <diagonal/>
    </border>
    <border>
      <left/>
      <right style="medium">
        <color theme="4" tint="-0.249977111117893"/>
      </right>
      <top style="thick">
        <color theme="0"/>
      </top>
      <bottom/>
      <diagonal/>
    </border>
  </borders>
  <cellStyleXfs count="4">
    <xf numFmtId="0" fontId="0" fillId="0" borderId="0"/>
    <xf numFmtId="0" fontId="1" fillId="0" borderId="1" applyNumberFormat="0" applyFill="0" applyAlignment="0" applyProtection="0"/>
    <xf numFmtId="9" fontId="3" fillId="0" borderId="0" applyFont="0" applyFill="0" applyBorder="0" applyAlignment="0" applyProtection="0"/>
    <xf numFmtId="0" fontId="13" fillId="0" borderId="0" applyNumberFormat="0" applyFill="0" applyBorder="0" applyAlignment="0" applyProtection="0"/>
  </cellStyleXfs>
  <cellXfs count="669">
    <xf numFmtId="0" fontId="0" fillId="0" borderId="0" xfId="0"/>
    <xf numFmtId="0" fontId="8" fillId="0" borderId="0" xfId="0" applyFont="1"/>
    <xf numFmtId="0" fontId="7" fillId="0" borderId="0" xfId="0" applyFont="1"/>
    <xf numFmtId="0" fontId="6" fillId="0" borderId="0" xfId="0" applyFont="1"/>
    <xf numFmtId="0" fontId="5" fillId="0" borderId="0" xfId="0" applyFont="1" applyAlignment="1">
      <alignment wrapText="1"/>
    </xf>
    <xf numFmtId="0" fontId="5" fillId="0" borderId="0" xfId="0" applyFont="1"/>
    <xf numFmtId="0" fontId="11" fillId="0" borderId="0" xfId="0" applyFont="1" applyAlignment="1">
      <alignment wrapText="1"/>
    </xf>
    <xf numFmtId="0" fontId="14" fillId="0" borderId="0" xfId="3" applyFont="1" applyProtection="1"/>
    <xf numFmtId="0" fontId="12" fillId="0" borderId="0" xfId="0" applyFont="1" applyAlignment="1">
      <alignment vertical="center"/>
    </xf>
    <xf numFmtId="0" fontId="6" fillId="5" borderId="22" xfId="0" applyFont="1" applyFill="1" applyBorder="1" applyAlignment="1">
      <alignment vertical="center" wrapText="1"/>
    </xf>
    <xf numFmtId="0" fontId="27" fillId="5" borderId="22" xfId="3" applyFont="1" applyFill="1" applyBorder="1" applyAlignment="1" applyProtection="1">
      <alignment vertical="center" wrapText="1"/>
    </xf>
    <xf numFmtId="0" fontId="5" fillId="0" borderId="22" xfId="0" applyFont="1" applyBorder="1" applyAlignment="1">
      <alignment vertical="center" wrapText="1"/>
    </xf>
    <xf numFmtId="0" fontId="25" fillId="13" borderId="22" xfId="0" applyFont="1" applyFill="1" applyBorder="1" applyAlignment="1">
      <alignment vertical="center" wrapText="1"/>
    </xf>
    <xf numFmtId="0" fontId="25" fillId="18" borderId="22" xfId="0" applyFont="1" applyFill="1" applyBorder="1" applyAlignment="1">
      <alignment vertical="center" wrapText="1"/>
    </xf>
    <xf numFmtId="0" fontId="25" fillId="16" borderId="22" xfId="0" applyFont="1" applyFill="1" applyBorder="1" applyAlignment="1">
      <alignment vertical="center" wrapText="1"/>
    </xf>
    <xf numFmtId="0" fontId="25" fillId="15" borderId="22"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24" fillId="0" borderId="0" xfId="3" applyFont="1" applyAlignment="1" applyProtection="1">
      <alignment vertical="center"/>
    </xf>
    <xf numFmtId="0" fontId="5" fillId="0" borderId="0" xfId="0" applyFont="1" applyAlignment="1">
      <alignment vertical="center"/>
    </xf>
    <xf numFmtId="0" fontId="5" fillId="2" borderId="2" xfId="0" applyFont="1" applyFill="1" applyBorder="1" applyAlignment="1">
      <alignment horizontal="center"/>
    </xf>
    <xf numFmtId="0" fontId="22" fillId="4" borderId="0" xfId="0" applyFont="1" applyFill="1" applyAlignment="1">
      <alignment horizontal="center" vertical="center"/>
    </xf>
    <xf numFmtId="0" fontId="5" fillId="2" borderId="0" xfId="0" applyFont="1" applyFill="1"/>
    <xf numFmtId="0" fontId="5" fillId="0" borderId="0" xfId="0" applyFont="1" applyAlignment="1">
      <alignment horizontal="left" indent="1"/>
    </xf>
    <xf numFmtId="0" fontId="5" fillId="0" borderId="66" xfId="0" applyFont="1" applyBorder="1" applyAlignment="1">
      <alignment horizontal="center"/>
    </xf>
    <xf numFmtId="0" fontId="5" fillId="0" borderId="0" xfId="0" applyFont="1" applyAlignment="1">
      <alignment horizontal="center"/>
    </xf>
    <xf numFmtId="0" fontId="15" fillId="0" borderId="0" xfId="0" applyFont="1" applyAlignment="1">
      <alignment horizontal="center"/>
    </xf>
    <xf numFmtId="0" fontId="5" fillId="0" borderId="0" xfId="0" applyFont="1" applyAlignment="1">
      <alignment horizontal="left"/>
    </xf>
    <xf numFmtId="0" fontId="15" fillId="0" borderId="0" xfId="0" applyFont="1" applyAlignment="1">
      <alignment vertical="center"/>
    </xf>
    <xf numFmtId="0" fontId="9" fillId="0" borderId="0" xfId="0" applyFont="1" applyAlignment="1">
      <alignment vertical="center"/>
    </xf>
    <xf numFmtId="0" fontId="15" fillId="0" borderId="0" xfId="0" applyFont="1" applyAlignment="1">
      <alignment vertical="center" wrapText="1"/>
    </xf>
    <xf numFmtId="2" fontId="5" fillId="8" borderId="22" xfId="0" applyNumberFormat="1" applyFont="1" applyFill="1" applyBorder="1" applyAlignment="1">
      <alignment vertical="center"/>
    </xf>
    <xf numFmtId="0" fontId="6" fillId="0" borderId="5" xfId="0" applyFont="1" applyBorder="1" applyAlignment="1">
      <alignment horizontal="left" indent="1"/>
    </xf>
    <xf numFmtId="0" fontId="16" fillId="0" borderId="5" xfId="0" applyFont="1" applyBorder="1" applyAlignment="1">
      <alignment horizontal="left" indent="1"/>
    </xf>
    <xf numFmtId="0" fontId="5" fillId="0" borderId="5" xfId="0" applyFont="1" applyBorder="1"/>
    <xf numFmtId="14" fontId="5" fillId="0" borderId="0" xfId="0" applyNumberFormat="1" applyFont="1" applyAlignment="1">
      <alignment vertical="center"/>
    </xf>
    <xf numFmtId="0" fontId="26" fillId="0" borderId="0" xfId="0" applyFont="1"/>
    <xf numFmtId="0" fontId="6" fillId="0" borderId="0" xfId="0" applyFont="1" applyAlignment="1">
      <alignment horizontal="left" indent="1"/>
    </xf>
    <xf numFmtId="0" fontId="6" fillId="8" borderId="22" xfId="0" applyFont="1" applyFill="1" applyBorder="1" applyAlignment="1">
      <alignment horizontal="left" vertical="center" wrapText="1"/>
    </xf>
    <xf numFmtId="0" fontId="5" fillId="0" borderId="22"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center" vertical="center" wrapText="1"/>
    </xf>
    <xf numFmtId="0" fontId="6" fillId="0" borderId="0" xfId="0" applyFont="1" applyAlignment="1">
      <alignment wrapText="1"/>
    </xf>
    <xf numFmtId="0" fontId="0" fillId="0" borderId="0" xfId="0" applyAlignment="1">
      <alignment horizontal="left" indent="1"/>
    </xf>
    <xf numFmtId="0" fontId="2"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wrapText="1"/>
    </xf>
    <xf numFmtId="3" fontId="5" fillId="0" borderId="0" xfId="0" applyNumberFormat="1" applyFont="1"/>
    <xf numFmtId="3" fontId="17" fillId="0" borderId="0" xfId="1" applyNumberFormat="1" applyFont="1" applyBorder="1" applyAlignment="1" applyProtection="1">
      <alignment horizontal="left" indent="1"/>
    </xf>
    <xf numFmtId="3" fontId="17" fillId="0" borderId="0" xfId="1" applyNumberFormat="1" applyFont="1" applyFill="1" applyBorder="1" applyProtection="1"/>
    <xf numFmtId="0" fontId="23" fillId="0" borderId="0" xfId="0" applyFont="1"/>
    <xf numFmtId="0" fontId="6" fillId="0" borderId="0" xfId="0" applyFont="1" applyAlignment="1">
      <alignment horizontal="left" vertical="center" wrapText="1" indent="1"/>
    </xf>
    <xf numFmtId="0" fontId="5" fillId="0" borderId="0" xfId="0" applyFont="1" applyAlignment="1">
      <alignment horizontal="left" vertical="center" wrapText="1"/>
    </xf>
    <xf numFmtId="0" fontId="9" fillId="5" borderId="22" xfId="0" applyFont="1" applyFill="1" applyBorder="1" applyAlignment="1">
      <alignment horizontal="left" vertical="center" wrapText="1"/>
    </xf>
    <xf numFmtId="0" fontId="9" fillId="0" borderId="0" xfId="0" applyFont="1" applyAlignment="1">
      <alignment vertical="center" wrapText="1"/>
    </xf>
    <xf numFmtId="0" fontId="5" fillId="0" borderId="22" xfId="0" applyFont="1" applyBorder="1" applyAlignment="1">
      <alignment horizontal="center" vertical="center"/>
    </xf>
    <xf numFmtId="0" fontId="11" fillId="0" borderId="0" xfId="0" applyFont="1" applyAlignment="1">
      <alignment vertical="center" wrapText="1"/>
    </xf>
    <xf numFmtId="0" fontId="5" fillId="0" borderId="0" xfId="0" applyFont="1" applyAlignment="1">
      <alignment horizontal="left" vertical="center" wrapText="1" indent="1"/>
    </xf>
    <xf numFmtId="0" fontId="21" fillId="9" borderId="22" xfId="0" applyFont="1" applyFill="1" applyBorder="1" applyAlignment="1" applyProtection="1">
      <alignment vertical="center"/>
      <protection locked="0"/>
    </xf>
    <xf numFmtId="9" fontId="5" fillId="9" borderId="22" xfId="2" applyFont="1" applyFill="1" applyBorder="1" applyProtection="1">
      <protection locked="0"/>
    </xf>
    <xf numFmtId="0" fontId="32" fillId="0" borderId="0" xfId="0" applyFont="1"/>
    <xf numFmtId="0" fontId="9" fillId="8" borderId="143" xfId="0" applyFont="1" applyFill="1" applyBorder="1" applyAlignment="1">
      <alignment horizontal="center" vertical="center" wrapText="1"/>
    </xf>
    <xf numFmtId="0" fontId="9" fillId="10" borderId="22" xfId="0" applyFont="1" applyFill="1" applyBorder="1" applyAlignment="1">
      <alignment horizontal="center" vertical="center" wrapText="1"/>
    </xf>
    <xf numFmtId="3" fontId="5" fillId="0" borderId="0" xfId="0" applyNumberFormat="1" applyFont="1" applyAlignment="1">
      <alignment horizontal="left" indent="1"/>
    </xf>
    <xf numFmtId="3" fontId="23" fillId="0" borderId="0" xfId="1" applyNumberFormat="1" applyFont="1" applyBorder="1" applyAlignment="1" applyProtection="1"/>
    <xf numFmtId="3" fontId="6" fillId="0" borderId="0" xfId="0" applyNumberFormat="1" applyFont="1" applyAlignment="1">
      <alignment horizontal="left" indent="1"/>
    </xf>
    <xf numFmtId="3" fontId="15" fillId="0" borderId="0" xfId="1" applyNumberFormat="1" applyFont="1" applyFill="1" applyBorder="1" applyAlignment="1" applyProtection="1">
      <alignment vertical="center" wrapText="1"/>
    </xf>
    <xf numFmtId="3" fontId="18" fillId="3" borderId="42" xfId="1" applyNumberFormat="1" applyFont="1" applyFill="1" applyBorder="1" applyAlignment="1" applyProtection="1">
      <alignment horizontal="center" vertical="center" wrapText="1"/>
    </xf>
    <xf numFmtId="3" fontId="18" fillId="3" borderId="43" xfId="1" applyNumberFormat="1" applyFont="1" applyFill="1" applyBorder="1" applyAlignment="1" applyProtection="1">
      <alignment horizontal="center" vertical="center" wrapText="1"/>
    </xf>
    <xf numFmtId="3" fontId="17" fillId="3" borderId="43" xfId="1" applyNumberFormat="1" applyFont="1" applyFill="1" applyBorder="1" applyAlignment="1" applyProtection="1">
      <alignment horizontal="center" vertical="center" wrapText="1"/>
    </xf>
    <xf numFmtId="3" fontId="17" fillId="3" borderId="44" xfId="1" applyNumberFormat="1" applyFont="1" applyFill="1" applyBorder="1" applyAlignment="1" applyProtection="1">
      <alignment horizontal="center" vertical="center" wrapText="1"/>
    </xf>
    <xf numFmtId="3" fontId="17" fillId="3" borderId="42" xfId="1" applyNumberFormat="1" applyFont="1" applyFill="1" applyBorder="1" applyAlignment="1" applyProtection="1">
      <alignment horizontal="center" vertical="center" wrapText="1"/>
    </xf>
    <xf numFmtId="3" fontId="18" fillId="3" borderId="45" xfId="1" applyNumberFormat="1" applyFont="1" applyFill="1" applyBorder="1" applyAlignment="1" applyProtection="1">
      <alignment horizontal="center" vertical="center" wrapText="1"/>
    </xf>
    <xf numFmtId="3" fontId="18" fillId="3" borderId="46" xfId="1" applyNumberFormat="1" applyFont="1" applyFill="1" applyBorder="1" applyAlignment="1" applyProtection="1">
      <alignment horizontal="center" vertical="center" wrapText="1"/>
    </xf>
    <xf numFmtId="3" fontId="17" fillId="3" borderId="47" xfId="1" applyNumberFormat="1" applyFont="1" applyFill="1" applyBorder="1" applyAlignment="1" applyProtection="1">
      <alignment horizontal="center" vertical="center" wrapText="1"/>
    </xf>
    <xf numFmtId="3" fontId="17" fillId="0" borderId="0" xfId="1" applyNumberFormat="1" applyFont="1" applyFill="1" applyBorder="1" applyAlignment="1" applyProtection="1">
      <alignment horizontal="center" vertical="center" wrapText="1"/>
    </xf>
    <xf numFmtId="164" fontId="17" fillId="3" borderId="17" xfId="0" applyNumberFormat="1" applyFont="1" applyFill="1" applyBorder="1" applyAlignment="1">
      <alignment horizontal="center" vertical="center" wrapText="1"/>
    </xf>
    <xf numFmtId="3" fontId="11" fillId="14" borderId="56" xfId="0" applyNumberFormat="1" applyFont="1" applyFill="1" applyBorder="1" applyAlignment="1">
      <alignment horizontal="center" vertical="center"/>
    </xf>
    <xf numFmtId="3" fontId="5" fillId="0" borderId="0" xfId="0" applyNumberFormat="1" applyFont="1" applyAlignment="1">
      <alignment horizontal="center" vertical="center"/>
    </xf>
    <xf numFmtId="3" fontId="20" fillId="0" borderId="0" xfId="0" applyNumberFormat="1" applyFont="1" applyAlignment="1">
      <alignment horizontal="center" vertical="center"/>
    </xf>
    <xf numFmtId="0" fontId="20" fillId="0" borderId="0" xfId="2" applyNumberFormat="1" applyFont="1" applyFill="1" applyBorder="1" applyAlignment="1" applyProtection="1">
      <alignment horizontal="center" vertical="center"/>
    </xf>
    <xf numFmtId="9" fontId="20" fillId="0" borderId="0" xfId="2" applyFont="1" applyFill="1" applyBorder="1" applyAlignment="1" applyProtection="1">
      <alignment horizontal="center" vertical="center"/>
    </xf>
    <xf numFmtId="9" fontId="11" fillId="0" borderId="0" xfId="2" applyFont="1" applyFill="1" applyBorder="1" applyAlignment="1" applyProtection="1">
      <alignment horizontal="center" vertical="center"/>
    </xf>
    <xf numFmtId="3" fontId="11" fillId="5" borderId="58" xfId="0" applyNumberFormat="1" applyFont="1" applyFill="1" applyBorder="1" applyAlignment="1">
      <alignment horizontal="center" vertical="center"/>
    </xf>
    <xf numFmtId="3" fontId="11" fillId="14" borderId="58" xfId="0" applyNumberFormat="1" applyFont="1" applyFill="1" applyBorder="1" applyAlignment="1">
      <alignment horizontal="center" vertical="center"/>
    </xf>
    <xf numFmtId="9" fontId="11" fillId="5" borderId="62" xfId="2" applyFont="1" applyFill="1" applyBorder="1" applyAlignment="1" applyProtection="1">
      <alignment horizontal="center" vertical="center"/>
    </xf>
    <xf numFmtId="164" fontId="17" fillId="3" borderId="10" xfId="0" applyNumberFormat="1" applyFont="1" applyFill="1" applyBorder="1" applyAlignment="1">
      <alignment horizontal="center" vertical="center" wrapText="1"/>
    </xf>
    <xf numFmtId="3" fontId="17" fillId="3" borderId="10" xfId="0" applyNumberFormat="1" applyFont="1" applyFill="1" applyBorder="1" applyAlignment="1">
      <alignment horizontal="center" vertical="center" wrapText="1"/>
    </xf>
    <xf numFmtId="3" fontId="11" fillId="14" borderId="60" xfId="0" applyNumberFormat="1" applyFont="1" applyFill="1" applyBorder="1" applyAlignment="1">
      <alignment horizontal="center" vertical="center"/>
    </xf>
    <xf numFmtId="3" fontId="6" fillId="0" borderId="0" xfId="0" applyNumberFormat="1" applyFont="1"/>
    <xf numFmtId="9" fontId="6" fillId="0" borderId="0" xfId="2" applyFont="1" applyFill="1" applyBorder="1" applyProtection="1"/>
    <xf numFmtId="3" fontId="9" fillId="0" borderId="0" xfId="1" applyNumberFormat="1" applyFont="1" applyBorder="1" applyAlignment="1" applyProtection="1"/>
    <xf numFmtId="3" fontId="17" fillId="0" borderId="0" xfId="1" applyNumberFormat="1" applyFont="1" applyBorder="1" applyAlignment="1" applyProtection="1"/>
    <xf numFmtId="3" fontId="15" fillId="0" borderId="0" xfId="0" applyNumberFormat="1" applyFont="1" applyAlignment="1">
      <alignment horizontal="left" indent="1"/>
    </xf>
    <xf numFmtId="3" fontId="17" fillId="3" borderId="0" xfId="0" applyNumberFormat="1" applyFont="1" applyFill="1" applyAlignment="1">
      <alignment vertical="center"/>
    </xf>
    <xf numFmtId="3" fontId="17" fillId="0" borderId="0" xfId="0" applyNumberFormat="1" applyFont="1" applyAlignment="1">
      <alignment vertical="center"/>
    </xf>
    <xf numFmtId="3" fontId="17" fillId="3" borderId="9" xfId="0" applyNumberFormat="1" applyFont="1" applyFill="1" applyBorder="1" applyAlignment="1">
      <alignment vertical="center"/>
    </xf>
    <xf numFmtId="3" fontId="17" fillId="3" borderId="85" xfId="1" applyNumberFormat="1" applyFont="1" applyFill="1" applyBorder="1" applyAlignment="1" applyProtection="1">
      <alignment horizontal="center" vertical="center" wrapText="1"/>
    </xf>
    <xf numFmtId="3" fontId="17" fillId="3" borderId="114" xfId="1" applyNumberFormat="1" applyFont="1" applyFill="1" applyBorder="1" applyAlignment="1" applyProtection="1">
      <alignment horizontal="center" vertical="center" wrapText="1"/>
    </xf>
    <xf numFmtId="3" fontId="17" fillId="3" borderId="129" xfId="1" applyNumberFormat="1" applyFont="1" applyFill="1" applyBorder="1" applyAlignment="1" applyProtection="1">
      <alignment horizontal="center" vertical="center" wrapText="1"/>
    </xf>
    <xf numFmtId="3" fontId="17" fillId="3" borderId="113" xfId="1" applyNumberFormat="1" applyFont="1" applyFill="1" applyBorder="1" applyAlignment="1" applyProtection="1">
      <alignment horizontal="center" vertical="center" wrapText="1"/>
    </xf>
    <xf numFmtId="3" fontId="17" fillId="3" borderId="9" xfId="1" applyNumberFormat="1" applyFont="1" applyFill="1" applyBorder="1" applyAlignment="1" applyProtection="1">
      <alignment horizontal="center" vertical="center" wrapText="1"/>
    </xf>
    <xf numFmtId="3" fontId="17" fillId="3" borderId="94" xfId="1" applyNumberFormat="1" applyFont="1" applyFill="1" applyBorder="1" applyAlignment="1" applyProtection="1">
      <alignment horizontal="center" vertical="center" wrapText="1"/>
    </xf>
    <xf numFmtId="3" fontId="15" fillId="7" borderId="69" xfId="1" applyNumberFormat="1" applyFont="1" applyFill="1" applyBorder="1" applyAlignment="1" applyProtection="1">
      <alignment vertical="center"/>
    </xf>
    <xf numFmtId="3" fontId="31" fillId="7" borderId="97" xfId="1" applyNumberFormat="1" applyFont="1" applyFill="1" applyBorder="1" applyAlignment="1" applyProtection="1">
      <alignment vertical="center"/>
    </xf>
    <xf numFmtId="3" fontId="6" fillId="3" borderId="8" xfId="0" applyNumberFormat="1" applyFont="1" applyFill="1" applyBorder="1" applyAlignment="1">
      <alignment horizontal="center" vertical="center" wrapText="1"/>
    </xf>
    <xf numFmtId="3" fontId="6" fillId="0" borderId="8" xfId="0" applyNumberFormat="1" applyFont="1" applyBorder="1" applyAlignment="1">
      <alignment horizontal="left" vertical="center" wrapText="1" indent="1"/>
    </xf>
    <xf numFmtId="165" fontId="5" fillId="5" borderId="74" xfId="0" applyNumberFormat="1" applyFont="1" applyFill="1" applyBorder="1" applyAlignment="1">
      <alignment horizontal="center"/>
    </xf>
    <xf numFmtId="3" fontId="6" fillId="12" borderId="146" xfId="0" applyNumberFormat="1" applyFont="1" applyFill="1" applyBorder="1" applyAlignment="1">
      <alignment horizontal="center"/>
    </xf>
    <xf numFmtId="9" fontId="5" fillId="8" borderId="136" xfId="2" applyFont="1" applyFill="1" applyBorder="1" applyProtection="1"/>
    <xf numFmtId="9" fontId="6" fillId="0" borderId="136" xfId="2" applyFont="1" applyFill="1" applyBorder="1" applyProtection="1"/>
    <xf numFmtId="9" fontId="11" fillId="8" borderId="98" xfId="2" applyFont="1" applyFill="1" applyBorder="1" applyAlignment="1" applyProtection="1">
      <alignment horizontal="center"/>
    </xf>
    <xf numFmtId="3" fontId="6" fillId="3"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wrapText="1" indent="1"/>
    </xf>
    <xf numFmtId="165" fontId="5" fillId="5" borderId="75" xfId="0" applyNumberFormat="1" applyFont="1" applyFill="1" applyBorder="1" applyAlignment="1">
      <alignment horizontal="center"/>
    </xf>
    <xf numFmtId="3" fontId="6" fillId="12" borderId="145" xfId="0" applyNumberFormat="1" applyFont="1" applyFill="1" applyBorder="1" applyAlignment="1">
      <alignment horizontal="center"/>
    </xf>
    <xf numFmtId="9" fontId="5" fillId="8" borderId="137" xfId="2" applyFont="1" applyFill="1" applyBorder="1" applyProtection="1"/>
    <xf numFmtId="9" fontId="6" fillId="0" borderId="137" xfId="2" applyFont="1" applyFill="1" applyBorder="1" applyProtection="1"/>
    <xf numFmtId="165" fontId="5" fillId="5" borderId="90" xfId="0" applyNumberFormat="1" applyFont="1" applyFill="1" applyBorder="1" applyAlignment="1">
      <alignment horizontal="center"/>
    </xf>
    <xf numFmtId="3" fontId="6" fillId="12" borderId="147" xfId="0" applyNumberFormat="1" applyFont="1" applyFill="1" applyBorder="1" applyAlignment="1">
      <alignment horizontal="center"/>
    </xf>
    <xf numFmtId="9" fontId="5" fillId="8" borderId="138" xfId="2" applyFont="1" applyFill="1" applyBorder="1" applyProtection="1"/>
    <xf numFmtId="9" fontId="6" fillId="0" borderId="138" xfId="2" applyFont="1" applyFill="1" applyBorder="1" applyProtection="1"/>
    <xf numFmtId="9" fontId="11" fillId="8" borderId="99" xfId="2" applyFont="1" applyFill="1" applyBorder="1" applyAlignment="1" applyProtection="1">
      <alignment horizontal="center"/>
    </xf>
    <xf numFmtId="3" fontId="15" fillId="7" borderId="89" xfId="1" applyNumberFormat="1" applyFont="1" applyFill="1" applyBorder="1" applyAlignment="1" applyProtection="1">
      <alignment horizontal="left" vertical="center" indent="3"/>
    </xf>
    <xf numFmtId="3" fontId="15" fillId="7" borderId="112" xfId="1" applyNumberFormat="1" applyFont="1" applyFill="1" applyBorder="1" applyAlignment="1" applyProtection="1">
      <alignment horizontal="left" vertical="center" indent="3"/>
    </xf>
    <xf numFmtId="3" fontId="31" fillId="7" borderId="100" xfId="1" applyNumberFormat="1" applyFont="1" applyFill="1" applyBorder="1" applyAlignment="1" applyProtection="1">
      <alignment horizontal="left" vertical="center" indent="3"/>
    </xf>
    <xf numFmtId="3" fontId="9" fillId="3" borderId="7" xfId="0" applyNumberFormat="1" applyFont="1" applyFill="1" applyBorder="1" applyAlignment="1">
      <alignment horizontal="center" vertical="center" wrapText="1"/>
    </xf>
    <xf numFmtId="3" fontId="5" fillId="5" borderId="80" xfId="0" applyNumberFormat="1" applyFont="1" applyFill="1" applyBorder="1" applyAlignment="1">
      <alignment horizontal="center"/>
    </xf>
    <xf numFmtId="165" fontId="5" fillId="5" borderId="72" xfId="0" applyNumberFormat="1" applyFont="1" applyFill="1" applyBorder="1" applyAlignment="1">
      <alignment horizontal="center"/>
    </xf>
    <xf numFmtId="0" fontId="5" fillId="14" borderId="104" xfId="0" applyFont="1" applyFill="1" applyBorder="1" applyAlignment="1">
      <alignment horizontal="center"/>
    </xf>
    <xf numFmtId="9" fontId="5" fillId="8" borderId="123" xfId="2" applyFont="1" applyFill="1" applyBorder="1" applyProtection="1"/>
    <xf numFmtId="9" fontId="5" fillId="8" borderId="14" xfId="2" applyFont="1" applyFill="1" applyBorder="1" applyProtection="1"/>
    <xf numFmtId="9" fontId="6" fillId="14" borderId="135" xfId="2" applyFont="1" applyFill="1" applyBorder="1" applyProtection="1"/>
    <xf numFmtId="165" fontId="5" fillId="5" borderId="73" xfId="0" applyNumberFormat="1" applyFont="1" applyFill="1" applyBorder="1" applyAlignment="1">
      <alignment horizontal="center"/>
    </xf>
    <xf numFmtId="0" fontId="5" fillId="14" borderId="105" xfId="0" applyFont="1" applyFill="1" applyBorder="1" applyAlignment="1">
      <alignment horizontal="center"/>
    </xf>
    <xf numFmtId="9" fontId="5" fillId="8" borderId="124" xfId="2" applyFont="1" applyFill="1" applyBorder="1" applyProtection="1"/>
    <xf numFmtId="9" fontId="6" fillId="14" borderId="139" xfId="2" applyFont="1" applyFill="1" applyBorder="1" applyProtection="1"/>
    <xf numFmtId="3" fontId="5" fillId="0" borderId="64" xfId="0" applyNumberFormat="1" applyFont="1" applyBorder="1"/>
    <xf numFmtId="0" fontId="5" fillId="0" borderId="64" xfId="0" applyFont="1" applyBorder="1" applyAlignment="1">
      <alignment horizontal="center" vertical="center"/>
    </xf>
    <xf numFmtId="0" fontId="5" fillId="0" borderId="64" xfId="0" applyFont="1" applyBorder="1" applyAlignment="1">
      <alignment horizontal="left" indent="1"/>
    </xf>
    <xf numFmtId="0" fontId="17" fillId="3" borderId="81" xfId="0" applyFont="1" applyFill="1" applyBorder="1" applyAlignment="1">
      <alignment horizontal="center" vertical="center" wrapText="1"/>
    </xf>
    <xf numFmtId="0" fontId="17" fillId="3" borderId="76" xfId="0" applyFont="1" applyFill="1" applyBorder="1" applyAlignment="1">
      <alignment horizontal="center" vertical="center" wrapText="1"/>
    </xf>
    <xf numFmtId="3" fontId="17" fillId="3" borderId="38" xfId="1" applyNumberFormat="1" applyFont="1" applyFill="1" applyBorder="1" applyAlignment="1" applyProtection="1">
      <alignment horizontal="center" vertical="center" wrapText="1"/>
    </xf>
    <xf numFmtId="3" fontId="17" fillId="3" borderId="41" xfId="1" applyNumberFormat="1" applyFont="1" applyFill="1" applyBorder="1" applyAlignment="1" applyProtection="1">
      <alignment horizontal="center" vertical="center" wrapText="1"/>
    </xf>
    <xf numFmtId="3" fontId="17" fillId="3" borderId="120" xfId="1" applyNumberFormat="1" applyFont="1" applyFill="1" applyBorder="1" applyAlignment="1" applyProtection="1">
      <alignment horizontal="center" vertical="center" wrapText="1"/>
    </xf>
    <xf numFmtId="3" fontId="17" fillId="3" borderId="130" xfId="1" applyNumberFormat="1" applyFont="1" applyFill="1" applyBorder="1" applyAlignment="1" applyProtection="1">
      <alignment horizontal="center" vertical="center" wrapText="1"/>
    </xf>
    <xf numFmtId="0" fontId="17" fillId="3" borderId="41" xfId="0" applyFont="1" applyFill="1" applyBorder="1" applyAlignment="1">
      <alignment horizontal="center" vertical="center" wrapText="1"/>
    </xf>
    <xf numFmtId="3" fontId="17" fillId="3" borderId="95" xfId="1" applyNumberFormat="1" applyFont="1" applyFill="1" applyBorder="1" applyAlignment="1" applyProtection="1">
      <alignment vertical="center" wrapText="1"/>
    </xf>
    <xf numFmtId="3" fontId="6" fillId="3" borderId="65" xfId="0" applyNumberFormat="1" applyFont="1" applyFill="1" applyBorder="1" applyAlignment="1">
      <alignment horizontal="center" vertical="center" wrapText="1"/>
    </xf>
    <xf numFmtId="3" fontId="6" fillId="0" borderId="65" xfId="0" applyNumberFormat="1" applyFont="1" applyBorder="1" applyAlignment="1">
      <alignment horizontal="left" vertical="center" wrapText="1" indent="1"/>
    </xf>
    <xf numFmtId="165" fontId="5" fillId="5" borderId="71" xfId="0" applyNumberFormat="1" applyFont="1" applyFill="1" applyBorder="1" applyAlignment="1">
      <alignment horizontal="center"/>
    </xf>
    <xf numFmtId="0" fontId="6" fillId="5" borderId="14" xfId="0" applyFont="1" applyFill="1" applyBorder="1" applyAlignment="1">
      <alignment horizontal="center"/>
    </xf>
    <xf numFmtId="9" fontId="5" fillId="8" borderId="134" xfId="2" applyFont="1" applyFill="1" applyBorder="1" applyProtection="1"/>
    <xf numFmtId="9" fontId="5" fillId="8" borderId="140" xfId="2" applyFont="1" applyFill="1" applyBorder="1" applyProtection="1"/>
    <xf numFmtId="9" fontId="6" fillId="0" borderId="140" xfId="2" applyFont="1" applyFill="1" applyBorder="1" applyProtection="1"/>
    <xf numFmtId="9" fontId="11" fillId="8" borderId="142" xfId="2" applyFont="1" applyFill="1" applyBorder="1" applyAlignment="1" applyProtection="1">
      <alignment horizontal="center"/>
    </xf>
    <xf numFmtId="0" fontId="5" fillId="14" borderId="70" xfId="0" applyFont="1" applyFill="1" applyBorder="1" applyAlignment="1">
      <alignment horizontal="center"/>
    </xf>
    <xf numFmtId="0" fontId="5" fillId="14" borderId="0" xfId="0" applyFont="1" applyFill="1" applyAlignment="1">
      <alignment horizontal="center"/>
    </xf>
    <xf numFmtId="9" fontId="5" fillId="8" borderId="125" xfId="2" applyFont="1" applyFill="1" applyBorder="1" applyProtection="1"/>
    <xf numFmtId="9" fontId="6" fillId="14" borderId="138" xfId="2" applyFont="1" applyFill="1" applyBorder="1" applyProtection="1"/>
    <xf numFmtId="3" fontId="5" fillId="0" borderId="64" xfId="0" applyNumberFormat="1" applyFont="1" applyBorder="1" applyAlignment="1">
      <alignment horizontal="left" indent="1"/>
    </xf>
    <xf numFmtId="3" fontId="15" fillId="7" borderId="100" xfId="1" applyNumberFormat="1" applyFont="1" applyFill="1" applyBorder="1" applyAlignment="1" applyProtection="1">
      <alignment horizontal="left" vertical="center" indent="3"/>
    </xf>
    <xf numFmtId="3" fontId="5" fillId="0" borderId="6" xfId="0" applyNumberFormat="1" applyFont="1" applyBorder="1"/>
    <xf numFmtId="0" fontId="5" fillId="0" borderId="6" xfId="0" applyFont="1" applyBorder="1" applyAlignment="1">
      <alignment horizontal="center" vertical="center"/>
    </xf>
    <xf numFmtId="0" fontId="5" fillId="0" borderId="6" xfId="0" applyFont="1" applyBorder="1" applyAlignment="1">
      <alignment horizontal="left" indent="1"/>
    </xf>
    <xf numFmtId="0" fontId="17" fillId="3" borderId="83" xfId="0" applyFont="1" applyFill="1" applyBorder="1" applyAlignment="1">
      <alignment horizontal="center" vertical="center" wrapText="1"/>
    </xf>
    <xf numFmtId="0" fontId="17" fillId="3" borderId="77" xfId="0" applyFont="1" applyFill="1" applyBorder="1" applyAlignment="1">
      <alignment horizontal="center" vertical="center" wrapText="1"/>
    </xf>
    <xf numFmtId="0" fontId="17" fillId="3" borderId="21" xfId="0" applyFont="1" applyFill="1" applyBorder="1" applyAlignment="1">
      <alignment horizontal="center" vertical="center" wrapText="1"/>
    </xf>
    <xf numFmtId="3" fontId="17" fillId="3" borderId="108" xfId="1" applyNumberFormat="1" applyFont="1" applyFill="1" applyBorder="1" applyAlignment="1" applyProtection="1">
      <alignment horizontal="center" vertical="center" wrapText="1"/>
    </xf>
    <xf numFmtId="3" fontId="17" fillId="3" borderId="122" xfId="1" applyNumberFormat="1" applyFont="1" applyFill="1" applyBorder="1" applyAlignment="1" applyProtection="1">
      <alignment horizontal="center" vertical="center" wrapText="1"/>
    </xf>
    <xf numFmtId="0" fontId="17" fillId="3" borderId="41" xfId="0" applyFont="1" applyFill="1" applyBorder="1" applyAlignment="1">
      <alignment horizontal="center" vertical="center"/>
    </xf>
    <xf numFmtId="3" fontId="17" fillId="3" borderId="101" xfId="1" applyNumberFormat="1" applyFont="1" applyFill="1" applyBorder="1" applyAlignment="1" applyProtection="1">
      <alignment horizontal="center" vertical="center" wrapText="1"/>
    </xf>
    <xf numFmtId="3" fontId="5" fillId="5" borderId="82" xfId="0" applyNumberFormat="1" applyFont="1" applyFill="1" applyBorder="1" applyAlignment="1">
      <alignment horizontal="center"/>
    </xf>
    <xf numFmtId="165" fontId="5" fillId="5" borderId="20" xfId="0" applyNumberFormat="1" applyFont="1" applyFill="1" applyBorder="1" applyAlignment="1">
      <alignment horizontal="center"/>
    </xf>
    <xf numFmtId="0" fontId="5" fillId="14" borderId="8" xfId="0" applyFont="1" applyFill="1" applyBorder="1" applyAlignment="1">
      <alignment horizontal="center"/>
    </xf>
    <xf numFmtId="9" fontId="5" fillId="8" borderId="7" xfId="2" applyFont="1" applyFill="1" applyBorder="1" applyProtection="1"/>
    <xf numFmtId="9" fontId="5" fillId="8" borderId="141" xfId="2" applyFont="1" applyFill="1" applyBorder="1" applyProtection="1"/>
    <xf numFmtId="9" fontId="6" fillId="14" borderId="141" xfId="2" applyFont="1" applyFill="1" applyBorder="1" applyProtection="1"/>
    <xf numFmtId="0" fontId="5" fillId="0" borderId="0" xfId="0" applyFont="1" applyAlignment="1">
      <alignment horizontal="left" vertical="center"/>
    </xf>
    <xf numFmtId="0" fontId="9" fillId="5" borderId="22" xfId="0" applyFont="1" applyFill="1" applyBorder="1" applyAlignment="1">
      <alignment vertical="center" wrapText="1"/>
    </xf>
    <xf numFmtId="0" fontId="11" fillId="9" borderId="143" xfId="0" applyFont="1" applyFill="1" applyBorder="1" applyAlignment="1" applyProtection="1">
      <alignment horizontal="left" vertical="center" wrapText="1"/>
      <protection locked="0"/>
    </xf>
    <xf numFmtId="0" fontId="9" fillId="9" borderId="22" xfId="0" applyFont="1" applyFill="1" applyBorder="1" applyAlignment="1" applyProtection="1">
      <alignment horizontal="center" vertical="center" wrapText="1"/>
      <protection locked="0"/>
    </xf>
    <xf numFmtId="3" fontId="6" fillId="9" borderId="8" xfId="0" applyNumberFormat="1" applyFont="1" applyFill="1" applyBorder="1" applyAlignment="1" applyProtection="1">
      <alignment horizontal="left" vertical="center" wrapText="1" indent="1"/>
      <protection locked="0"/>
    </xf>
    <xf numFmtId="0" fontId="5" fillId="9" borderId="109" xfId="0" applyFont="1" applyFill="1" applyBorder="1" applyAlignment="1" applyProtection="1">
      <alignment horizontal="left" indent="1"/>
      <protection locked="0"/>
    </xf>
    <xf numFmtId="3" fontId="6" fillId="9" borderId="7" xfId="0" applyNumberFormat="1" applyFont="1" applyFill="1" applyBorder="1" applyAlignment="1" applyProtection="1">
      <alignment horizontal="left" vertical="center" wrapText="1" indent="1"/>
      <protection locked="0"/>
    </xf>
    <xf numFmtId="0" fontId="5" fillId="9" borderId="110" xfId="0" applyFont="1" applyFill="1" applyBorder="1" applyAlignment="1" applyProtection="1">
      <alignment horizontal="left" indent="1"/>
      <protection locked="0"/>
    </xf>
    <xf numFmtId="3" fontId="5" fillId="9" borderId="111" xfId="0" applyNumberFormat="1" applyFont="1" applyFill="1" applyBorder="1" applyAlignment="1" applyProtection="1">
      <alignment horizontal="left" indent="1"/>
      <protection locked="0"/>
    </xf>
    <xf numFmtId="3" fontId="6" fillId="9" borderId="65" xfId="0" applyNumberFormat="1" applyFont="1" applyFill="1" applyBorder="1" applyAlignment="1" applyProtection="1">
      <alignment horizontal="left" vertical="center" wrapText="1" indent="1"/>
      <protection locked="0"/>
    </xf>
    <xf numFmtId="0" fontId="5" fillId="9" borderId="82" xfId="0" applyFont="1" applyFill="1" applyBorder="1" applyAlignment="1" applyProtection="1">
      <alignment horizontal="left" indent="1"/>
      <protection locked="0"/>
    </xf>
    <xf numFmtId="0" fontId="5" fillId="9" borderId="88" xfId="0" applyFont="1" applyFill="1" applyBorder="1" applyAlignment="1" applyProtection="1">
      <alignment horizontal="left" indent="1"/>
      <protection locked="0"/>
    </xf>
    <xf numFmtId="165" fontId="5" fillId="8" borderId="74" xfId="0" applyNumberFormat="1" applyFont="1" applyFill="1" applyBorder="1" applyAlignment="1">
      <alignment horizontal="center"/>
    </xf>
    <xf numFmtId="165" fontId="5" fillId="8" borderId="75" xfId="0" applyNumberFormat="1" applyFont="1" applyFill="1" applyBorder="1" applyAlignment="1">
      <alignment horizontal="center"/>
    </xf>
    <xf numFmtId="165" fontId="5" fillId="8" borderId="90" xfId="0" applyNumberFormat="1" applyFont="1" applyFill="1" applyBorder="1" applyAlignment="1">
      <alignment horizontal="center"/>
    </xf>
    <xf numFmtId="0" fontId="5" fillId="8" borderId="104" xfId="0" applyFont="1" applyFill="1" applyBorder="1" applyAlignment="1">
      <alignment horizontal="center"/>
    </xf>
    <xf numFmtId="0" fontId="5" fillId="8" borderId="105" xfId="0" applyFont="1" applyFill="1" applyBorder="1" applyAlignment="1">
      <alignment horizontal="center"/>
    </xf>
    <xf numFmtId="0" fontId="6" fillId="8" borderId="14" xfId="0" applyFont="1" applyFill="1" applyBorder="1" applyAlignment="1">
      <alignment horizontal="center"/>
    </xf>
    <xf numFmtId="165" fontId="5" fillId="5" borderId="151" xfId="0" applyNumberFormat="1" applyFont="1" applyFill="1" applyBorder="1" applyAlignment="1">
      <alignment horizontal="center"/>
    </xf>
    <xf numFmtId="0" fontId="5" fillId="8" borderId="0" xfId="0" applyFont="1" applyFill="1" applyAlignment="1">
      <alignment horizontal="center"/>
    </xf>
    <xf numFmtId="0" fontId="5" fillId="8" borderId="8" xfId="0" applyFont="1" applyFill="1" applyBorder="1" applyAlignment="1">
      <alignment horizontal="center"/>
    </xf>
    <xf numFmtId="0" fontId="6" fillId="0" borderId="70" xfId="0" applyFont="1" applyBorder="1" applyAlignment="1">
      <alignment horizontal="center" vertical="center"/>
    </xf>
    <xf numFmtId="0" fontId="6" fillId="5" borderId="22" xfId="0" applyFont="1" applyFill="1" applyBorder="1" applyAlignment="1">
      <alignment wrapText="1"/>
    </xf>
    <xf numFmtId="9" fontId="5" fillId="0" borderId="22" xfId="0" applyNumberFormat="1" applyFont="1" applyBorder="1"/>
    <xf numFmtId="0" fontId="29" fillId="0" borderId="0" xfId="0" applyFont="1"/>
    <xf numFmtId="0" fontId="9" fillId="0" borderId="0" xfId="0" applyFont="1" applyAlignment="1">
      <alignment horizontal="left" vertical="center" wrapText="1"/>
    </xf>
    <xf numFmtId="0" fontId="28" fillId="0" borderId="0" xfId="0" applyFont="1"/>
    <xf numFmtId="0" fontId="9" fillId="0" borderId="0" xfId="0" applyFont="1"/>
    <xf numFmtId="0" fontId="12" fillId="0" borderId="0" xfId="0" applyFont="1"/>
    <xf numFmtId="0" fontId="5" fillId="0" borderId="0" xfId="0" applyFont="1" applyAlignment="1">
      <alignment vertical="top"/>
    </xf>
    <xf numFmtId="0" fontId="4" fillId="0" borderId="0" xfId="0" applyFont="1"/>
    <xf numFmtId="0" fontId="5" fillId="9" borderId="26" xfId="0" applyFont="1" applyFill="1" applyBorder="1" applyAlignment="1" applyProtection="1">
      <alignment horizontal="left" vertical="center"/>
      <protection locked="0"/>
    </xf>
    <xf numFmtId="3" fontId="11" fillId="14" borderId="156" xfId="0" applyNumberFormat="1" applyFont="1" applyFill="1" applyBorder="1" applyAlignment="1">
      <alignment horizontal="center" vertical="center"/>
    </xf>
    <xf numFmtId="3" fontId="11" fillId="14" borderId="163" xfId="0" applyNumberFormat="1" applyFont="1" applyFill="1" applyBorder="1" applyAlignment="1">
      <alignment horizontal="center" vertical="center"/>
    </xf>
    <xf numFmtId="9" fontId="11" fillId="8" borderId="61" xfId="2" applyFont="1" applyFill="1" applyBorder="1" applyAlignment="1" applyProtection="1">
      <alignment horizontal="center" vertical="center"/>
    </xf>
    <xf numFmtId="9" fontId="11" fillId="8" borderId="62" xfId="2" applyFont="1" applyFill="1" applyBorder="1" applyAlignment="1" applyProtection="1">
      <alignment horizontal="center" vertical="center"/>
    </xf>
    <xf numFmtId="3" fontId="11" fillId="8" borderId="58" xfId="0" applyNumberFormat="1" applyFont="1" applyFill="1" applyBorder="1" applyAlignment="1">
      <alignment horizontal="center" vertical="center"/>
    </xf>
    <xf numFmtId="3" fontId="11" fillId="9" borderId="155" xfId="0" applyNumberFormat="1" applyFont="1" applyFill="1" applyBorder="1" applyAlignment="1" applyProtection="1">
      <alignment horizontal="left" vertical="center"/>
      <protection locked="0"/>
    </xf>
    <xf numFmtId="3" fontId="9" fillId="8" borderId="55" xfId="0" applyNumberFormat="1" applyFont="1" applyFill="1" applyBorder="1" applyAlignment="1">
      <alignment horizontal="center" vertical="center"/>
    </xf>
    <xf numFmtId="3" fontId="9" fillId="8" borderId="57" xfId="0" applyNumberFormat="1" applyFont="1" applyFill="1" applyBorder="1" applyAlignment="1">
      <alignment horizontal="center" vertical="center"/>
    </xf>
    <xf numFmtId="3" fontId="11" fillId="9" borderId="156" xfId="0" applyNumberFormat="1" applyFont="1" applyFill="1" applyBorder="1" applyAlignment="1" applyProtection="1">
      <alignment horizontal="right" vertical="center"/>
      <protection locked="0"/>
    </xf>
    <xf numFmtId="3" fontId="11" fillId="8" borderId="56" xfId="0" applyNumberFormat="1" applyFont="1" applyFill="1" applyBorder="1" applyAlignment="1">
      <alignment horizontal="center" vertical="center"/>
    </xf>
    <xf numFmtId="9" fontId="11" fillId="8" borderId="56" xfId="0" applyNumberFormat="1" applyFont="1" applyFill="1" applyBorder="1" applyAlignment="1">
      <alignment horizontal="center" vertical="center"/>
    </xf>
    <xf numFmtId="3" fontId="11" fillId="8" borderId="48" xfId="0" applyNumberFormat="1" applyFont="1" applyFill="1" applyBorder="1" applyAlignment="1">
      <alignment horizontal="center" vertical="center"/>
    </xf>
    <xf numFmtId="3" fontId="11" fillId="8" borderId="49" xfId="0" applyNumberFormat="1" applyFont="1" applyFill="1" applyBorder="1" applyAlignment="1">
      <alignment horizontal="center" vertical="center"/>
    </xf>
    <xf numFmtId="0" fontId="11" fillId="8" borderId="49" xfId="2" applyNumberFormat="1" applyFont="1" applyFill="1" applyBorder="1" applyAlignment="1" applyProtection="1">
      <alignment horizontal="center" vertical="center"/>
    </xf>
    <xf numFmtId="9" fontId="11" fillId="8" borderId="49" xfId="2" applyFont="1" applyFill="1" applyBorder="1" applyAlignment="1" applyProtection="1">
      <alignment horizontal="center" vertical="center"/>
    </xf>
    <xf numFmtId="3" fontId="11" fillId="9" borderId="157" xfId="0" applyNumberFormat="1" applyFont="1" applyFill="1" applyBorder="1" applyAlignment="1" applyProtection="1">
      <alignment horizontal="center" vertical="center"/>
      <protection locked="0"/>
    </xf>
    <xf numFmtId="3" fontId="11" fillId="5" borderId="158" xfId="0" applyNumberFormat="1" applyFont="1" applyFill="1" applyBorder="1" applyAlignment="1">
      <alignment horizontal="center" vertical="center"/>
    </xf>
    <xf numFmtId="0" fontId="11" fillId="9" borderId="158" xfId="2" applyNumberFormat="1" applyFont="1" applyFill="1" applyBorder="1" applyAlignment="1" applyProtection="1">
      <alignment horizontal="center" vertical="center"/>
      <protection locked="0"/>
    </xf>
    <xf numFmtId="9" fontId="11" fillId="8" borderId="58" xfId="0" applyNumberFormat="1" applyFont="1" applyFill="1" applyBorder="1" applyAlignment="1">
      <alignment horizontal="center" vertical="center"/>
    </xf>
    <xf numFmtId="3" fontId="11" fillId="8" borderId="51" xfId="0" applyNumberFormat="1" applyFont="1" applyFill="1" applyBorder="1" applyAlignment="1">
      <alignment horizontal="center" vertical="center"/>
    </xf>
    <xf numFmtId="3" fontId="11" fillId="8" borderId="52" xfId="0" applyNumberFormat="1" applyFont="1" applyFill="1" applyBorder="1" applyAlignment="1">
      <alignment horizontal="center" vertical="center"/>
    </xf>
    <xf numFmtId="0" fontId="11" fillId="8" borderId="52" xfId="2" applyNumberFormat="1" applyFont="1" applyFill="1" applyBorder="1" applyAlignment="1" applyProtection="1">
      <alignment horizontal="center" vertical="center"/>
    </xf>
    <xf numFmtId="3" fontId="11" fillId="9" borderId="51" xfId="0" applyNumberFormat="1" applyFont="1" applyFill="1" applyBorder="1" applyAlignment="1" applyProtection="1">
      <alignment horizontal="center" vertical="center"/>
      <protection locked="0"/>
    </xf>
    <xf numFmtId="0" fontId="11" fillId="9" borderId="52" xfId="2" applyNumberFormat="1" applyFont="1" applyFill="1" applyBorder="1" applyAlignment="1" applyProtection="1">
      <alignment horizontal="center" vertical="center"/>
      <protection locked="0"/>
    </xf>
    <xf numFmtId="9" fontId="11" fillId="9" borderId="52" xfId="2" applyFont="1" applyFill="1" applyBorder="1" applyAlignment="1" applyProtection="1">
      <alignment horizontal="center" vertical="center"/>
      <protection locked="0"/>
    </xf>
    <xf numFmtId="3" fontId="11" fillId="9" borderId="164" xfId="0" applyNumberFormat="1" applyFont="1" applyFill="1" applyBorder="1" applyAlignment="1" applyProtection="1">
      <alignment horizontal="center" vertical="center"/>
      <protection locked="0"/>
    </xf>
    <xf numFmtId="0" fontId="11" fillId="9" borderId="165" xfId="2" applyNumberFormat="1" applyFont="1" applyFill="1" applyBorder="1" applyAlignment="1" applyProtection="1">
      <alignment horizontal="center" vertical="center"/>
      <protection locked="0"/>
    </xf>
    <xf numFmtId="3" fontId="11" fillId="8" borderId="163" xfId="0" applyNumberFormat="1" applyFont="1" applyFill="1" applyBorder="1" applyAlignment="1">
      <alignment horizontal="center" vertical="center"/>
    </xf>
    <xf numFmtId="9" fontId="11" fillId="8" borderId="163" xfId="0" applyNumberFormat="1" applyFont="1" applyFill="1" applyBorder="1" applyAlignment="1">
      <alignment horizontal="center" vertical="center"/>
    </xf>
    <xf numFmtId="3" fontId="11" fillId="8" borderId="164" xfId="0" applyNumberFormat="1" applyFont="1" applyFill="1" applyBorder="1" applyAlignment="1">
      <alignment horizontal="center" vertical="center"/>
    </xf>
    <xf numFmtId="3" fontId="11" fillId="8" borderId="165" xfId="0" applyNumberFormat="1" applyFont="1" applyFill="1" applyBorder="1" applyAlignment="1">
      <alignment horizontal="center" vertical="center"/>
    </xf>
    <xf numFmtId="0" fontId="11" fillId="8" borderId="165" xfId="2" applyNumberFormat="1" applyFont="1" applyFill="1" applyBorder="1" applyAlignment="1" applyProtection="1">
      <alignment horizontal="center" vertical="center"/>
    </xf>
    <xf numFmtId="3" fontId="11" fillId="9" borderId="53" xfId="0" applyNumberFormat="1" applyFont="1" applyFill="1" applyBorder="1" applyAlignment="1" applyProtection="1">
      <alignment horizontal="center" vertical="center"/>
      <protection locked="0"/>
    </xf>
    <xf numFmtId="0" fontId="11" fillId="9" borderId="54" xfId="2" applyNumberFormat="1" applyFont="1" applyFill="1" applyBorder="1" applyAlignment="1" applyProtection="1">
      <alignment horizontal="center" vertical="center"/>
      <protection locked="0"/>
    </xf>
    <xf numFmtId="3" fontId="9" fillId="8" borderId="56" xfId="0" applyNumberFormat="1" applyFont="1" applyFill="1" applyBorder="1" applyAlignment="1">
      <alignment horizontal="right" vertical="center"/>
    </xf>
    <xf numFmtId="3" fontId="9" fillId="8" borderId="58" xfId="0" applyNumberFormat="1" applyFont="1" applyFill="1" applyBorder="1" applyAlignment="1">
      <alignment horizontal="right" vertical="center"/>
    </xf>
    <xf numFmtId="3" fontId="11" fillId="9" borderId="58" xfId="0" applyNumberFormat="1" applyFont="1" applyFill="1" applyBorder="1" applyAlignment="1" applyProtection="1">
      <alignment horizontal="right" vertical="center"/>
      <protection locked="0"/>
    </xf>
    <xf numFmtId="3" fontId="11" fillId="8" borderId="58" xfId="0" applyNumberFormat="1" applyFont="1" applyFill="1" applyBorder="1" applyAlignment="1">
      <alignment horizontal="right" vertical="center"/>
    </xf>
    <xf numFmtId="3" fontId="11" fillId="9" borderId="163" xfId="0" applyNumberFormat="1" applyFont="1" applyFill="1" applyBorder="1" applyAlignment="1" applyProtection="1">
      <alignment horizontal="right" vertical="center"/>
      <protection locked="0"/>
    </xf>
    <xf numFmtId="3" fontId="11" fillId="9" borderId="60" xfId="0" applyNumberFormat="1" applyFont="1" applyFill="1" applyBorder="1" applyAlignment="1" applyProtection="1">
      <alignment horizontal="right" vertical="center"/>
      <protection locked="0"/>
    </xf>
    <xf numFmtId="3" fontId="11" fillId="5" borderId="58" xfId="0" applyNumberFormat="1" applyFont="1" applyFill="1" applyBorder="1" applyAlignment="1">
      <alignment horizontal="right" vertical="center"/>
    </xf>
    <xf numFmtId="3" fontId="11" fillId="5" borderId="60" xfId="0" applyNumberFormat="1" applyFont="1" applyFill="1" applyBorder="1" applyAlignment="1">
      <alignment horizontal="right" vertical="center"/>
    </xf>
    <xf numFmtId="3" fontId="9" fillId="8" borderId="162" xfId="0" applyNumberFormat="1" applyFont="1" applyFill="1" applyBorder="1" applyAlignment="1">
      <alignment horizontal="center" vertical="center"/>
    </xf>
    <xf numFmtId="3" fontId="9" fillId="8" borderId="163" xfId="0" applyNumberFormat="1" applyFont="1" applyFill="1" applyBorder="1" applyAlignment="1">
      <alignment horizontal="right" vertical="center"/>
    </xf>
    <xf numFmtId="3" fontId="11" fillId="8" borderId="56" xfId="0" applyNumberFormat="1" applyFont="1" applyFill="1" applyBorder="1" applyAlignment="1">
      <alignment horizontal="right" vertical="center"/>
    </xf>
    <xf numFmtId="3" fontId="11" fillId="5" borderId="156" xfId="0" applyNumberFormat="1" applyFont="1" applyFill="1" applyBorder="1" applyAlignment="1">
      <alignment horizontal="right" vertical="center"/>
    </xf>
    <xf numFmtId="9" fontId="11" fillId="8" borderId="173" xfId="0" applyNumberFormat="1" applyFont="1" applyFill="1" applyBorder="1" applyAlignment="1">
      <alignment horizontal="center" vertical="center"/>
    </xf>
    <xf numFmtId="9" fontId="11" fillId="8" borderId="172" xfId="0" applyNumberFormat="1" applyFont="1" applyFill="1" applyBorder="1" applyAlignment="1">
      <alignment horizontal="center" vertical="center"/>
    </xf>
    <xf numFmtId="9" fontId="11" fillId="8" borderId="171" xfId="0" applyNumberFormat="1" applyFont="1" applyFill="1" applyBorder="1" applyAlignment="1">
      <alignment horizontal="center" vertical="center"/>
    </xf>
    <xf numFmtId="9" fontId="11" fillId="8" borderId="169" xfId="0" applyNumberFormat="1" applyFont="1" applyFill="1" applyBorder="1" applyAlignment="1">
      <alignment horizontal="center" vertical="center"/>
    </xf>
    <xf numFmtId="9" fontId="11" fillId="8" borderId="174" xfId="0" applyNumberFormat="1" applyFont="1" applyFill="1" applyBorder="1" applyAlignment="1">
      <alignment horizontal="center" vertical="center"/>
    </xf>
    <xf numFmtId="9" fontId="11" fillId="8" borderId="176" xfId="0" applyNumberFormat="1" applyFont="1" applyFill="1" applyBorder="1" applyAlignment="1">
      <alignment horizontal="center" vertical="center"/>
    </xf>
    <xf numFmtId="9" fontId="11" fillId="8" borderId="178" xfId="0" applyNumberFormat="1" applyFont="1" applyFill="1" applyBorder="1" applyAlignment="1">
      <alignment horizontal="center" vertical="center"/>
    </xf>
    <xf numFmtId="9" fontId="11" fillId="8" borderId="180" xfId="0" applyNumberFormat="1" applyFont="1" applyFill="1" applyBorder="1" applyAlignment="1">
      <alignment horizontal="center" vertical="center"/>
    </xf>
    <xf numFmtId="3" fontId="11" fillId="8" borderId="158" xfId="0" applyNumberFormat="1" applyFont="1" applyFill="1" applyBorder="1" applyAlignment="1">
      <alignment horizontal="center" vertical="center"/>
    </xf>
    <xf numFmtId="3" fontId="11" fillId="8" borderId="49" xfId="0" applyNumberFormat="1" applyFont="1" applyFill="1" applyBorder="1" applyAlignment="1">
      <alignment horizontal="right" vertical="center"/>
    </xf>
    <xf numFmtId="3" fontId="11" fillId="5" borderId="158" xfId="0" applyNumberFormat="1" applyFont="1" applyFill="1" applyBorder="1" applyAlignment="1">
      <alignment horizontal="right" vertical="center"/>
    </xf>
    <xf numFmtId="3" fontId="11" fillId="8" borderId="158" xfId="0" applyNumberFormat="1" applyFont="1" applyFill="1" applyBorder="1" applyAlignment="1">
      <alignment horizontal="right" vertical="center"/>
    </xf>
    <xf numFmtId="3" fontId="11" fillId="5" borderId="54" xfId="0" applyNumberFormat="1" applyFont="1" applyFill="1" applyBorder="1" applyAlignment="1">
      <alignment horizontal="right" vertical="center"/>
    </xf>
    <xf numFmtId="3" fontId="11" fillId="8" borderId="50" xfId="0" applyNumberFormat="1" applyFont="1" applyFill="1" applyBorder="1" applyAlignment="1">
      <alignment horizontal="right" vertical="center"/>
    </xf>
    <xf numFmtId="3" fontId="11" fillId="5" borderId="159" xfId="0" applyNumberFormat="1" applyFont="1" applyFill="1" applyBorder="1" applyAlignment="1">
      <alignment horizontal="right" vertical="center"/>
    </xf>
    <xf numFmtId="3" fontId="11" fillId="8" borderId="159" xfId="0" applyNumberFormat="1" applyFont="1" applyFill="1" applyBorder="1" applyAlignment="1">
      <alignment horizontal="right" vertical="center"/>
    </xf>
    <xf numFmtId="9" fontId="11" fillId="5" borderId="182" xfId="2" applyFont="1" applyFill="1" applyBorder="1" applyAlignment="1" applyProtection="1">
      <alignment horizontal="center" vertical="center"/>
    </xf>
    <xf numFmtId="3" fontId="11" fillId="8" borderId="13" xfId="0" applyNumberFormat="1" applyFont="1" applyFill="1" applyBorder="1" applyAlignment="1">
      <alignment horizontal="right" vertical="center"/>
    </xf>
    <xf numFmtId="3" fontId="11" fillId="5" borderId="6" xfId="0" applyNumberFormat="1" applyFont="1" applyFill="1" applyBorder="1" applyAlignment="1">
      <alignment horizontal="right" vertical="center"/>
    </xf>
    <xf numFmtId="3" fontId="11" fillId="8" borderId="6" xfId="0" applyNumberFormat="1" applyFont="1" applyFill="1" applyBorder="1" applyAlignment="1">
      <alignment horizontal="right" vertical="center"/>
    </xf>
    <xf numFmtId="9" fontId="11" fillId="8" borderId="158" xfId="2" applyFont="1" applyFill="1" applyBorder="1" applyAlignment="1" applyProtection="1">
      <alignment horizontal="center" vertical="center"/>
    </xf>
    <xf numFmtId="3" fontId="11" fillId="5" borderId="160" xfId="0" applyNumberFormat="1" applyFont="1" applyFill="1" applyBorder="1" applyAlignment="1">
      <alignment horizontal="right" vertical="center"/>
    </xf>
    <xf numFmtId="3" fontId="11" fillId="5" borderId="0" xfId="0" applyNumberFormat="1" applyFont="1" applyFill="1" applyAlignment="1">
      <alignment horizontal="right" vertical="center"/>
    </xf>
    <xf numFmtId="3" fontId="33" fillId="0" borderId="0" xfId="1" applyNumberFormat="1" applyFont="1" applyBorder="1" applyAlignment="1" applyProtection="1"/>
    <xf numFmtId="9" fontId="5" fillId="9" borderId="22" xfId="2" applyFont="1" applyFill="1" applyBorder="1" applyAlignment="1" applyProtection="1">
      <alignment horizontal="center" vertical="center"/>
      <protection locked="0"/>
    </xf>
    <xf numFmtId="9" fontId="5" fillId="9" borderId="123" xfId="2" applyFont="1" applyFill="1" applyBorder="1" applyAlignment="1" applyProtection="1">
      <alignment horizontal="center" vertical="center"/>
      <protection locked="0"/>
    </xf>
    <xf numFmtId="9" fontId="5" fillId="9" borderId="116" xfId="2" applyFont="1" applyFill="1" applyBorder="1" applyAlignment="1" applyProtection="1">
      <alignment horizontal="center" vertical="center"/>
      <protection locked="0"/>
    </xf>
    <xf numFmtId="9" fontId="5" fillId="9" borderId="126" xfId="2" applyFont="1" applyFill="1" applyBorder="1" applyAlignment="1" applyProtection="1">
      <alignment horizontal="center" vertical="center"/>
      <protection locked="0"/>
    </xf>
    <xf numFmtId="9" fontId="5" fillId="9" borderId="96" xfId="2" applyFont="1" applyFill="1" applyBorder="1" applyAlignment="1" applyProtection="1">
      <alignment horizontal="center" vertical="center"/>
      <protection locked="0"/>
    </xf>
    <xf numFmtId="9" fontId="5" fillId="9" borderId="124" xfId="2" applyFont="1" applyFill="1" applyBorder="1" applyAlignment="1" applyProtection="1">
      <alignment horizontal="center" vertical="center"/>
      <protection locked="0"/>
    </xf>
    <xf numFmtId="9" fontId="5" fillId="9" borderId="117" xfId="2" applyFont="1" applyFill="1" applyBorder="1" applyAlignment="1" applyProtection="1">
      <alignment horizontal="center" vertical="center"/>
      <protection locked="0"/>
    </xf>
    <xf numFmtId="9" fontId="5" fillId="9" borderId="127" xfId="2" applyFont="1" applyFill="1" applyBorder="1" applyAlignment="1" applyProtection="1">
      <alignment horizontal="center" vertical="center"/>
      <protection locked="0"/>
    </xf>
    <xf numFmtId="9" fontId="5" fillId="9" borderId="98" xfId="2" applyFont="1" applyFill="1" applyBorder="1" applyAlignment="1" applyProtection="1">
      <alignment horizontal="center" vertical="center"/>
      <protection locked="0"/>
    </xf>
    <xf numFmtId="9" fontId="5" fillId="9" borderId="125" xfId="2" applyFont="1" applyFill="1" applyBorder="1" applyAlignment="1" applyProtection="1">
      <alignment horizontal="center" vertical="center"/>
      <protection locked="0"/>
    </xf>
    <xf numFmtId="9" fontId="5" fillId="9" borderId="119" xfId="2" applyFont="1" applyFill="1" applyBorder="1" applyAlignment="1" applyProtection="1">
      <alignment horizontal="center" vertical="center"/>
      <protection locked="0"/>
    </xf>
    <xf numFmtId="9" fontId="5" fillId="9" borderId="128" xfId="2" applyFont="1" applyFill="1" applyBorder="1" applyAlignment="1" applyProtection="1">
      <alignment horizontal="center" vertical="center"/>
      <protection locked="0"/>
    </xf>
    <xf numFmtId="9" fontId="5" fillId="9" borderId="103" xfId="2" applyFont="1" applyFill="1" applyBorder="1" applyAlignment="1" applyProtection="1">
      <alignment horizontal="center" vertical="center"/>
      <protection locked="0"/>
    </xf>
    <xf numFmtId="3" fontId="15" fillId="7" borderId="89" xfId="1" applyNumberFormat="1" applyFont="1" applyFill="1" applyBorder="1" applyAlignment="1" applyProtection="1">
      <alignment horizontal="center" vertical="center"/>
    </xf>
    <xf numFmtId="9" fontId="5" fillId="13" borderId="123" xfId="2" applyFont="1" applyFill="1" applyBorder="1" applyAlignment="1" applyProtection="1">
      <alignment horizontal="center" vertical="center"/>
      <protection locked="0"/>
    </xf>
    <xf numFmtId="9" fontId="5" fillId="13" borderId="116" xfId="2" applyFont="1" applyFill="1" applyBorder="1" applyAlignment="1" applyProtection="1">
      <alignment horizontal="center" vertical="center"/>
      <protection locked="0"/>
    </xf>
    <xf numFmtId="9" fontId="5" fillId="13" borderId="126" xfId="2" applyFont="1" applyFill="1" applyBorder="1" applyAlignment="1" applyProtection="1">
      <alignment horizontal="center" vertical="center"/>
      <protection locked="0"/>
    </xf>
    <xf numFmtId="9" fontId="5" fillId="13" borderId="96" xfId="2" applyFont="1" applyFill="1" applyBorder="1" applyAlignment="1" applyProtection="1">
      <alignment horizontal="center" vertical="center"/>
      <protection locked="0"/>
    </xf>
    <xf numFmtId="9" fontId="5" fillId="13" borderId="124" xfId="2" applyFont="1" applyFill="1" applyBorder="1" applyAlignment="1" applyProtection="1">
      <alignment horizontal="center" vertical="center"/>
      <protection locked="0"/>
    </xf>
    <xf numFmtId="9" fontId="5" fillId="13" borderId="117" xfId="2" applyFont="1" applyFill="1" applyBorder="1" applyAlignment="1" applyProtection="1">
      <alignment horizontal="center" vertical="center"/>
      <protection locked="0"/>
    </xf>
    <xf numFmtId="9" fontId="5" fillId="13" borderId="127" xfId="2" applyFont="1" applyFill="1" applyBorder="1" applyAlignment="1" applyProtection="1">
      <alignment horizontal="center" vertical="center"/>
      <protection locked="0"/>
    </xf>
    <xf numFmtId="9" fontId="5" fillId="13" borderId="98" xfId="2" applyFont="1" applyFill="1" applyBorder="1" applyAlignment="1" applyProtection="1">
      <alignment horizontal="center" vertical="center"/>
      <protection locked="0"/>
    </xf>
    <xf numFmtId="9" fontId="5" fillId="9" borderId="106" xfId="2" applyFont="1" applyFill="1" applyBorder="1" applyAlignment="1" applyProtection="1">
      <alignment horizontal="center" vertical="center"/>
      <protection locked="0"/>
    </xf>
    <xf numFmtId="9" fontId="5" fillId="9" borderId="118" xfId="2" applyFont="1" applyFill="1" applyBorder="1" applyAlignment="1" applyProtection="1">
      <alignment horizontal="center" vertical="center"/>
      <protection locked="0"/>
    </xf>
    <xf numFmtId="9" fontId="5" fillId="9" borderId="63" xfId="2" applyFont="1" applyFill="1" applyBorder="1" applyAlignment="1" applyProtection="1">
      <alignment horizontal="center" vertical="center"/>
      <protection locked="0"/>
    </xf>
    <xf numFmtId="9" fontId="5" fillId="9" borderId="121" xfId="2" applyFont="1" applyFill="1" applyBorder="1" applyAlignment="1" applyProtection="1">
      <alignment horizontal="center" vertical="center"/>
      <protection locked="0"/>
    </xf>
    <xf numFmtId="9" fontId="5" fillId="9" borderId="7" xfId="2" applyFont="1" applyFill="1" applyBorder="1" applyAlignment="1" applyProtection="1">
      <alignment horizontal="center" vertical="center"/>
      <protection locked="0"/>
    </xf>
    <xf numFmtId="9" fontId="5" fillId="9" borderId="107" xfId="2" applyFont="1" applyFill="1" applyBorder="1" applyAlignment="1" applyProtection="1">
      <alignment horizontal="center" vertical="center"/>
      <protection locked="0"/>
    </xf>
    <xf numFmtId="9" fontId="5" fillId="9" borderId="102" xfId="2" applyFont="1" applyFill="1" applyBorder="1" applyAlignment="1" applyProtection="1">
      <alignment horizontal="center" vertical="center"/>
      <protection locked="0"/>
    </xf>
    <xf numFmtId="9" fontId="5" fillId="9" borderId="115" xfId="2" applyFont="1" applyFill="1" applyBorder="1" applyAlignment="1" applyProtection="1">
      <alignment horizontal="center" vertical="center"/>
      <protection locked="0"/>
    </xf>
    <xf numFmtId="9" fontId="5" fillId="9" borderId="86" xfId="2" applyFont="1" applyFill="1" applyBorder="1" applyAlignment="1" applyProtection="1">
      <alignment horizontal="center" vertical="center"/>
      <protection locked="0"/>
    </xf>
    <xf numFmtId="9" fontId="5" fillId="13" borderId="134" xfId="2" applyFont="1" applyFill="1" applyBorder="1" applyAlignment="1" applyProtection="1">
      <alignment horizontal="center" vertical="center"/>
      <protection locked="0"/>
    </xf>
    <xf numFmtId="9" fontId="5" fillId="13" borderId="63" xfId="2" applyFont="1" applyFill="1" applyBorder="1" applyAlignment="1" applyProtection="1">
      <alignment horizontal="center" vertical="center"/>
      <protection locked="0"/>
    </xf>
    <xf numFmtId="9" fontId="5" fillId="13" borderId="133" xfId="2" applyFont="1" applyFill="1" applyBorder="1" applyAlignment="1" applyProtection="1">
      <alignment horizontal="center" vertical="center"/>
      <protection locked="0"/>
    </xf>
    <xf numFmtId="9" fontId="5" fillId="13" borderId="132" xfId="2" applyFont="1" applyFill="1" applyBorder="1" applyAlignment="1" applyProtection="1">
      <alignment horizontal="center" vertical="center"/>
      <protection locked="0"/>
    </xf>
    <xf numFmtId="9" fontId="5" fillId="13" borderId="131" xfId="2" applyFont="1" applyFill="1" applyBorder="1" applyAlignment="1" applyProtection="1">
      <alignment horizontal="center" vertical="center"/>
      <protection locked="0"/>
    </xf>
    <xf numFmtId="0" fontId="6" fillId="10" borderId="22" xfId="0" applyFont="1" applyFill="1" applyBorder="1" applyAlignment="1">
      <alignment horizontal="left" vertical="center" wrapText="1"/>
    </xf>
    <xf numFmtId="0" fontId="6" fillId="11" borderId="22" xfId="0" applyFont="1" applyFill="1" applyBorder="1" applyAlignment="1">
      <alignment horizontal="left" vertical="center" wrapText="1"/>
    </xf>
    <xf numFmtId="0" fontId="21" fillId="9" borderId="22" xfId="0" applyFont="1" applyFill="1" applyBorder="1" applyAlignment="1" applyProtection="1">
      <alignment horizontal="left" vertical="center"/>
      <protection locked="0"/>
    </xf>
    <xf numFmtId="0" fontId="0" fillId="9" borderId="22" xfId="0" applyFill="1" applyBorder="1" applyAlignment="1" applyProtection="1">
      <alignment horizontal="left" vertical="center"/>
      <protection locked="0"/>
    </xf>
    <xf numFmtId="0" fontId="5" fillId="9" borderId="25" xfId="0" applyFont="1" applyFill="1" applyBorder="1" applyAlignment="1" applyProtection="1">
      <alignment horizontal="left" vertical="center"/>
      <protection locked="0"/>
    </xf>
    <xf numFmtId="1" fontId="11" fillId="9" borderId="170" xfId="0" applyNumberFormat="1" applyFont="1" applyFill="1" applyBorder="1" applyAlignment="1" applyProtection="1">
      <alignment horizontal="center" vertical="center"/>
      <protection locked="0"/>
    </xf>
    <xf numFmtId="1" fontId="11" fillId="9" borderId="171" xfId="0" applyNumberFormat="1" applyFont="1" applyFill="1" applyBorder="1" applyAlignment="1" applyProtection="1">
      <alignment horizontal="center" vertical="center"/>
      <protection locked="0"/>
    </xf>
    <xf numFmtId="1" fontId="11" fillId="9" borderId="178" xfId="0" applyNumberFormat="1" applyFont="1" applyFill="1" applyBorder="1" applyAlignment="1" applyProtection="1">
      <alignment horizontal="center" vertical="center"/>
      <protection locked="0"/>
    </xf>
    <xf numFmtId="1" fontId="11" fillId="9" borderId="179" xfId="0" applyNumberFormat="1" applyFont="1" applyFill="1" applyBorder="1" applyAlignment="1" applyProtection="1">
      <alignment horizontal="center" vertical="center"/>
      <protection locked="0"/>
    </xf>
    <xf numFmtId="1" fontId="11" fillId="9" borderId="175" xfId="0" applyNumberFormat="1" applyFont="1" applyFill="1" applyBorder="1" applyAlignment="1" applyProtection="1">
      <alignment horizontal="center" vertical="center"/>
      <protection locked="0"/>
    </xf>
    <xf numFmtId="0" fontId="17" fillId="3" borderId="85" xfId="0" applyFont="1" applyFill="1" applyBorder="1" applyAlignment="1">
      <alignment horizontal="center" vertical="center"/>
    </xf>
    <xf numFmtId="0" fontId="17" fillId="3" borderId="39" xfId="0" applyFont="1" applyFill="1" applyBorder="1" applyAlignment="1">
      <alignment horizontal="center" vertical="center" wrapText="1"/>
    </xf>
    <xf numFmtId="3" fontId="21" fillId="0" borderId="0" xfId="0" applyNumberFormat="1" applyFont="1"/>
    <xf numFmtId="0" fontId="21" fillId="9" borderId="22" xfId="0" applyFont="1" applyFill="1" applyBorder="1" applyAlignment="1" applyProtection="1">
      <alignment horizontal="left" vertical="center" wrapText="1"/>
      <protection locked="0"/>
    </xf>
    <xf numFmtId="0" fontId="21" fillId="9" borderId="22" xfId="0" applyFont="1" applyFill="1" applyBorder="1" applyAlignment="1" applyProtection="1">
      <alignment vertical="center" wrapText="1"/>
      <protection locked="0"/>
    </xf>
    <xf numFmtId="0" fontId="11" fillId="0" borderId="22" xfId="3" applyFont="1" applyBorder="1" applyAlignment="1" applyProtection="1">
      <alignment vertical="center" wrapText="1"/>
    </xf>
    <xf numFmtId="0" fontId="5" fillId="0" borderId="22" xfId="0" applyFont="1" applyBorder="1"/>
    <xf numFmtId="166" fontId="5" fillId="0" borderId="22" xfId="0" applyNumberFormat="1" applyFont="1" applyBorder="1" applyAlignment="1">
      <alignment horizontal="left" wrapText="1"/>
    </xf>
    <xf numFmtId="14" fontId="5" fillId="0" borderId="22" xfId="0" applyNumberFormat="1" applyFont="1" applyBorder="1" applyAlignment="1">
      <alignment horizontal="left"/>
    </xf>
    <xf numFmtId="0" fontId="11" fillId="0" borderId="22" xfId="0" applyFont="1" applyBorder="1" applyAlignment="1">
      <alignment horizontal="left" wrapText="1"/>
    </xf>
    <xf numFmtId="0" fontId="6" fillId="0" borderId="22" xfId="0" applyFont="1" applyBorder="1"/>
    <xf numFmtId="0" fontId="6" fillId="0" borderId="22" xfId="0" applyFont="1" applyBorder="1" applyAlignment="1">
      <alignment vertical="top"/>
    </xf>
    <xf numFmtId="0" fontId="6" fillId="0" borderId="22" xfId="0" applyFont="1" applyBorder="1" applyAlignment="1">
      <alignment vertical="top" wrapText="1"/>
    </xf>
    <xf numFmtId="0" fontId="5" fillId="0" borderId="22" xfId="0" applyFont="1" applyBorder="1" applyAlignment="1">
      <alignment wrapText="1"/>
    </xf>
    <xf numFmtId="0" fontId="5" fillId="0" borderId="22" xfId="0" applyFont="1" applyBorder="1" applyAlignment="1">
      <alignment horizontal="left" vertical="top" wrapText="1"/>
    </xf>
    <xf numFmtId="0" fontId="11" fillId="0" borderId="22" xfId="0" applyFont="1" applyBorder="1" applyAlignment="1">
      <alignment wrapText="1"/>
    </xf>
    <xf numFmtId="0" fontId="5" fillId="0" borderId="22" xfId="0" applyFont="1" applyBorder="1" applyAlignment="1">
      <alignment vertical="top" wrapText="1"/>
    </xf>
    <xf numFmtId="9" fontId="11" fillId="13" borderId="52" xfId="2" applyFont="1" applyFill="1" applyBorder="1" applyAlignment="1" applyProtection="1">
      <alignment horizontal="center" vertical="center"/>
      <protection locked="0"/>
    </xf>
    <xf numFmtId="9" fontId="11" fillId="13" borderId="54" xfId="2" applyFont="1" applyFill="1" applyBorder="1" applyAlignment="1" applyProtection="1">
      <alignment horizontal="center" vertical="center"/>
      <protection locked="0"/>
    </xf>
    <xf numFmtId="3" fontId="11" fillId="5" borderId="190" xfId="0" applyNumberFormat="1" applyFont="1" applyFill="1" applyBorder="1" applyAlignment="1">
      <alignment horizontal="right" vertical="center"/>
    </xf>
    <xf numFmtId="0" fontId="9" fillId="8" borderId="22" xfId="0" applyFont="1" applyFill="1" applyBorder="1" applyAlignment="1">
      <alignment horizontal="center" vertical="center" wrapText="1"/>
    </xf>
    <xf numFmtId="3" fontId="17" fillId="3" borderId="11" xfId="0" applyNumberFormat="1" applyFont="1" applyFill="1" applyBorder="1" applyAlignment="1">
      <alignment horizontal="center" vertical="center" wrapText="1"/>
    </xf>
    <xf numFmtId="164" fontId="17" fillId="3" borderId="11" xfId="0" applyNumberFormat="1" applyFont="1" applyFill="1" applyBorder="1" applyAlignment="1">
      <alignment horizontal="center" vertical="center" wrapText="1"/>
    </xf>
    <xf numFmtId="0" fontId="9" fillId="5" borderId="22" xfId="0" applyFont="1" applyFill="1" applyBorder="1" applyAlignment="1">
      <alignment horizontal="center" vertical="center" wrapText="1"/>
    </xf>
    <xf numFmtId="0" fontId="5" fillId="9" borderId="22" xfId="0" applyFont="1" applyFill="1" applyBorder="1" applyAlignment="1" applyProtection="1">
      <alignment horizontal="left" vertical="center"/>
      <protection locked="0"/>
    </xf>
    <xf numFmtId="0" fontId="5" fillId="9" borderId="22" xfId="0" applyFont="1" applyFill="1" applyBorder="1" applyAlignment="1" applyProtection="1">
      <alignment horizontal="left" vertical="center" wrapText="1"/>
      <protection locked="0"/>
    </xf>
    <xf numFmtId="0" fontId="11" fillId="9" borderId="22" xfId="0" applyFont="1" applyFill="1" applyBorder="1" applyAlignment="1" applyProtection="1">
      <alignment horizontal="left" vertical="center" wrapText="1"/>
      <protection locked="0"/>
    </xf>
    <xf numFmtId="3" fontId="11" fillId="13" borderId="156" xfId="0" applyNumberFormat="1" applyFont="1" applyFill="1" applyBorder="1" applyAlignment="1" applyProtection="1">
      <alignment horizontal="center" vertical="center"/>
      <protection locked="0"/>
    </xf>
    <xf numFmtId="9" fontId="11" fillId="13" borderId="169" xfId="2" applyFont="1" applyFill="1" applyBorder="1" applyAlignment="1" applyProtection="1">
      <alignment horizontal="center" vertical="center"/>
      <protection locked="0"/>
    </xf>
    <xf numFmtId="3" fontId="11" fillId="13" borderId="156" xfId="0" applyNumberFormat="1" applyFont="1" applyFill="1" applyBorder="1" applyAlignment="1" applyProtection="1">
      <alignment horizontal="center" vertical="center" wrapText="1"/>
      <protection locked="0"/>
    </xf>
    <xf numFmtId="3" fontId="11" fillId="13" borderId="58" xfId="0" applyNumberFormat="1" applyFont="1" applyFill="1" applyBorder="1" applyAlignment="1" applyProtection="1">
      <alignment horizontal="center" vertical="center"/>
      <protection locked="0"/>
    </xf>
    <xf numFmtId="9" fontId="11" fillId="13" borderId="174" xfId="2" applyFont="1" applyFill="1" applyBorder="1" applyAlignment="1" applyProtection="1">
      <alignment horizontal="center" vertical="center"/>
      <protection locked="0"/>
    </xf>
    <xf numFmtId="3" fontId="11" fillId="13" borderId="163" xfId="0" applyNumberFormat="1" applyFont="1" applyFill="1" applyBorder="1" applyAlignment="1" applyProtection="1">
      <alignment horizontal="center" vertical="center"/>
      <protection locked="0"/>
    </xf>
    <xf numFmtId="9" fontId="11" fillId="13" borderId="176" xfId="2" applyFont="1" applyFill="1" applyBorder="1" applyAlignment="1" applyProtection="1">
      <alignment horizontal="center" vertical="center"/>
      <protection locked="0"/>
    </xf>
    <xf numFmtId="3" fontId="11" fillId="13" borderId="60" xfId="0" applyNumberFormat="1" applyFont="1" applyFill="1" applyBorder="1" applyAlignment="1" applyProtection="1">
      <alignment horizontal="center" vertical="center"/>
      <protection locked="0"/>
    </xf>
    <xf numFmtId="9" fontId="11" fillId="13" borderId="177" xfId="2" applyFont="1" applyFill="1" applyBorder="1" applyAlignment="1" applyProtection="1">
      <alignment horizontal="center" vertical="center"/>
      <protection locked="0"/>
    </xf>
    <xf numFmtId="0" fontId="5" fillId="0" borderId="22" xfId="0" applyFont="1" applyBorder="1" applyAlignment="1">
      <alignment horizontal="left" vertical="center" indent="1"/>
    </xf>
    <xf numFmtId="0" fontId="5" fillId="0" borderId="22" xfId="0" applyFont="1" applyBorder="1" applyAlignment="1">
      <alignment horizontal="left" vertical="center"/>
    </xf>
    <xf numFmtId="0" fontId="5" fillId="9" borderId="25" xfId="0" applyFont="1" applyFill="1" applyBorder="1" applyAlignment="1" applyProtection="1">
      <alignment vertical="center"/>
      <protection locked="0"/>
    </xf>
    <xf numFmtId="0" fontId="5" fillId="9" borderId="22" xfId="0" applyFont="1" applyFill="1" applyBorder="1" applyAlignment="1" applyProtection="1">
      <alignment vertical="center"/>
      <protection locked="0"/>
    </xf>
    <xf numFmtId="0" fontId="5" fillId="9" borderId="26" xfId="0" applyFont="1" applyFill="1" applyBorder="1" applyAlignment="1" applyProtection="1">
      <alignment vertical="center"/>
      <protection locked="0"/>
    </xf>
    <xf numFmtId="3" fontId="23" fillId="0" borderId="0" xfId="1" applyNumberFormat="1" applyFont="1" applyBorder="1" applyAlignment="1" applyProtection="1">
      <alignment vertical="center"/>
    </xf>
    <xf numFmtId="3" fontId="6" fillId="0" borderId="0" xfId="0" applyNumberFormat="1" applyFont="1" applyAlignment="1">
      <alignment horizontal="left" vertical="center"/>
    </xf>
    <xf numFmtId="3" fontId="5" fillId="0" borderId="0" xfId="0" applyNumberFormat="1" applyFont="1" applyAlignment="1">
      <alignment horizontal="left" vertical="center"/>
    </xf>
    <xf numFmtId="3" fontId="5" fillId="0" borderId="0" xfId="0" applyNumberFormat="1" applyFont="1" applyAlignment="1">
      <alignment vertical="center"/>
    </xf>
    <xf numFmtId="3" fontId="33" fillId="0" borderId="0" xfId="1" applyNumberFormat="1" applyFont="1" applyBorder="1" applyAlignment="1" applyProtection="1">
      <alignment vertical="center"/>
    </xf>
    <xf numFmtId="3" fontId="11" fillId="9" borderId="57" xfId="0" applyNumberFormat="1" applyFont="1" applyFill="1" applyBorder="1" applyAlignment="1" applyProtection="1">
      <alignment horizontal="left" vertical="center"/>
      <protection locked="0"/>
    </xf>
    <xf numFmtId="3" fontId="11" fillId="9" borderId="162" xfId="0" applyNumberFormat="1" applyFont="1" applyFill="1" applyBorder="1" applyAlignment="1" applyProtection="1">
      <alignment horizontal="left" vertical="center"/>
      <protection locked="0"/>
    </xf>
    <xf numFmtId="3" fontId="11" fillId="9" borderId="59" xfId="0" applyNumberFormat="1" applyFont="1" applyFill="1" applyBorder="1" applyAlignment="1" applyProtection="1">
      <alignment horizontal="left" vertical="center"/>
      <protection locked="0"/>
    </xf>
    <xf numFmtId="3" fontId="6" fillId="0" borderId="18" xfId="0" applyNumberFormat="1" applyFont="1" applyBorder="1" applyAlignment="1">
      <alignment horizontal="left" vertical="center"/>
    </xf>
    <xf numFmtId="3" fontId="6" fillId="0" borderId="19" xfId="0" applyNumberFormat="1" applyFont="1" applyBorder="1" applyAlignment="1">
      <alignment horizontal="left" vertical="center"/>
    </xf>
    <xf numFmtId="3" fontId="5" fillId="6" borderId="186" xfId="0" applyNumberFormat="1" applyFont="1" applyFill="1" applyBorder="1" applyAlignment="1">
      <alignment horizontal="left" vertical="center"/>
    </xf>
    <xf numFmtId="3" fontId="5" fillId="6" borderId="188" xfId="0" applyNumberFormat="1" applyFont="1" applyFill="1" applyBorder="1" applyAlignment="1">
      <alignment horizontal="left" vertical="center"/>
    </xf>
    <xf numFmtId="3" fontId="6" fillId="6" borderId="183" xfId="0" applyNumberFormat="1" applyFont="1" applyFill="1" applyBorder="1" applyAlignment="1">
      <alignment vertical="center"/>
    </xf>
    <xf numFmtId="9" fontId="6" fillId="9" borderId="185" xfId="2" applyFont="1" applyFill="1" applyBorder="1" applyAlignment="1" applyProtection="1">
      <alignment vertical="center"/>
      <protection locked="0"/>
    </xf>
    <xf numFmtId="3" fontId="5" fillId="6" borderId="183" xfId="0" applyNumberFormat="1" applyFont="1" applyFill="1" applyBorder="1" applyAlignment="1">
      <alignment vertical="center"/>
    </xf>
    <xf numFmtId="3" fontId="5" fillId="6" borderId="189" xfId="0" applyNumberFormat="1" applyFont="1" applyFill="1" applyBorder="1" applyAlignment="1">
      <alignment vertical="center"/>
    </xf>
    <xf numFmtId="3" fontId="5" fillId="6" borderId="0" xfId="0" applyNumberFormat="1" applyFont="1" applyFill="1" applyAlignment="1">
      <alignment horizontal="left" vertical="center"/>
    </xf>
    <xf numFmtId="3" fontId="6" fillId="4" borderId="0" xfId="0" applyNumberFormat="1" applyFont="1" applyFill="1" applyAlignment="1">
      <alignment vertical="center"/>
    </xf>
    <xf numFmtId="3" fontId="6" fillId="6" borderId="0" xfId="0" applyNumberFormat="1" applyFont="1" applyFill="1" applyAlignment="1">
      <alignment vertical="center"/>
    </xf>
    <xf numFmtId="3" fontId="5" fillId="6" borderId="0" xfId="0" applyNumberFormat="1" applyFont="1" applyFill="1" applyAlignment="1">
      <alignment vertical="center"/>
    </xf>
    <xf numFmtId="9" fontId="6" fillId="4" borderId="0" xfId="2" applyFont="1" applyFill="1" applyBorder="1" applyAlignment="1" applyProtection="1">
      <alignment vertical="center"/>
    </xf>
    <xf numFmtId="3" fontId="15" fillId="0" borderId="0" xfId="0" applyNumberFormat="1" applyFont="1" applyAlignment="1">
      <alignment horizontal="left" vertical="center"/>
    </xf>
    <xf numFmtId="3" fontId="11" fillId="0" borderId="0" xfId="0" applyNumberFormat="1" applyFont="1" applyAlignment="1">
      <alignment vertical="center"/>
    </xf>
    <xf numFmtId="3" fontId="6" fillId="0" borderId="8" xfId="0" applyNumberFormat="1" applyFont="1" applyBorder="1" applyAlignment="1">
      <alignment horizontal="left" vertical="center" wrapText="1"/>
    </xf>
    <xf numFmtId="3" fontId="6" fillId="9" borderId="8" xfId="0" applyNumberFormat="1" applyFont="1" applyFill="1" applyBorder="1" applyAlignment="1" applyProtection="1">
      <alignment horizontal="left" vertical="center" wrapText="1"/>
      <protection locked="0"/>
    </xf>
    <xf numFmtId="0" fontId="5" fillId="9" borderId="109" xfId="0" applyFont="1" applyFill="1" applyBorder="1" applyAlignment="1" applyProtection="1">
      <alignment horizontal="left" vertical="center"/>
      <protection locked="0"/>
    </xf>
    <xf numFmtId="165" fontId="5" fillId="5" borderId="74" xfId="0" applyNumberFormat="1" applyFont="1" applyFill="1" applyBorder="1" applyAlignment="1">
      <alignment horizontal="center" vertical="center"/>
    </xf>
    <xf numFmtId="3" fontId="6" fillId="12" borderId="146" xfId="0" applyNumberFormat="1" applyFont="1" applyFill="1" applyBorder="1" applyAlignment="1">
      <alignment horizontal="center" vertical="center"/>
    </xf>
    <xf numFmtId="9" fontId="5" fillId="13" borderId="123" xfId="2" applyFont="1" applyFill="1" applyBorder="1" applyAlignment="1" applyProtection="1">
      <alignment vertical="center"/>
      <protection locked="0"/>
    </xf>
    <xf numFmtId="9" fontId="5" fillId="13" borderId="116" xfId="2" applyFont="1" applyFill="1" applyBorder="1" applyAlignment="1" applyProtection="1">
      <alignment vertical="center"/>
      <protection locked="0"/>
    </xf>
    <xf numFmtId="9" fontId="5" fillId="13" borderId="126" xfId="2" applyFont="1" applyFill="1" applyBorder="1" applyAlignment="1" applyProtection="1">
      <alignment vertical="center"/>
      <protection locked="0"/>
    </xf>
    <xf numFmtId="9" fontId="5" fillId="13" borderId="96" xfId="2" applyFont="1" applyFill="1" applyBorder="1" applyAlignment="1" applyProtection="1">
      <alignment vertical="center"/>
      <protection locked="0"/>
    </xf>
    <xf numFmtId="9" fontId="5" fillId="8" borderId="136" xfId="2" applyFont="1" applyFill="1" applyBorder="1" applyAlignment="1" applyProtection="1">
      <alignment vertical="center"/>
    </xf>
    <xf numFmtId="9" fontId="6" fillId="0" borderId="136" xfId="2" applyFont="1" applyFill="1" applyBorder="1" applyAlignment="1" applyProtection="1">
      <alignment vertical="center"/>
    </xf>
    <xf numFmtId="9" fontId="11" fillId="8" borderId="98" xfId="2" applyFont="1" applyFill="1" applyBorder="1" applyAlignment="1" applyProtection="1">
      <alignment horizontal="center" vertical="center"/>
    </xf>
    <xf numFmtId="3" fontId="6" fillId="0" borderId="7" xfId="0" applyNumberFormat="1" applyFont="1" applyBorder="1" applyAlignment="1">
      <alignment horizontal="left" vertical="center" wrapText="1"/>
    </xf>
    <xf numFmtId="3" fontId="6" fillId="9" borderId="7" xfId="0" applyNumberFormat="1" applyFont="1" applyFill="1" applyBorder="1" applyAlignment="1" applyProtection="1">
      <alignment horizontal="left" vertical="center" wrapText="1"/>
      <protection locked="0"/>
    </xf>
    <xf numFmtId="0" fontId="5" fillId="9" borderId="110" xfId="0" applyFont="1" applyFill="1" applyBorder="1" applyAlignment="1" applyProtection="1">
      <alignment horizontal="left" vertical="center"/>
      <protection locked="0"/>
    </xf>
    <xf numFmtId="165" fontId="5" fillId="5" borderId="75" xfId="0" applyNumberFormat="1" applyFont="1" applyFill="1" applyBorder="1" applyAlignment="1">
      <alignment horizontal="center" vertical="center"/>
    </xf>
    <xf numFmtId="3" fontId="6" fillId="12" borderId="145" xfId="0" applyNumberFormat="1" applyFont="1" applyFill="1" applyBorder="1" applyAlignment="1">
      <alignment horizontal="center" vertical="center"/>
    </xf>
    <xf numFmtId="9" fontId="5" fillId="13" borderId="124" xfId="2" applyFont="1" applyFill="1" applyBorder="1" applyAlignment="1" applyProtection="1">
      <alignment vertical="center"/>
      <protection locked="0"/>
    </xf>
    <xf numFmtId="9" fontId="5" fillId="13" borderId="117" xfId="2" applyFont="1" applyFill="1" applyBorder="1" applyAlignment="1" applyProtection="1">
      <alignment vertical="center"/>
      <protection locked="0"/>
    </xf>
    <xf numFmtId="9" fontId="5" fillId="13" borderId="127" xfId="2" applyFont="1" applyFill="1" applyBorder="1" applyAlignment="1" applyProtection="1">
      <alignment vertical="center"/>
      <protection locked="0"/>
    </xf>
    <xf numFmtId="9" fontId="5" fillId="13" borderId="98" xfId="2" applyFont="1" applyFill="1" applyBorder="1" applyAlignment="1" applyProtection="1">
      <alignment vertical="center"/>
      <protection locked="0"/>
    </xf>
    <xf numFmtId="9" fontId="5" fillId="8" borderId="137" xfId="2" applyFont="1" applyFill="1" applyBorder="1" applyAlignment="1" applyProtection="1">
      <alignment vertical="center"/>
    </xf>
    <xf numFmtId="9" fontId="6" fillId="0" borderId="137" xfId="2" applyFont="1" applyFill="1" applyBorder="1" applyAlignment="1" applyProtection="1">
      <alignment vertical="center"/>
    </xf>
    <xf numFmtId="3" fontId="5" fillId="9" borderId="111" xfId="0" applyNumberFormat="1" applyFont="1" applyFill="1" applyBorder="1" applyAlignment="1" applyProtection="1">
      <alignment horizontal="left" vertical="center"/>
      <protection locked="0"/>
    </xf>
    <xf numFmtId="165" fontId="5" fillId="5" borderId="90" xfId="0" applyNumberFormat="1" applyFont="1" applyFill="1" applyBorder="1" applyAlignment="1">
      <alignment horizontal="center" vertical="center"/>
    </xf>
    <xf numFmtId="3" fontId="6" fillId="12" borderId="147" xfId="0" applyNumberFormat="1" applyFont="1" applyFill="1" applyBorder="1" applyAlignment="1">
      <alignment horizontal="center" vertical="center"/>
    </xf>
    <xf numFmtId="9" fontId="5" fillId="8" borderId="138" xfId="2" applyFont="1" applyFill="1" applyBorder="1" applyAlignment="1" applyProtection="1">
      <alignment vertical="center"/>
    </xf>
    <xf numFmtId="9" fontId="6" fillId="0" borderId="138" xfId="2" applyFont="1" applyFill="1" applyBorder="1" applyAlignment="1" applyProtection="1">
      <alignment vertical="center"/>
    </xf>
    <xf numFmtId="9" fontId="11" fillId="8" borderId="99" xfId="2" applyFont="1" applyFill="1" applyBorder="1" applyAlignment="1" applyProtection="1">
      <alignment horizontal="center" vertical="center"/>
    </xf>
    <xf numFmtId="3" fontId="15" fillId="7" borderId="89" xfId="1" applyNumberFormat="1" applyFont="1" applyFill="1" applyBorder="1" applyAlignment="1" applyProtection="1">
      <alignment horizontal="left" vertical="center"/>
    </xf>
    <xf numFmtId="3" fontId="15" fillId="7" borderId="112" xfId="1" applyNumberFormat="1" applyFont="1" applyFill="1" applyBorder="1" applyAlignment="1" applyProtection="1">
      <alignment horizontal="left" vertical="center"/>
    </xf>
    <xf numFmtId="3" fontId="31" fillId="7" borderId="100" xfId="1" applyNumberFormat="1" applyFont="1" applyFill="1" applyBorder="1" applyAlignment="1" applyProtection="1">
      <alignment horizontal="left" vertical="center"/>
    </xf>
    <xf numFmtId="3" fontId="5" fillId="5" borderId="80" xfId="0" applyNumberFormat="1" applyFont="1" applyFill="1" applyBorder="1" applyAlignment="1">
      <alignment horizontal="center" vertical="center"/>
    </xf>
    <xf numFmtId="165" fontId="5" fillId="5" borderId="72" xfId="0" applyNumberFormat="1" applyFont="1" applyFill="1" applyBorder="1" applyAlignment="1">
      <alignment horizontal="center" vertical="center"/>
    </xf>
    <xf numFmtId="0" fontId="5" fillId="14" borderId="104" xfId="0" applyFont="1" applyFill="1" applyBorder="1" applyAlignment="1">
      <alignment horizontal="center" vertical="center"/>
    </xf>
    <xf numFmtId="9" fontId="5" fillId="8" borderId="123" xfId="2" applyFont="1" applyFill="1" applyBorder="1" applyAlignment="1" applyProtection="1">
      <alignment vertical="center"/>
    </xf>
    <xf numFmtId="9" fontId="5" fillId="8" borderId="14" xfId="2" applyFont="1" applyFill="1" applyBorder="1" applyAlignment="1" applyProtection="1">
      <alignment vertical="center"/>
    </xf>
    <xf numFmtId="9" fontId="6" fillId="14" borderId="135" xfId="2" applyFont="1" applyFill="1" applyBorder="1" applyAlignment="1" applyProtection="1">
      <alignment vertical="center"/>
    </xf>
    <xf numFmtId="165" fontId="5" fillId="5" borderId="73" xfId="0" applyNumberFormat="1" applyFont="1" applyFill="1" applyBorder="1" applyAlignment="1">
      <alignment horizontal="center" vertical="center"/>
    </xf>
    <xf numFmtId="0" fontId="5" fillId="14" borderId="105" xfId="0" applyFont="1" applyFill="1" applyBorder="1" applyAlignment="1">
      <alignment horizontal="center" vertical="center"/>
    </xf>
    <xf numFmtId="9" fontId="5" fillId="8" borderId="124" xfId="2" applyFont="1" applyFill="1" applyBorder="1" applyAlignment="1" applyProtection="1">
      <alignment vertical="center"/>
    </xf>
    <xf numFmtId="9" fontId="6" fillId="14" borderId="139" xfId="2" applyFont="1" applyFill="1" applyBorder="1" applyAlignment="1" applyProtection="1">
      <alignment vertical="center"/>
    </xf>
    <xf numFmtId="3" fontId="5" fillId="0" borderId="64" xfId="0" applyNumberFormat="1" applyFont="1" applyBorder="1" applyAlignment="1">
      <alignment vertical="center"/>
    </xf>
    <xf numFmtId="0" fontId="5" fillId="0" borderId="64" xfId="0" applyFont="1" applyBorder="1" applyAlignment="1">
      <alignment horizontal="left" vertical="center"/>
    </xf>
    <xf numFmtId="3" fontId="6" fillId="0" borderId="65" xfId="0" applyNumberFormat="1" applyFont="1" applyBorder="1" applyAlignment="1">
      <alignment horizontal="left" vertical="center" wrapText="1"/>
    </xf>
    <xf numFmtId="3" fontId="6" fillId="9" borderId="65" xfId="0" applyNumberFormat="1" applyFont="1" applyFill="1" applyBorder="1" applyAlignment="1" applyProtection="1">
      <alignment horizontal="left" vertical="center" wrapText="1"/>
      <protection locked="0"/>
    </xf>
    <xf numFmtId="0" fontId="5" fillId="9" borderId="82" xfId="0" applyFont="1" applyFill="1" applyBorder="1" applyAlignment="1" applyProtection="1">
      <alignment horizontal="left" vertical="center"/>
      <protection locked="0"/>
    </xf>
    <xf numFmtId="165" fontId="5" fillId="5" borderId="71" xfId="0" applyNumberFormat="1" applyFont="1" applyFill="1" applyBorder="1" applyAlignment="1">
      <alignment horizontal="center" vertical="center"/>
    </xf>
    <xf numFmtId="0" fontId="6" fillId="5" borderId="14" xfId="0" applyFont="1" applyFill="1" applyBorder="1" applyAlignment="1">
      <alignment horizontal="center" vertical="center"/>
    </xf>
    <xf numFmtId="9" fontId="5" fillId="13" borderId="63" xfId="2" applyFont="1" applyFill="1" applyBorder="1" applyAlignment="1" applyProtection="1">
      <alignment vertical="center"/>
      <protection locked="0"/>
    </xf>
    <xf numFmtId="9" fontId="5" fillId="8" borderId="134" xfId="2" applyFont="1" applyFill="1" applyBorder="1" applyAlignment="1" applyProtection="1">
      <alignment vertical="center"/>
    </xf>
    <xf numFmtId="9" fontId="5" fillId="8" borderId="140" xfId="2" applyFont="1" applyFill="1" applyBorder="1" applyAlignment="1" applyProtection="1">
      <alignment vertical="center"/>
    </xf>
    <xf numFmtId="9" fontId="6" fillId="0" borderId="140" xfId="2" applyFont="1" applyFill="1" applyBorder="1" applyAlignment="1" applyProtection="1">
      <alignment vertical="center"/>
    </xf>
    <xf numFmtId="9" fontId="11" fillId="8" borderId="142" xfId="2" applyFont="1" applyFill="1" applyBorder="1" applyAlignment="1" applyProtection="1">
      <alignment horizontal="center" vertical="center"/>
    </xf>
    <xf numFmtId="0" fontId="5" fillId="9" borderId="88" xfId="0" applyFont="1" applyFill="1" applyBorder="1" applyAlignment="1" applyProtection="1">
      <alignment horizontal="left" vertical="center"/>
      <protection locked="0"/>
    </xf>
    <xf numFmtId="0" fontId="5" fillId="14" borderId="70" xfId="0" applyFont="1" applyFill="1" applyBorder="1" applyAlignment="1">
      <alignment horizontal="center" vertical="center"/>
    </xf>
    <xf numFmtId="0" fontId="5" fillId="14" borderId="0" xfId="0" applyFont="1" applyFill="1" applyAlignment="1">
      <alignment horizontal="center" vertical="center"/>
    </xf>
    <xf numFmtId="9" fontId="5" fillId="8" borderId="125" xfId="2" applyFont="1" applyFill="1" applyBorder="1" applyAlignment="1" applyProtection="1">
      <alignment vertical="center"/>
    </xf>
    <xf numFmtId="9" fontId="6" fillId="14" borderId="138" xfId="2" applyFont="1" applyFill="1" applyBorder="1" applyAlignment="1" applyProtection="1">
      <alignment vertical="center"/>
    </xf>
    <xf numFmtId="3" fontId="5" fillId="0" borderId="64" xfId="0" applyNumberFormat="1" applyFont="1" applyBorder="1" applyAlignment="1">
      <alignment horizontal="left" vertical="center"/>
    </xf>
    <xf numFmtId="3" fontId="15" fillId="7" borderId="100" xfId="1" applyNumberFormat="1" applyFont="1" applyFill="1" applyBorder="1" applyAlignment="1" applyProtection="1">
      <alignment horizontal="left" vertical="center"/>
    </xf>
    <xf numFmtId="3" fontId="5" fillId="0" borderId="6" xfId="0" applyNumberFormat="1" applyFont="1" applyBorder="1" applyAlignment="1">
      <alignment vertical="center"/>
    </xf>
    <xf numFmtId="0" fontId="5" fillId="0" borderId="6" xfId="0" applyFont="1" applyBorder="1" applyAlignment="1">
      <alignment horizontal="left" vertical="center"/>
    </xf>
    <xf numFmtId="3" fontId="5" fillId="5" borderId="82" xfId="0" applyNumberFormat="1" applyFont="1" applyFill="1" applyBorder="1" applyAlignment="1">
      <alignment horizontal="center" vertical="center"/>
    </xf>
    <xf numFmtId="165" fontId="5" fillId="5" borderId="20" xfId="0" applyNumberFormat="1" applyFont="1" applyFill="1" applyBorder="1" applyAlignment="1">
      <alignment horizontal="center" vertical="center"/>
    </xf>
    <xf numFmtId="0" fontId="5" fillId="14" borderId="8" xfId="0" applyFont="1" applyFill="1" applyBorder="1" applyAlignment="1">
      <alignment horizontal="center" vertical="center"/>
    </xf>
    <xf numFmtId="9" fontId="5" fillId="13" borderId="134" xfId="2" applyFont="1" applyFill="1" applyBorder="1" applyAlignment="1" applyProtection="1">
      <alignment vertical="center"/>
      <protection locked="0"/>
    </xf>
    <xf numFmtId="9" fontId="5" fillId="13" borderId="133" xfId="2" applyFont="1" applyFill="1" applyBorder="1" applyAlignment="1" applyProtection="1">
      <alignment vertical="center"/>
      <protection locked="0"/>
    </xf>
    <xf numFmtId="9" fontId="5" fillId="13" borderId="132" xfId="2" applyFont="1" applyFill="1" applyBorder="1" applyAlignment="1" applyProtection="1">
      <alignment vertical="center"/>
      <protection locked="0"/>
    </xf>
    <xf numFmtId="9" fontId="5" fillId="13" borderId="131" xfId="2" applyFont="1" applyFill="1" applyBorder="1" applyAlignment="1" applyProtection="1">
      <alignment vertical="center"/>
      <protection locked="0"/>
    </xf>
    <xf numFmtId="9" fontId="5" fillId="8" borderId="7" xfId="2" applyFont="1" applyFill="1" applyBorder="1" applyAlignment="1" applyProtection="1">
      <alignment vertical="center"/>
    </xf>
    <xf numFmtId="9" fontId="5" fillId="8" borderId="141" xfId="2" applyFont="1" applyFill="1" applyBorder="1" applyAlignment="1" applyProtection="1">
      <alignment vertical="center"/>
    </xf>
    <xf numFmtId="9" fontId="6" fillId="14" borderId="141" xfId="2" applyFont="1" applyFill="1" applyBorder="1" applyAlignment="1" applyProtection="1">
      <alignment vertical="center"/>
    </xf>
    <xf numFmtId="9" fontId="5" fillId="9" borderId="123" xfId="2" applyFont="1" applyFill="1" applyBorder="1" applyAlignment="1" applyProtection="1">
      <alignment vertical="center"/>
      <protection locked="0"/>
    </xf>
    <xf numFmtId="9" fontId="5" fillId="9" borderId="116" xfId="2" applyFont="1" applyFill="1" applyBorder="1" applyAlignment="1" applyProtection="1">
      <alignment vertical="center"/>
      <protection locked="0"/>
    </xf>
    <xf numFmtId="9" fontId="5" fillId="9" borderId="126" xfId="2" applyFont="1" applyFill="1" applyBorder="1" applyAlignment="1" applyProtection="1">
      <alignment vertical="center"/>
      <protection locked="0"/>
    </xf>
    <xf numFmtId="9" fontId="5" fillId="9" borderId="96" xfId="2" applyFont="1" applyFill="1" applyBorder="1" applyAlignment="1" applyProtection="1">
      <alignment vertical="center"/>
      <protection locked="0"/>
    </xf>
    <xf numFmtId="9" fontId="5" fillId="9" borderId="124" xfId="2" applyFont="1" applyFill="1" applyBorder="1" applyAlignment="1" applyProtection="1">
      <alignment vertical="center"/>
      <protection locked="0"/>
    </xf>
    <xf numFmtId="9" fontId="5" fillId="9" borderId="117" xfId="2" applyFont="1" applyFill="1" applyBorder="1" applyAlignment="1" applyProtection="1">
      <alignment vertical="center"/>
      <protection locked="0"/>
    </xf>
    <xf numFmtId="9" fontId="5" fillId="9" borderId="127" xfId="2" applyFont="1" applyFill="1" applyBorder="1" applyAlignment="1" applyProtection="1">
      <alignment vertical="center"/>
      <protection locked="0"/>
    </xf>
    <xf numFmtId="9" fontId="5" fillId="9" borderId="98" xfId="2" applyFont="1" applyFill="1" applyBorder="1" applyAlignment="1" applyProtection="1">
      <alignment vertical="center"/>
      <protection locked="0"/>
    </xf>
    <xf numFmtId="9" fontId="5" fillId="9" borderId="125" xfId="2" applyFont="1" applyFill="1" applyBorder="1" applyAlignment="1" applyProtection="1">
      <alignment vertical="center"/>
      <protection locked="0"/>
    </xf>
    <xf numFmtId="9" fontId="5" fillId="9" borderId="119" xfId="2" applyFont="1" applyFill="1" applyBorder="1" applyAlignment="1" applyProtection="1">
      <alignment vertical="center"/>
      <protection locked="0"/>
    </xf>
    <xf numFmtId="9" fontId="5" fillId="9" borderId="128" xfId="2" applyFont="1" applyFill="1" applyBorder="1" applyAlignment="1" applyProtection="1">
      <alignment vertical="center"/>
      <protection locked="0"/>
    </xf>
    <xf numFmtId="9" fontId="5" fillId="9" borderId="103" xfId="2" applyFont="1" applyFill="1" applyBorder="1" applyAlignment="1" applyProtection="1">
      <alignment vertical="center"/>
      <protection locked="0"/>
    </xf>
    <xf numFmtId="9" fontId="5" fillId="9" borderId="106" xfId="2" applyFont="1" applyFill="1" applyBorder="1" applyAlignment="1" applyProtection="1">
      <alignment vertical="center"/>
      <protection locked="0"/>
    </xf>
    <xf numFmtId="9" fontId="5" fillId="9" borderId="118" xfId="2" applyFont="1" applyFill="1" applyBorder="1" applyAlignment="1" applyProtection="1">
      <alignment vertical="center"/>
      <protection locked="0"/>
    </xf>
    <xf numFmtId="9" fontId="5" fillId="9" borderId="63" xfId="2" applyFont="1" applyFill="1" applyBorder="1" applyAlignment="1" applyProtection="1">
      <alignment vertical="center"/>
      <protection locked="0"/>
    </xf>
    <xf numFmtId="9" fontId="5" fillId="9" borderId="121" xfId="2" applyFont="1" applyFill="1" applyBorder="1" applyAlignment="1" applyProtection="1">
      <alignment vertical="center"/>
      <protection locked="0"/>
    </xf>
    <xf numFmtId="9" fontId="5" fillId="9" borderId="7" xfId="2" applyFont="1" applyFill="1" applyBorder="1" applyAlignment="1" applyProtection="1">
      <alignment vertical="center"/>
      <protection locked="0"/>
    </xf>
    <xf numFmtId="9" fontId="5" fillId="9" borderId="107" xfId="2" applyFont="1" applyFill="1" applyBorder="1" applyAlignment="1" applyProtection="1">
      <alignment vertical="center"/>
      <protection locked="0"/>
    </xf>
    <xf numFmtId="9" fontId="5" fillId="9" borderId="102" xfId="2" applyFont="1" applyFill="1" applyBorder="1" applyAlignment="1" applyProtection="1">
      <alignment vertical="center"/>
      <protection locked="0"/>
    </xf>
    <xf numFmtId="9" fontId="5" fillId="9" borderId="115" xfId="2" applyFont="1" applyFill="1" applyBorder="1" applyAlignment="1" applyProtection="1">
      <alignment vertical="center"/>
      <protection locked="0"/>
    </xf>
    <xf numFmtId="9" fontId="5" fillId="9" borderId="86" xfId="2" applyFont="1" applyFill="1" applyBorder="1" applyAlignment="1" applyProtection="1">
      <alignment vertical="center"/>
      <protection locked="0"/>
    </xf>
    <xf numFmtId="9" fontId="11" fillId="9" borderId="181" xfId="2" applyFont="1" applyFill="1" applyBorder="1" applyAlignment="1" applyProtection="1">
      <alignment horizontal="center" vertical="center"/>
      <protection locked="0"/>
    </xf>
    <xf numFmtId="0" fontId="5" fillId="0" borderId="22" xfId="0" applyFont="1" applyBorder="1" applyAlignment="1">
      <alignment vertical="center"/>
    </xf>
    <xf numFmtId="0" fontId="9" fillId="5" borderId="26" xfId="0" applyFont="1" applyFill="1" applyBorder="1" applyAlignment="1">
      <alignment vertical="center" wrapText="1"/>
    </xf>
    <xf numFmtId="0" fontId="9" fillId="5" borderId="26" xfId="0" applyFont="1" applyFill="1" applyBorder="1" applyAlignment="1">
      <alignment horizontal="left" vertical="center" wrapText="1"/>
    </xf>
    <xf numFmtId="9" fontId="11" fillId="9" borderId="12" xfId="2" applyFont="1" applyFill="1" applyBorder="1" applyAlignment="1" applyProtection="1">
      <alignment horizontal="center" vertical="center"/>
      <protection locked="0"/>
    </xf>
    <xf numFmtId="3" fontId="17" fillId="3" borderId="84" xfId="1" applyNumberFormat="1" applyFont="1" applyFill="1" applyBorder="1" applyAlignment="1" applyProtection="1">
      <alignment horizontal="center" vertical="center" wrapText="1"/>
    </xf>
    <xf numFmtId="0" fontId="17" fillId="3" borderId="84" xfId="0" applyFont="1" applyFill="1" applyBorder="1" applyAlignment="1">
      <alignment horizontal="center" vertical="center"/>
    </xf>
    <xf numFmtId="0" fontId="17" fillId="3" borderId="78" xfId="0" applyFont="1" applyFill="1" applyBorder="1" applyAlignment="1">
      <alignment horizontal="center" vertical="center" wrapText="1"/>
    </xf>
    <xf numFmtId="0" fontId="17" fillId="3" borderId="40" xfId="0" applyFont="1" applyFill="1" applyBorder="1" applyAlignment="1">
      <alignment horizontal="center" vertical="center" wrapText="1"/>
    </xf>
    <xf numFmtId="3" fontId="17" fillId="3" borderId="95" xfId="1" applyNumberFormat="1" applyFont="1" applyFill="1" applyBorder="1" applyAlignment="1" applyProtection="1">
      <alignment horizontal="center" vertical="center" wrapText="1"/>
    </xf>
    <xf numFmtId="3" fontId="17" fillId="3" borderId="40" xfId="1" applyNumberFormat="1" applyFont="1" applyFill="1" applyBorder="1" applyAlignment="1" applyProtection="1">
      <alignment horizontal="center" vertical="center" wrapText="1"/>
    </xf>
    <xf numFmtId="3" fontId="17" fillId="3" borderId="91" xfId="1" applyNumberFormat="1" applyFont="1" applyFill="1" applyBorder="1" applyAlignment="1" applyProtection="1">
      <alignment horizontal="center" vertical="center" wrapText="1"/>
    </xf>
    <xf numFmtId="0" fontId="6" fillId="8" borderId="68" xfId="0" applyFont="1" applyFill="1" applyBorder="1" applyAlignment="1">
      <alignment horizontal="center" vertical="center" wrapText="1"/>
    </xf>
    <xf numFmtId="0" fontId="9" fillId="8" borderId="68" xfId="0" applyFont="1" applyFill="1" applyBorder="1" applyAlignment="1">
      <alignment horizontal="center" vertical="center" wrapText="1"/>
    </xf>
    <xf numFmtId="0" fontId="6" fillId="8" borderId="24" xfId="0" applyFont="1" applyFill="1" applyBorder="1" applyAlignment="1">
      <alignment horizontal="center" vertical="center"/>
    </xf>
    <xf numFmtId="0" fontId="6" fillId="8" borderId="148" xfId="0" applyFont="1" applyFill="1" applyBorder="1" applyAlignment="1">
      <alignment horizontal="center" vertical="center" wrapText="1"/>
    </xf>
    <xf numFmtId="0" fontId="35" fillId="3" borderId="22" xfId="0" applyFont="1" applyFill="1" applyBorder="1" applyAlignment="1">
      <alignment horizontal="left" vertical="center"/>
    </xf>
    <xf numFmtId="0" fontId="35" fillId="3" borderId="22" xfId="0" applyFont="1" applyFill="1" applyBorder="1" applyAlignment="1">
      <alignment vertical="center" wrapText="1"/>
    </xf>
    <xf numFmtId="0" fontId="35" fillId="3" borderId="22" xfId="0" applyFont="1" applyFill="1" applyBorder="1" applyAlignment="1">
      <alignment horizontal="left" vertical="center" wrapText="1"/>
    </xf>
    <xf numFmtId="0" fontId="35" fillId="3" borderId="22" xfId="0" applyFont="1" applyFill="1" applyBorder="1" applyAlignment="1">
      <alignment vertical="center"/>
    </xf>
    <xf numFmtId="3" fontId="35" fillId="4" borderId="187" xfId="0" applyNumberFormat="1" applyFont="1" applyFill="1" applyBorder="1" applyAlignment="1">
      <alignment vertical="center"/>
    </xf>
    <xf numFmtId="9" fontId="35" fillId="4" borderId="183" xfId="2" applyFont="1" applyFill="1" applyBorder="1" applyAlignment="1" applyProtection="1">
      <alignment vertical="center"/>
    </xf>
    <xf numFmtId="9" fontId="35" fillId="4" borderId="184" xfId="2" applyFont="1" applyFill="1" applyBorder="1" applyAlignment="1" applyProtection="1">
      <alignment vertical="center"/>
    </xf>
    <xf numFmtId="3" fontId="35" fillId="7" borderId="79" xfId="1" applyNumberFormat="1" applyFont="1" applyFill="1" applyBorder="1" applyAlignment="1" applyProtection="1">
      <alignment vertical="center"/>
    </xf>
    <xf numFmtId="3" fontId="35" fillId="7" borderId="87" xfId="1" applyNumberFormat="1" applyFont="1" applyFill="1" applyBorder="1" applyAlignment="1" applyProtection="1">
      <alignment horizontal="left" vertical="center"/>
    </xf>
    <xf numFmtId="3" fontId="35" fillId="7" borderId="87" xfId="1" applyNumberFormat="1" applyFont="1" applyFill="1" applyBorder="1" applyAlignment="1" applyProtection="1">
      <alignment horizontal="left" vertical="center" indent="3"/>
    </xf>
    <xf numFmtId="0" fontId="35" fillId="3" borderId="23" xfId="0" applyFont="1" applyFill="1" applyBorder="1" applyAlignment="1">
      <alignment vertical="center"/>
    </xf>
    <xf numFmtId="0" fontId="35" fillId="3" borderId="26" xfId="0" applyFont="1" applyFill="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35" fillId="3" borderId="25" xfId="0" applyFont="1" applyFill="1" applyBorder="1" applyAlignment="1">
      <alignment vertical="center"/>
    </xf>
    <xf numFmtId="0" fontId="6" fillId="10" borderId="26" xfId="0" applyFont="1" applyFill="1" applyBorder="1" applyAlignment="1">
      <alignment horizontal="left" vertical="center"/>
    </xf>
    <xf numFmtId="0" fontId="5" fillId="0" borderId="24" xfId="0" applyFont="1" applyBorder="1" applyAlignment="1">
      <alignment vertical="center"/>
    </xf>
    <xf numFmtId="0" fontId="5" fillId="0" borderId="191" xfId="0" applyFont="1" applyBorder="1" applyAlignment="1">
      <alignment vertical="center"/>
    </xf>
    <xf numFmtId="0" fontId="5" fillId="0" borderId="28" xfId="0" applyFont="1" applyBorder="1" applyAlignment="1">
      <alignment vertical="center"/>
    </xf>
    <xf numFmtId="0" fontId="5" fillId="0" borderId="192" xfId="0" applyFont="1" applyBorder="1" applyAlignment="1">
      <alignment vertical="center"/>
    </xf>
    <xf numFmtId="0" fontId="9" fillId="5" borderId="22" xfId="0" applyFont="1" applyFill="1" applyBorder="1" applyAlignment="1">
      <alignment vertical="center"/>
    </xf>
    <xf numFmtId="0" fontId="5" fillId="0" borderId="26" xfId="0" applyFont="1" applyBorder="1" applyAlignment="1">
      <alignment horizontal="left" vertical="center" wrapText="1"/>
    </xf>
    <xf numFmtId="0" fontId="9" fillId="0" borderId="68" xfId="0" applyFont="1" applyBorder="1" applyAlignment="1">
      <alignment vertical="center"/>
    </xf>
    <xf numFmtId="0" fontId="9" fillId="0" borderId="28" xfId="0" applyFont="1" applyBorder="1" applyAlignment="1">
      <alignment vertical="center"/>
    </xf>
    <xf numFmtId="0" fontId="9" fillId="0" borderId="192" xfId="0" applyFont="1" applyBorder="1" applyAlignment="1">
      <alignment vertical="center"/>
    </xf>
    <xf numFmtId="0" fontId="9" fillId="0" borderId="23" xfId="0" applyFont="1" applyBorder="1" applyAlignment="1">
      <alignment vertical="center"/>
    </xf>
    <xf numFmtId="0" fontId="9" fillId="0" borderId="26" xfId="0" applyFont="1" applyBorder="1" applyAlignment="1">
      <alignment vertical="center"/>
    </xf>
    <xf numFmtId="0" fontId="9" fillId="5" borderId="23" xfId="0" applyFont="1" applyFill="1" applyBorder="1" applyAlignment="1">
      <alignment vertical="center"/>
    </xf>
    <xf numFmtId="0" fontId="9" fillId="5" borderId="26" xfId="0" applyFont="1" applyFill="1" applyBorder="1" applyAlignment="1">
      <alignment vertical="center"/>
    </xf>
    <xf numFmtId="0" fontId="5" fillId="0" borderId="26" xfId="0" applyFont="1" applyBorder="1" applyAlignment="1">
      <alignment horizontal="left" vertical="center" wrapText="1" indent="1"/>
    </xf>
    <xf numFmtId="0" fontId="6" fillId="0" borderId="28" xfId="0" applyFont="1" applyBorder="1" applyAlignment="1">
      <alignment vertical="center"/>
    </xf>
    <xf numFmtId="0" fontId="6" fillId="0" borderId="192" xfId="0" applyFont="1" applyBorder="1" applyAlignment="1">
      <alignment vertical="center"/>
    </xf>
    <xf numFmtId="0" fontId="9" fillId="5" borderId="28" xfId="0" applyFont="1" applyFill="1" applyBorder="1" applyAlignment="1">
      <alignment vertical="center"/>
    </xf>
    <xf numFmtId="0" fontId="9" fillId="5" borderId="192" xfId="0" applyFont="1" applyFill="1" applyBorder="1" applyAlignment="1">
      <alignment vertical="center"/>
    </xf>
    <xf numFmtId="0" fontId="9" fillId="8" borderId="26" xfId="0" applyFont="1" applyFill="1" applyBorder="1" applyAlignment="1">
      <alignment horizontal="center" vertical="center" wrapText="1"/>
    </xf>
    <xf numFmtId="0" fontId="9" fillId="8" borderId="24" xfId="0" applyFont="1" applyFill="1" applyBorder="1" applyAlignment="1">
      <alignment vertical="center" wrapText="1"/>
    </xf>
    <xf numFmtId="0" fontId="9" fillId="8" borderId="193" xfId="0" applyFont="1" applyFill="1" applyBorder="1" applyAlignment="1">
      <alignment vertical="center" wrapText="1"/>
    </xf>
    <xf numFmtId="0" fontId="9" fillId="8" borderId="191" xfId="0" applyFont="1" applyFill="1" applyBorder="1" applyAlignment="1">
      <alignment vertical="center" wrapText="1"/>
    </xf>
    <xf numFmtId="0" fontId="9" fillId="8" borderId="28" xfId="0" applyFont="1" applyFill="1" applyBorder="1" applyAlignment="1">
      <alignment vertical="center" wrapText="1"/>
    </xf>
    <xf numFmtId="0" fontId="9" fillId="8" borderId="194" xfId="0" applyFont="1" applyFill="1" applyBorder="1" applyAlignment="1">
      <alignment vertical="center" wrapText="1"/>
    </xf>
    <xf numFmtId="0" fontId="9" fillId="8" borderId="192" xfId="0" applyFont="1" applyFill="1" applyBorder="1" applyAlignment="1">
      <alignment vertical="center" wrapText="1"/>
    </xf>
    <xf numFmtId="0" fontId="9" fillId="5" borderId="25" xfId="0" applyFont="1" applyFill="1" applyBorder="1" applyAlignment="1">
      <alignment vertical="center"/>
    </xf>
    <xf numFmtId="0" fontId="9" fillId="0" borderId="26" xfId="0" applyFont="1" applyBorder="1" applyAlignment="1">
      <alignment vertical="center" wrapText="1"/>
    </xf>
    <xf numFmtId="0" fontId="9" fillId="8" borderId="26" xfId="0" applyFont="1" applyFill="1" applyBorder="1" applyAlignment="1">
      <alignment vertical="center" wrapText="1"/>
    </xf>
    <xf numFmtId="0" fontId="5" fillId="0" borderId="29" xfId="0" applyFont="1" applyBorder="1" applyAlignment="1">
      <alignment horizontal="left" vertical="center" indent="1"/>
    </xf>
    <xf numFmtId="0" fontId="35" fillId="3" borderId="22" xfId="0" applyFont="1" applyFill="1" applyBorder="1" applyAlignment="1">
      <alignment horizontal="center" vertical="center"/>
    </xf>
    <xf numFmtId="0" fontId="26" fillId="0" borderId="194" xfId="0" applyFont="1" applyBorder="1"/>
    <xf numFmtId="0" fontId="35" fillId="4" borderId="198" xfId="0" applyFont="1" applyFill="1" applyBorder="1" applyAlignment="1">
      <alignment vertical="center"/>
    </xf>
    <xf numFmtId="0" fontId="35" fillId="4" borderId="31" xfId="0" applyFont="1" applyFill="1" applyBorder="1" applyAlignment="1">
      <alignment vertical="center"/>
    </xf>
    <xf numFmtId="0" fontId="35" fillId="4" borderId="199" xfId="0" applyFont="1" applyFill="1" applyBorder="1" applyAlignment="1">
      <alignment vertical="center"/>
    </xf>
    <xf numFmtId="0" fontId="6" fillId="8" borderId="27" xfId="0" applyFont="1" applyFill="1" applyBorder="1" applyAlignment="1">
      <alignment vertical="center"/>
    </xf>
    <xf numFmtId="0" fontId="6" fillId="8" borderId="28" xfId="0" applyFont="1" applyFill="1" applyBorder="1" applyAlignment="1">
      <alignment vertical="center"/>
    </xf>
    <xf numFmtId="0" fontId="6" fillId="8" borderId="67" xfId="0" applyFont="1" applyFill="1" applyBorder="1" applyAlignment="1">
      <alignment vertical="center" wrapText="1"/>
    </xf>
    <xf numFmtId="0" fontId="6" fillId="8" borderId="29" xfId="0" applyFont="1" applyFill="1" applyBorder="1" applyAlignment="1">
      <alignment vertical="center" wrapText="1"/>
    </xf>
    <xf numFmtId="0" fontId="9" fillId="8" borderId="67" xfId="0" applyFont="1" applyFill="1" applyBorder="1" applyAlignment="1">
      <alignment vertical="center" wrapText="1"/>
    </xf>
    <xf numFmtId="0" fontId="9" fillId="8" borderId="29" xfId="0" applyFont="1" applyFill="1" applyBorder="1" applyAlignment="1">
      <alignment vertical="center" wrapText="1"/>
    </xf>
    <xf numFmtId="0" fontId="6" fillId="8" borderId="149" xfId="0" applyFont="1" applyFill="1" applyBorder="1" applyAlignment="1">
      <alignment vertical="center" wrapText="1"/>
    </xf>
    <xf numFmtId="0" fontId="6" fillId="8" borderId="150" xfId="0" applyFont="1" applyFill="1" applyBorder="1" applyAlignment="1">
      <alignment vertical="center" wrapText="1"/>
    </xf>
    <xf numFmtId="14" fontId="5" fillId="9" borderId="22" xfId="0" applyNumberFormat="1" applyFont="1" applyFill="1" applyBorder="1" applyAlignment="1" applyProtection="1">
      <alignment horizontal="left" vertical="center" wrapText="1"/>
      <protection locked="0"/>
    </xf>
    <xf numFmtId="3" fontId="21" fillId="9" borderId="22" xfId="0" applyNumberFormat="1" applyFont="1" applyFill="1" applyBorder="1" applyAlignment="1" applyProtection="1">
      <alignment horizontal="left" vertical="center"/>
      <protection locked="0"/>
    </xf>
    <xf numFmtId="0" fontId="5" fillId="9" borderId="22" xfId="0" applyFont="1" applyFill="1" applyBorder="1" applyAlignment="1" applyProtection="1">
      <alignment vertical="center" wrapText="1"/>
      <protection locked="0"/>
    </xf>
    <xf numFmtId="0" fontId="5" fillId="9" borderId="26" xfId="0" applyFont="1" applyFill="1" applyBorder="1" applyAlignment="1" applyProtection="1">
      <alignment vertical="center" wrapText="1"/>
      <protection locked="0"/>
    </xf>
    <xf numFmtId="0" fontId="5" fillId="0" borderId="0" xfId="0" applyFont="1" applyAlignment="1" applyProtection="1">
      <alignment wrapText="1"/>
      <protection locked="0"/>
    </xf>
    <xf numFmtId="3" fontId="5" fillId="0" borderId="0" xfId="0" applyNumberFormat="1" applyFont="1" applyProtection="1">
      <protection locked="0"/>
    </xf>
    <xf numFmtId="3" fontId="6" fillId="8" borderId="4" xfId="0" applyNumberFormat="1" applyFont="1" applyFill="1" applyBorder="1" applyAlignment="1">
      <alignment horizontal="left" vertical="center" wrapText="1"/>
    </xf>
    <xf numFmtId="3" fontId="6" fillId="8" borderId="15" xfId="0" applyNumberFormat="1" applyFont="1" applyFill="1" applyBorder="1" applyAlignment="1">
      <alignment horizontal="left" vertical="center" wrapText="1"/>
    </xf>
    <xf numFmtId="0" fontId="35" fillId="4" borderId="200"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201" xfId="0" applyFont="1" applyFill="1" applyBorder="1" applyAlignment="1">
      <alignment horizontal="center" vertical="center"/>
    </xf>
    <xf numFmtId="0" fontId="9" fillId="5" borderId="23"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5" fillId="9" borderId="23" xfId="0" applyFont="1" applyFill="1" applyBorder="1" applyAlignment="1" applyProtection="1">
      <alignment horizontal="left" vertical="center" wrapText="1"/>
      <protection locked="0"/>
    </xf>
    <xf numFmtId="0" fontId="5" fillId="9" borderId="25" xfId="0" applyFont="1" applyFill="1" applyBorder="1" applyAlignment="1" applyProtection="1">
      <alignment horizontal="left" vertical="center" wrapText="1"/>
      <protection locked="0"/>
    </xf>
    <xf numFmtId="0" fontId="5" fillId="9" borderId="26" xfId="0" applyFont="1" applyFill="1" applyBorder="1" applyAlignment="1" applyProtection="1">
      <alignment horizontal="left" vertical="center" wrapText="1"/>
      <protection locked="0"/>
    </xf>
    <xf numFmtId="0" fontId="5" fillId="9" borderId="22" xfId="0" applyFont="1" applyFill="1" applyBorder="1" applyAlignment="1" applyProtection="1">
      <alignment horizontal="left" vertical="center"/>
      <protection locked="0"/>
    </xf>
    <xf numFmtId="0" fontId="35" fillId="4" borderId="92" xfId="0" applyFont="1" applyFill="1" applyBorder="1" applyAlignment="1">
      <alignment horizontal="center" vertical="center"/>
    </xf>
    <xf numFmtId="0" fontId="35" fillId="4" borderId="37" xfId="0" applyFont="1" applyFill="1" applyBorder="1" applyAlignment="1">
      <alignment horizontal="center" vertical="center"/>
    </xf>
    <xf numFmtId="0" fontId="35" fillId="4" borderId="198" xfId="0" applyFont="1" applyFill="1" applyBorder="1" applyAlignment="1">
      <alignment horizontal="center" vertical="center"/>
    </xf>
    <xf numFmtId="0" fontId="35" fillId="4" borderId="31" xfId="0" applyFont="1" applyFill="1" applyBorder="1" applyAlignment="1">
      <alignment horizontal="center" vertical="center"/>
    </xf>
    <xf numFmtId="0" fontId="35" fillId="4" borderId="199" xfId="0" applyFont="1" applyFill="1" applyBorder="1" applyAlignment="1">
      <alignment horizontal="center" vertical="center"/>
    </xf>
    <xf numFmtId="0" fontId="5" fillId="0" borderId="29" xfId="0" applyFont="1" applyBorder="1" applyAlignment="1">
      <alignment horizontal="left" vertical="center"/>
    </xf>
    <xf numFmtId="0" fontId="35" fillId="4" borderId="93" xfId="0" applyFont="1" applyFill="1" applyBorder="1" applyAlignment="1">
      <alignment horizontal="center" vertical="center"/>
    </xf>
    <xf numFmtId="0" fontId="35" fillId="4" borderId="195" xfId="0" applyFont="1" applyFill="1" applyBorder="1" applyAlignment="1">
      <alignment horizontal="center" vertical="center"/>
    </xf>
    <xf numFmtId="0" fontId="35" fillId="4" borderId="196" xfId="0" applyFont="1" applyFill="1" applyBorder="1" applyAlignment="1">
      <alignment horizontal="center" vertical="center"/>
    </xf>
    <xf numFmtId="0" fontId="35" fillId="4" borderId="197" xfId="0" applyFont="1" applyFill="1" applyBorder="1" applyAlignment="1">
      <alignment horizontal="center" vertical="center"/>
    </xf>
    <xf numFmtId="0" fontId="9" fillId="0" borderId="22" xfId="0" applyFont="1" applyBorder="1" applyAlignment="1">
      <alignment horizontal="center" vertical="center" wrapText="1"/>
    </xf>
    <xf numFmtId="3" fontId="35" fillId="7" borderId="31" xfId="1" applyNumberFormat="1" applyFont="1" applyFill="1" applyBorder="1" applyAlignment="1" applyProtection="1">
      <alignment horizontal="center" vertical="center" wrapText="1"/>
    </xf>
    <xf numFmtId="3" fontId="35" fillId="7" borderId="30" xfId="1" applyNumberFormat="1" applyFont="1" applyFill="1" applyBorder="1" applyAlignment="1" applyProtection="1">
      <alignment horizontal="center" vertical="center" wrapText="1"/>
    </xf>
    <xf numFmtId="3" fontId="17" fillId="3" borderId="152" xfId="1" applyNumberFormat="1" applyFont="1" applyFill="1" applyBorder="1" applyAlignment="1" applyProtection="1">
      <alignment horizontal="center" vertical="center" wrapText="1"/>
    </xf>
    <xf numFmtId="3" fontId="17" fillId="3" borderId="153" xfId="1" applyNumberFormat="1" applyFont="1" applyFill="1" applyBorder="1" applyAlignment="1" applyProtection="1">
      <alignment horizontal="center" vertical="center" wrapText="1"/>
    </xf>
    <xf numFmtId="3" fontId="6" fillId="8" borderId="13" xfId="0" applyNumberFormat="1" applyFont="1" applyFill="1" applyBorder="1" applyAlignment="1">
      <alignment horizontal="left" vertical="center" wrapText="1"/>
    </xf>
    <xf numFmtId="3" fontId="6" fillId="8" borderId="16" xfId="0" applyNumberFormat="1" applyFont="1" applyFill="1" applyBorder="1" applyAlignment="1">
      <alignment horizontal="left" vertical="center" wrapText="1"/>
    </xf>
    <xf numFmtId="164" fontId="17" fillId="3" borderId="11" xfId="0" applyNumberFormat="1" applyFont="1" applyFill="1" applyBorder="1" applyAlignment="1">
      <alignment horizontal="center" vertical="center" wrapText="1"/>
    </xf>
    <xf numFmtId="164" fontId="17" fillId="3" borderId="0" xfId="0" applyNumberFormat="1" applyFont="1" applyFill="1" applyAlignment="1">
      <alignment horizontal="center" vertical="center" wrapText="1"/>
    </xf>
    <xf numFmtId="164" fontId="17" fillId="3" borderId="168" xfId="0" applyNumberFormat="1" applyFont="1" applyFill="1" applyBorder="1" applyAlignment="1">
      <alignment horizontal="center" vertical="center" wrapText="1"/>
    </xf>
    <xf numFmtId="3" fontId="6" fillId="0" borderId="160" xfId="0" applyNumberFormat="1" applyFont="1" applyBorder="1" applyAlignment="1">
      <alignment horizontal="left" vertical="center" wrapText="1"/>
    </xf>
    <xf numFmtId="3" fontId="6" fillId="0" borderId="161" xfId="0" applyNumberFormat="1" applyFont="1" applyBorder="1" applyAlignment="1">
      <alignment horizontal="left" vertical="center" wrapText="1"/>
    </xf>
    <xf numFmtId="3" fontId="6" fillId="0" borderId="0" xfId="0" applyNumberFormat="1" applyFont="1" applyAlignment="1">
      <alignment horizontal="left" vertical="center" wrapText="1"/>
    </xf>
    <xf numFmtId="3" fontId="6" fillId="0" borderId="167" xfId="0" applyNumberFormat="1" applyFont="1" applyBorder="1" applyAlignment="1">
      <alignment horizontal="left" vertical="center" wrapText="1"/>
    </xf>
    <xf numFmtId="3" fontId="6" fillId="0" borderId="6" xfId="0" applyNumberFormat="1" applyFont="1" applyBorder="1" applyAlignment="1">
      <alignment horizontal="left" vertical="center" wrapText="1"/>
    </xf>
    <xf numFmtId="3" fontId="6" fillId="0" borderId="154" xfId="0" applyNumberFormat="1" applyFont="1" applyBorder="1" applyAlignment="1">
      <alignment horizontal="left" vertical="center" wrapText="1"/>
    </xf>
    <xf numFmtId="0" fontId="5" fillId="2" borderId="0" xfId="0" applyFont="1" applyFill="1" applyAlignment="1">
      <alignment horizontal="center"/>
    </xf>
    <xf numFmtId="0" fontId="34" fillId="4" borderId="3" xfId="0" applyFont="1" applyFill="1" applyBorder="1" applyAlignment="1">
      <alignment horizontal="center" vertical="center"/>
    </xf>
    <xf numFmtId="0" fontId="5" fillId="0" borderId="0" xfId="0" applyFont="1" applyAlignment="1">
      <alignment horizontal="center"/>
    </xf>
    <xf numFmtId="0" fontId="6" fillId="8" borderId="25" xfId="0" applyFont="1" applyFill="1" applyBorder="1" applyAlignment="1">
      <alignment horizontal="center" vertical="center" wrapText="1"/>
    </xf>
    <xf numFmtId="0" fontId="6" fillId="8" borderId="144"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5" fillId="0" borderId="22" xfId="0" applyFont="1" applyBorder="1" applyAlignment="1">
      <alignment horizontal="left" vertical="center"/>
    </xf>
    <xf numFmtId="3" fontId="35" fillId="7" borderId="32" xfId="1" applyNumberFormat="1" applyFont="1" applyFill="1" applyBorder="1" applyAlignment="1" applyProtection="1">
      <alignment horizontal="center" vertical="center" wrapText="1"/>
    </xf>
    <xf numFmtId="3" fontId="35" fillId="7" borderId="33" xfId="1" applyNumberFormat="1" applyFont="1" applyFill="1" applyBorder="1" applyAlignment="1" applyProtection="1">
      <alignment horizontal="center" vertical="center" wrapText="1"/>
    </xf>
    <xf numFmtId="3" fontId="35" fillId="7" borderId="35" xfId="1" applyNumberFormat="1" applyFont="1" applyFill="1" applyBorder="1" applyAlignment="1" applyProtection="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10" borderId="23"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0" borderId="144" xfId="0" applyFont="1" applyFill="1" applyBorder="1" applyAlignment="1">
      <alignment horizontal="center" vertical="center" wrapText="1"/>
    </xf>
    <xf numFmtId="3" fontId="17" fillId="3" borderId="11" xfId="0" applyNumberFormat="1" applyFont="1" applyFill="1" applyBorder="1" applyAlignment="1">
      <alignment horizontal="center" vertical="center" wrapText="1"/>
    </xf>
    <xf numFmtId="3" fontId="17" fillId="3" borderId="0" xfId="0" applyNumberFormat="1" applyFont="1" applyFill="1" applyAlignment="1">
      <alignment horizontal="center" vertical="center" wrapText="1"/>
    </xf>
    <xf numFmtId="3" fontId="17" fillId="3" borderId="168" xfId="0" applyNumberFormat="1" applyFont="1" applyFill="1" applyBorder="1" applyAlignment="1">
      <alignment horizontal="center" vertical="center" wrapText="1"/>
    </xf>
    <xf numFmtId="3" fontId="35" fillId="7" borderId="36" xfId="1" applyNumberFormat="1" applyFont="1" applyFill="1" applyBorder="1" applyAlignment="1" applyProtection="1">
      <alignment horizontal="center" vertical="center" wrapText="1"/>
    </xf>
    <xf numFmtId="3" fontId="6" fillId="8" borderId="4" xfId="0" applyNumberFormat="1" applyFont="1" applyFill="1" applyBorder="1" applyAlignment="1">
      <alignment vertical="center" wrapText="1"/>
    </xf>
    <xf numFmtId="3" fontId="6" fillId="8" borderId="15" xfId="0" applyNumberFormat="1" applyFont="1" applyFill="1" applyBorder="1" applyAlignment="1">
      <alignment vertical="center" wrapText="1"/>
    </xf>
    <xf numFmtId="3" fontId="17" fillId="3" borderId="166" xfId="0" applyNumberFormat="1" applyFont="1" applyFill="1" applyBorder="1" applyAlignment="1">
      <alignment horizontal="center" vertical="center" wrapText="1"/>
    </xf>
    <xf numFmtId="3" fontId="6" fillId="0" borderId="166" xfId="0" applyNumberFormat="1" applyFont="1" applyBorder="1" applyAlignment="1">
      <alignment horizontal="left" vertical="center" wrapText="1"/>
    </xf>
    <xf numFmtId="3" fontId="6" fillId="0" borderId="19" xfId="0" applyNumberFormat="1" applyFont="1" applyBorder="1" applyAlignment="1">
      <alignment horizontal="left" vertical="center" wrapText="1"/>
    </xf>
    <xf numFmtId="3" fontId="35" fillId="7" borderId="34" xfId="1" applyNumberFormat="1" applyFont="1" applyFill="1" applyBorder="1" applyAlignment="1" applyProtection="1">
      <alignment horizontal="center" vertical="center" wrapText="1"/>
    </xf>
    <xf numFmtId="0" fontId="6" fillId="5" borderId="22" xfId="0" applyFont="1" applyFill="1" applyBorder="1" applyAlignment="1">
      <alignment horizontal="left" vertical="center" wrapText="1"/>
    </xf>
    <xf numFmtId="0" fontId="5" fillId="17" borderId="23" xfId="0" applyFont="1" applyFill="1" applyBorder="1" applyAlignment="1">
      <alignment horizontal="left" vertical="center" wrapText="1"/>
    </xf>
    <xf numFmtId="0" fontId="5" fillId="17" borderId="25" xfId="0" applyFont="1" applyFill="1" applyBorder="1" applyAlignment="1">
      <alignment horizontal="left" vertical="center" wrapText="1"/>
    </xf>
    <xf numFmtId="0" fontId="5" fillId="17" borderId="26" xfId="0" applyFont="1" applyFill="1" applyBorder="1" applyAlignment="1">
      <alignment horizontal="left" vertical="center" wrapText="1"/>
    </xf>
    <xf numFmtId="0" fontId="0" fillId="9" borderId="23" xfId="0" applyFill="1" applyBorder="1" applyAlignment="1" applyProtection="1">
      <alignment horizontal="left" vertical="center" wrapText="1"/>
      <protection locked="0"/>
    </xf>
    <xf numFmtId="0" fontId="0" fillId="9" borderId="25" xfId="0" applyFill="1" applyBorder="1" applyAlignment="1" applyProtection="1">
      <alignment horizontal="left" vertical="center" wrapText="1"/>
      <protection locked="0"/>
    </xf>
    <xf numFmtId="0" fontId="0" fillId="9" borderId="26" xfId="0" applyFill="1" applyBorder="1" applyAlignment="1" applyProtection="1">
      <alignment horizontal="left" vertical="center" wrapText="1"/>
      <protection locked="0"/>
    </xf>
    <xf numFmtId="0" fontId="26" fillId="0" borderId="194" xfId="0" applyFont="1" applyBorder="1" applyAlignment="1">
      <alignment horizontal="left"/>
    </xf>
    <xf numFmtId="0" fontId="6" fillId="8" borderId="22" xfId="0" applyFont="1" applyFill="1" applyBorder="1" applyAlignment="1">
      <alignment horizontal="center" vertical="center" wrapText="1"/>
    </xf>
    <xf numFmtId="0" fontId="11" fillId="9" borderId="23" xfId="0" applyFont="1" applyFill="1" applyBorder="1" applyAlignment="1" applyProtection="1">
      <alignment horizontal="left" vertical="center" wrapText="1"/>
      <protection locked="0"/>
    </xf>
    <xf numFmtId="0" fontId="11" fillId="9" borderId="26" xfId="0" applyFont="1" applyFill="1" applyBorder="1" applyAlignment="1" applyProtection="1">
      <alignment horizontal="left" vertical="center" wrapText="1"/>
      <protection locked="0"/>
    </xf>
    <xf numFmtId="0" fontId="11" fillId="9" borderId="25" xfId="0" applyFont="1" applyFill="1" applyBorder="1" applyAlignment="1" applyProtection="1">
      <alignment horizontal="left" vertical="center" wrapText="1"/>
      <protection locked="0"/>
    </xf>
    <xf numFmtId="0" fontId="9" fillId="0" borderId="29" xfId="0" applyFont="1" applyBorder="1" applyAlignment="1">
      <alignment horizontal="center" vertical="center" wrapText="1"/>
    </xf>
    <xf numFmtId="0" fontId="9" fillId="8" borderId="23"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11" fillId="9" borderId="23" xfId="0" applyFont="1" applyFill="1" applyBorder="1" applyAlignment="1" applyProtection="1">
      <alignment horizontal="left" wrapText="1"/>
      <protection locked="0"/>
    </xf>
    <xf numFmtId="0" fontId="11" fillId="9" borderId="26" xfId="0" applyFont="1" applyFill="1" applyBorder="1" applyAlignment="1" applyProtection="1">
      <alignment horizontal="left" wrapText="1"/>
      <protection locked="0"/>
    </xf>
    <xf numFmtId="0" fontId="9"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11" fillId="9" borderId="25" xfId="0" applyFont="1" applyFill="1" applyBorder="1" applyAlignment="1" applyProtection="1">
      <alignment horizontal="left" wrapText="1"/>
      <protection locked="0"/>
    </xf>
    <xf numFmtId="0" fontId="5" fillId="9" borderId="23" xfId="0" applyFont="1" applyFill="1" applyBorder="1" applyAlignment="1" applyProtection="1">
      <alignment horizontal="center"/>
      <protection locked="0"/>
    </xf>
    <xf numFmtId="0" fontId="5" fillId="9" borderId="26" xfId="0" applyFont="1" applyFill="1" applyBorder="1" applyAlignment="1" applyProtection="1">
      <alignment horizontal="center"/>
      <protection locked="0"/>
    </xf>
    <xf numFmtId="0" fontId="6" fillId="5" borderId="23" xfId="0" applyFont="1" applyFill="1" applyBorder="1" applyAlignment="1">
      <alignment horizontal="left" vertical="top"/>
    </xf>
    <xf numFmtId="0" fontId="6" fillId="5" borderId="26" xfId="0" applyFont="1" applyFill="1" applyBorder="1" applyAlignment="1">
      <alignment horizontal="left" vertical="top"/>
    </xf>
    <xf numFmtId="0" fontId="16" fillId="9" borderId="23" xfId="0" applyFont="1" applyFill="1" applyBorder="1" applyAlignment="1" applyProtection="1">
      <alignment horizontal="left" vertical="center" wrapText="1"/>
      <protection locked="0"/>
    </xf>
    <xf numFmtId="0" fontId="16" fillId="9" borderId="26" xfId="0" applyFont="1" applyFill="1" applyBorder="1" applyAlignment="1" applyProtection="1">
      <alignment horizontal="left" vertical="center" wrapText="1"/>
      <protection locked="0"/>
    </xf>
    <xf numFmtId="0" fontId="5" fillId="9" borderId="22" xfId="0" applyFont="1" applyFill="1" applyBorder="1" applyAlignment="1" applyProtection="1">
      <alignment horizontal="left" vertical="center" wrapText="1"/>
      <protection locked="0"/>
    </xf>
    <xf numFmtId="0" fontId="11" fillId="9" borderId="22" xfId="0" applyFont="1" applyFill="1" applyBorder="1" applyAlignment="1" applyProtection="1">
      <alignment horizontal="left" vertical="center" wrapText="1"/>
      <protection locked="0"/>
    </xf>
    <xf numFmtId="0" fontId="6" fillId="5" borderId="23" xfId="0" applyFont="1" applyFill="1" applyBorder="1" applyAlignment="1">
      <alignment horizontal="left" vertical="center"/>
    </xf>
    <xf numFmtId="0" fontId="6" fillId="5" borderId="26" xfId="0" applyFont="1" applyFill="1" applyBorder="1" applyAlignment="1">
      <alignment horizontal="left" vertical="center"/>
    </xf>
    <xf numFmtId="0" fontId="6" fillId="5" borderId="23" xfId="0" applyFont="1" applyFill="1" applyBorder="1" applyAlignment="1">
      <alignment horizontal="left" vertical="center" wrapText="1"/>
    </xf>
    <xf numFmtId="0" fontId="6" fillId="5" borderId="26" xfId="0" applyFont="1" applyFill="1" applyBorder="1" applyAlignment="1">
      <alignment horizontal="left" vertical="center" wrapText="1"/>
    </xf>
    <xf numFmtId="0" fontId="9" fillId="5" borderId="23" xfId="0" applyFont="1" applyFill="1" applyBorder="1" applyAlignment="1">
      <alignment vertical="center" wrapText="1"/>
    </xf>
    <xf numFmtId="0" fontId="9" fillId="5" borderId="25" xfId="0" applyFont="1" applyFill="1" applyBorder="1" applyAlignment="1">
      <alignment vertical="center" wrapText="1"/>
    </xf>
    <xf numFmtId="0" fontId="9" fillId="5" borderId="26" xfId="0" applyFont="1" applyFill="1" applyBorder="1" applyAlignment="1">
      <alignment vertical="center" wrapText="1"/>
    </xf>
    <xf numFmtId="0" fontId="8" fillId="0" borderId="0" xfId="0" applyFont="1" applyAlignment="1">
      <alignment horizontal="left"/>
    </xf>
    <xf numFmtId="0" fontId="6" fillId="0" borderId="22" xfId="0" applyFont="1" applyBorder="1" applyAlignment="1">
      <alignment horizontal="left"/>
    </xf>
  </cellXfs>
  <cellStyles count="4">
    <cellStyle name="Heading 1" xfId="1" builtinId="16"/>
    <cellStyle name="Hyperlink" xfId="3" builtinId="8"/>
    <cellStyle name="Normal" xfId="0" builtinId="0"/>
    <cellStyle name="Percent" xfId="2" builtinId="5"/>
  </cellStyles>
  <dxfs count="176">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6EFCE"/>
        </patternFill>
      </fill>
    </dxf>
    <dxf>
      <numFmt numFmtId="191" formatCode="&quot;&quot;"/>
      <fill>
        <patternFill>
          <bgColor theme="0" tint="-0.14996795556505021"/>
        </patternFill>
      </fill>
    </dxf>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fill>
        <patternFill>
          <bgColor rgb="FFFFC7CE"/>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font>
        <b val="0"/>
        <i val="0"/>
      </font>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7EFCE"/>
        </patternFill>
      </fill>
    </dxf>
    <dxf>
      <fill>
        <patternFill>
          <bgColor rgb="FFFFC7CE"/>
        </patternFill>
      </fill>
    </dxf>
    <dxf>
      <fill>
        <patternFill>
          <bgColor rgb="FFFFEB9C"/>
        </patternFill>
      </fill>
    </dxf>
    <dxf>
      <fill>
        <patternFill>
          <bgColor rgb="FFC7EFCE"/>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font>
        <b val="0"/>
        <i val="0"/>
      </font>
      <numFmt numFmtId="196" formatCode="&quot;1st Quartile&quot;"/>
    </dxf>
    <dxf>
      <numFmt numFmtId="191" formatCode="&quot;&quot;"/>
      <fill>
        <patternFill>
          <bgColor theme="0" tint="-0.14996795556505021"/>
        </patternFill>
      </fill>
    </dxf>
    <dxf>
      <numFmt numFmtId="193" formatCode="&quot;4th Quartile&quot;"/>
    </dxf>
    <dxf>
      <numFmt numFmtId="194" formatCode="&quot;3rd Quartile&quot;"/>
    </dxf>
    <dxf>
      <numFmt numFmtId="195" formatCode="&quot;2nd Quartile&quot;"/>
    </dxf>
    <dxf>
      <numFmt numFmtId="196" formatCode="&quot;1st Quartile&quot;"/>
    </dxf>
    <dxf>
      <numFmt numFmtId="191" formatCode="&quot;&quot;"/>
      <fill>
        <patternFill patternType="solid">
          <bgColor theme="0" tint="-0.14996795556505021"/>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
      <numFmt numFmtId="192" formatCode="&quot;-&quot;"/>
      <fill>
        <patternFill>
          <bgColor theme="2"/>
        </patternFill>
      </fill>
    </dxf>
  </dxfs>
  <tableStyles count="0" defaultTableStyle="TableStyleMedium2" defaultPivotStyle="PivotStyleLight16"/>
  <colors>
    <mruColors>
      <color rgb="FFFFFAEB"/>
      <color rgb="FFFFC7CE"/>
      <color rgb="FF63BE7B"/>
      <color rgb="FFF8696B"/>
      <color rgb="FFFFEB9C"/>
      <color rgb="FFC6EFCE"/>
      <color rgb="FFF4F9F1"/>
      <color rgb="FF006100"/>
      <color rgb="FFC7EFCE"/>
      <color rgb="FF7DD2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34926</xdr:colOff>
      <xdr:row>0</xdr:row>
      <xdr:rowOff>163514</xdr:rowOff>
    </xdr:from>
    <xdr:to>
      <xdr:col>3</xdr:col>
      <xdr:colOff>2145</xdr:colOff>
      <xdr:row>2</xdr:row>
      <xdr:rowOff>67339</xdr:rowOff>
    </xdr:to>
    <xdr:pic>
      <xdr:nvPicPr>
        <xdr:cNvPr id="3" name="Picture 2" descr="Text logo which reads &quot;Greater London Authority&quot;">
          <a:extLst>
            <a:ext uri="{FF2B5EF4-FFF2-40B4-BE49-F238E27FC236}">
              <a16:creationId xmlns:a16="http://schemas.microsoft.com/office/drawing/2014/main" id="{76EA03F2-F63B-43BD-B1AF-590C39AAE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9" y="163514"/>
          <a:ext cx="6317219" cy="30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111128</xdr:colOff>
      <xdr:row>0</xdr:row>
      <xdr:rowOff>158751</xdr:rowOff>
    </xdr:from>
    <xdr:to>
      <xdr:col>3</xdr:col>
      <xdr:colOff>81521</xdr:colOff>
      <xdr:row>2</xdr:row>
      <xdr:rowOff>53051</xdr:rowOff>
    </xdr:to>
    <xdr:pic>
      <xdr:nvPicPr>
        <xdr:cNvPr id="4" name="Picture 3" descr="Text logo which reads &quot;Greater London Authority&quot;">
          <a:extLst>
            <a:ext uri="{FF2B5EF4-FFF2-40B4-BE49-F238E27FC236}">
              <a16:creationId xmlns:a16="http://schemas.microsoft.com/office/drawing/2014/main" id="{44C337E7-9BDA-410C-AFBD-182082064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778" y="158751"/>
          <a:ext cx="6323569" cy="29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60330</xdr:colOff>
      <xdr:row>1</xdr:row>
      <xdr:rowOff>28576</xdr:rowOff>
    </xdr:from>
    <xdr:to>
      <xdr:col>3</xdr:col>
      <xdr:colOff>46599</xdr:colOff>
      <xdr:row>2</xdr:row>
      <xdr:rowOff>127663</xdr:rowOff>
    </xdr:to>
    <xdr:pic>
      <xdr:nvPicPr>
        <xdr:cNvPr id="3" name="Picture 2" descr="Text logo which reads &quot;Greater London Authority&quot;">
          <a:extLst>
            <a:ext uri="{FF2B5EF4-FFF2-40B4-BE49-F238E27FC236}">
              <a16:creationId xmlns:a16="http://schemas.microsoft.com/office/drawing/2014/main" id="{543E50A6-3102-4C2B-B62A-C1901101F2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393" y="227014"/>
          <a:ext cx="6328331" cy="297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34925</xdr:colOff>
      <xdr:row>0</xdr:row>
      <xdr:rowOff>168276</xdr:rowOff>
    </xdr:from>
    <xdr:to>
      <xdr:col>3</xdr:col>
      <xdr:colOff>889556</xdr:colOff>
      <xdr:row>2</xdr:row>
      <xdr:rowOff>59403</xdr:rowOff>
    </xdr:to>
    <xdr:pic>
      <xdr:nvPicPr>
        <xdr:cNvPr id="3" name="Picture 2" descr="Text logo which reads &quot;Greater London Authority&quot;">
          <a:extLst>
            <a:ext uri="{FF2B5EF4-FFF2-40B4-BE49-F238E27FC236}">
              <a16:creationId xmlns:a16="http://schemas.microsoft.com/office/drawing/2014/main" id="{33121D93-B656-4E23-AD10-11CAF7A5F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8" y="168276"/>
          <a:ext cx="6323568" cy="288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rculareconomystatements@london.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A051-E931-4B1C-9B94-936D9980FFDC}">
  <sheetPr codeName="Sheet1"/>
  <dimension ref="A1:J50"/>
  <sheetViews>
    <sheetView topLeftCell="A15" workbookViewId="0">
      <selection activeCell="D23" sqref="D23:D32"/>
    </sheetView>
  </sheetViews>
  <sheetFormatPr defaultColWidth="190.5703125" defaultRowHeight="15"/>
  <cols>
    <col min="1" max="1" width="101.28515625" customWidth="1"/>
    <col min="2" max="2" width="19" customWidth="1"/>
    <col min="3" max="3" width="18.140625" customWidth="1"/>
    <col min="4" max="4" width="16.140625" customWidth="1"/>
    <col min="5" max="5" width="17.28515625" customWidth="1"/>
    <col min="6" max="6" width="18" customWidth="1"/>
    <col min="7" max="10" width="17.28515625" customWidth="1"/>
  </cols>
  <sheetData>
    <row r="1" spans="1:1" ht="23.25">
      <c r="A1" s="1" t="s">
        <v>0</v>
      </c>
    </row>
    <row r="2" spans="1:1">
      <c r="A2" s="2"/>
    </row>
    <row r="3" spans="1:1" ht="15.75">
      <c r="A3" s="3" t="s">
        <v>1</v>
      </c>
    </row>
    <row r="4" spans="1:1" ht="90.75">
      <c r="A4" s="4" t="s">
        <v>286</v>
      </c>
    </row>
    <row r="5" spans="1:1" ht="15.75">
      <c r="A5" s="5"/>
    </row>
    <row r="6" spans="1:1" ht="90.75">
      <c r="A6" s="6" t="s">
        <v>287</v>
      </c>
    </row>
    <row r="7" spans="1:1" ht="15.75">
      <c r="A7" s="5"/>
    </row>
    <row r="8" spans="1:1" ht="15.75">
      <c r="A8" s="3" t="s">
        <v>2</v>
      </c>
    </row>
    <row r="9" spans="1:1" ht="75.75">
      <c r="A9" s="4" t="s">
        <v>218</v>
      </c>
    </row>
    <row r="10" spans="1:1" ht="15.75">
      <c r="A10" s="5"/>
    </row>
    <row r="11" spans="1:1" ht="15.75">
      <c r="A11" s="3" t="s">
        <v>3</v>
      </c>
    </row>
    <row r="12" spans="1:1" ht="90.75">
      <c r="A12" s="4" t="s">
        <v>219</v>
      </c>
    </row>
    <row r="13" spans="1:1" ht="15.75">
      <c r="A13" s="5"/>
    </row>
    <row r="14" spans="1:1" ht="15.75">
      <c r="A14" s="3" t="s">
        <v>4</v>
      </c>
    </row>
    <row r="15" spans="1:1" ht="75.75">
      <c r="A15" s="4" t="s">
        <v>288</v>
      </c>
    </row>
    <row r="16" spans="1:1" ht="15.75">
      <c r="A16" s="5"/>
    </row>
    <row r="17" spans="1:10" ht="15.75">
      <c r="A17" s="3" t="s">
        <v>5</v>
      </c>
    </row>
    <row r="18" spans="1:10" ht="15.75">
      <c r="A18" s="5" t="s">
        <v>6</v>
      </c>
    </row>
    <row r="19" spans="1:10" ht="15.75">
      <c r="A19" s="7" t="s">
        <v>7</v>
      </c>
    </row>
    <row r="21" spans="1:10" ht="15.75">
      <c r="A21" s="8"/>
    </row>
    <row r="22" spans="1:10" ht="62.45" customHeight="1">
      <c r="A22" s="9" t="s">
        <v>227</v>
      </c>
      <c r="B22" s="9" t="s">
        <v>98</v>
      </c>
      <c r="C22" s="10" t="s">
        <v>101</v>
      </c>
      <c r="D22" s="10" t="s">
        <v>285</v>
      </c>
      <c r="E22" s="9" t="s">
        <v>99</v>
      </c>
      <c r="F22" s="9" t="s">
        <v>262</v>
      </c>
      <c r="G22" s="629" t="s">
        <v>220</v>
      </c>
      <c r="H22" s="629"/>
      <c r="I22" s="629"/>
      <c r="J22" s="629"/>
    </row>
    <row r="23" spans="1:10" ht="45">
      <c r="A23" s="11" t="s">
        <v>275</v>
      </c>
      <c r="B23" s="12" t="s">
        <v>254</v>
      </c>
      <c r="C23" s="13" t="s">
        <v>255</v>
      </c>
      <c r="D23" s="13" t="s">
        <v>256</v>
      </c>
      <c r="E23" s="13" t="s">
        <v>260</v>
      </c>
      <c r="F23" s="321"/>
      <c r="G23" s="630" t="s">
        <v>263</v>
      </c>
      <c r="H23" s="631"/>
      <c r="I23" s="631"/>
      <c r="J23" s="632"/>
    </row>
    <row r="24" spans="1:10" ht="30.95" customHeight="1">
      <c r="A24" s="11" t="s">
        <v>274</v>
      </c>
      <c r="B24" s="13" t="s">
        <v>255</v>
      </c>
      <c r="C24" s="13" t="s">
        <v>255</v>
      </c>
      <c r="D24" s="13" t="s">
        <v>255</v>
      </c>
      <c r="E24" s="14" t="s">
        <v>102</v>
      </c>
      <c r="F24" s="321"/>
      <c r="G24" s="630" t="s">
        <v>263</v>
      </c>
      <c r="H24" s="631"/>
      <c r="I24" s="631"/>
      <c r="J24" s="632"/>
    </row>
    <row r="25" spans="1:10">
      <c r="A25" s="11" t="s">
        <v>276</v>
      </c>
      <c r="B25" s="13" t="s">
        <v>68</v>
      </c>
      <c r="C25" s="15" t="s">
        <v>65</v>
      </c>
      <c r="D25" s="15" t="s">
        <v>65</v>
      </c>
      <c r="E25" s="15" t="s">
        <v>65</v>
      </c>
      <c r="F25" s="321"/>
      <c r="G25" s="630" t="s">
        <v>263</v>
      </c>
      <c r="H25" s="631"/>
      <c r="I25" s="631"/>
      <c r="J25" s="632"/>
    </row>
    <row r="26" spans="1:10">
      <c r="A26" s="11" t="s">
        <v>277</v>
      </c>
      <c r="B26" s="15" t="s">
        <v>65</v>
      </c>
      <c r="C26" s="13" t="s">
        <v>68</v>
      </c>
      <c r="D26" s="13" t="s">
        <v>68</v>
      </c>
      <c r="E26" s="15" t="s">
        <v>65</v>
      </c>
      <c r="F26" s="321"/>
      <c r="G26" s="630" t="s">
        <v>263</v>
      </c>
      <c r="H26" s="631"/>
      <c r="I26" s="631"/>
      <c r="J26" s="632"/>
    </row>
    <row r="27" spans="1:10" ht="16.5" customHeight="1">
      <c r="A27" s="333" t="s">
        <v>284</v>
      </c>
      <c r="B27" s="12" t="s">
        <v>257</v>
      </c>
      <c r="C27" s="13" t="s">
        <v>68</v>
      </c>
      <c r="D27" s="13" t="s">
        <v>68</v>
      </c>
      <c r="E27" s="14" t="s">
        <v>102</v>
      </c>
      <c r="F27" s="321"/>
      <c r="G27" s="633"/>
      <c r="H27" s="634"/>
      <c r="I27" s="634"/>
      <c r="J27" s="635"/>
    </row>
    <row r="28" spans="1:10" ht="16.5" customHeight="1">
      <c r="A28" s="11" t="s">
        <v>278</v>
      </c>
      <c r="B28" s="12" t="s">
        <v>254</v>
      </c>
      <c r="C28" s="13" t="s">
        <v>68</v>
      </c>
      <c r="D28" s="13" t="s">
        <v>68</v>
      </c>
      <c r="E28" s="14" t="s">
        <v>102</v>
      </c>
      <c r="F28" s="321"/>
      <c r="G28" s="633"/>
      <c r="H28" s="634"/>
      <c r="I28" s="634"/>
      <c r="J28" s="635"/>
    </row>
    <row r="29" spans="1:10" ht="30">
      <c r="A29" s="11" t="s">
        <v>279</v>
      </c>
      <c r="B29" s="15" t="s">
        <v>65</v>
      </c>
      <c r="C29" s="13" t="s">
        <v>258</v>
      </c>
      <c r="D29" s="13" t="s">
        <v>259</v>
      </c>
      <c r="E29" s="13" t="s">
        <v>261</v>
      </c>
      <c r="F29" s="321"/>
      <c r="G29" s="630" t="s">
        <v>263</v>
      </c>
      <c r="H29" s="631"/>
      <c r="I29" s="631"/>
      <c r="J29" s="632"/>
    </row>
    <row r="30" spans="1:10" ht="16.5" customHeight="1">
      <c r="A30" s="11" t="s">
        <v>280</v>
      </c>
      <c r="B30" s="15" t="s">
        <v>65</v>
      </c>
      <c r="C30" s="15" t="s">
        <v>65</v>
      </c>
      <c r="D30" s="13" t="s">
        <v>255</v>
      </c>
      <c r="E30" s="12" t="s">
        <v>254</v>
      </c>
      <c r="F30" s="321"/>
      <c r="G30" s="633"/>
      <c r="H30" s="634"/>
      <c r="I30" s="634"/>
      <c r="J30" s="635"/>
    </row>
    <row r="31" spans="1:10" ht="16.5" customHeight="1">
      <c r="A31" s="11" t="s">
        <v>281</v>
      </c>
      <c r="B31" s="15" t="s">
        <v>65</v>
      </c>
      <c r="C31" s="15" t="s">
        <v>65</v>
      </c>
      <c r="D31" s="13" t="s">
        <v>255</v>
      </c>
      <c r="E31" s="12" t="s">
        <v>254</v>
      </c>
      <c r="F31" s="321"/>
      <c r="G31" s="633"/>
      <c r="H31" s="634"/>
      <c r="I31" s="634"/>
      <c r="J31" s="635"/>
    </row>
    <row r="32" spans="1:10" ht="30">
      <c r="A32" s="11" t="s">
        <v>282</v>
      </c>
      <c r="B32" s="15" t="s">
        <v>65</v>
      </c>
      <c r="C32" s="13" t="s">
        <v>258</v>
      </c>
      <c r="D32" s="13" t="s">
        <v>259</v>
      </c>
      <c r="E32" s="13" t="s">
        <v>261</v>
      </c>
      <c r="F32" s="321"/>
      <c r="G32" s="630" t="s">
        <v>263</v>
      </c>
      <c r="H32" s="631"/>
      <c r="I32" s="631"/>
      <c r="J32" s="632"/>
    </row>
    <row r="33" spans="1:10">
      <c r="A33" s="11" t="s">
        <v>283</v>
      </c>
      <c r="B33" s="14" t="s">
        <v>102</v>
      </c>
      <c r="C33" s="14" t="s">
        <v>102</v>
      </c>
      <c r="D33" s="14" t="s">
        <v>102</v>
      </c>
      <c r="E33" s="13" t="s">
        <v>255</v>
      </c>
      <c r="F33" s="321"/>
      <c r="G33" s="630" t="s">
        <v>263</v>
      </c>
      <c r="H33" s="631"/>
      <c r="I33" s="631"/>
      <c r="J33" s="632"/>
    </row>
    <row r="34" spans="1:10">
      <c r="A34" s="16"/>
      <c r="B34" s="17"/>
      <c r="C34" s="16"/>
      <c r="D34" s="16"/>
      <c r="E34" s="16"/>
      <c r="F34" s="17"/>
      <c r="G34" s="17"/>
      <c r="H34" s="17"/>
      <c r="I34" s="17"/>
    </row>
    <row r="35" spans="1:10">
      <c r="A35" s="18" t="s">
        <v>103</v>
      </c>
      <c r="B35" s="17"/>
      <c r="C35" s="16"/>
      <c r="D35" s="16"/>
      <c r="E35" s="16"/>
      <c r="F35" s="17"/>
      <c r="G35" s="17"/>
      <c r="H35" s="17"/>
      <c r="I35" s="17"/>
    </row>
    <row r="36" spans="1:10">
      <c r="A36" s="18" t="s">
        <v>104</v>
      </c>
      <c r="B36" s="17"/>
      <c r="C36" s="16"/>
      <c r="D36" s="16"/>
      <c r="E36" s="16"/>
      <c r="F36" s="17"/>
      <c r="G36" s="17"/>
      <c r="H36" s="17"/>
      <c r="I36" s="17"/>
    </row>
    <row r="37" spans="1:10">
      <c r="A37" s="16"/>
      <c r="B37" s="17"/>
      <c r="C37" s="16"/>
      <c r="D37" s="16"/>
      <c r="E37" s="16"/>
      <c r="F37" s="17"/>
      <c r="G37" s="17"/>
      <c r="H37" s="17"/>
      <c r="I37" s="17"/>
    </row>
    <row r="38" spans="1:10">
      <c r="A38" s="16"/>
      <c r="B38" s="17"/>
      <c r="C38" s="16"/>
      <c r="D38" s="16"/>
      <c r="E38" s="16"/>
      <c r="F38" s="17"/>
      <c r="G38" s="17"/>
      <c r="H38" s="17"/>
      <c r="I38" s="17"/>
    </row>
    <row r="39" spans="1:10">
      <c r="A39" s="16"/>
      <c r="B39" s="17"/>
      <c r="C39" s="16"/>
      <c r="D39" s="16"/>
      <c r="E39" s="16"/>
      <c r="F39" s="17"/>
      <c r="G39" s="17"/>
      <c r="H39" s="17"/>
      <c r="I39" s="17"/>
    </row>
    <row r="40" spans="1:10">
      <c r="A40" s="16"/>
      <c r="B40" s="17"/>
      <c r="C40" s="16"/>
      <c r="D40" s="16"/>
      <c r="E40" s="16"/>
      <c r="F40" s="17"/>
      <c r="G40" s="17"/>
      <c r="H40" s="17"/>
      <c r="I40" s="17"/>
    </row>
    <row r="41" spans="1:10" ht="15.75">
      <c r="A41" s="5"/>
      <c r="B41" s="5"/>
      <c r="C41" s="5"/>
      <c r="D41" s="5"/>
      <c r="E41" s="5"/>
    </row>
    <row r="42" spans="1:10" ht="15.75">
      <c r="A42" s="5"/>
      <c r="B42" s="5"/>
      <c r="C42" s="5"/>
      <c r="D42" s="5"/>
      <c r="E42" s="5"/>
    </row>
    <row r="43" spans="1:10" ht="15.75">
      <c r="B43" s="5"/>
      <c r="C43" s="5"/>
      <c r="D43" s="5"/>
      <c r="E43" s="5"/>
    </row>
    <row r="44" spans="1:10" ht="15.75">
      <c r="B44" s="5"/>
      <c r="C44" s="5"/>
      <c r="D44" s="5"/>
      <c r="E44" s="5"/>
    </row>
    <row r="45" spans="1:10" ht="15.75">
      <c r="A45" s="18"/>
      <c r="B45" s="5"/>
      <c r="C45" s="5"/>
      <c r="D45" s="5"/>
      <c r="E45" s="5"/>
    </row>
    <row r="46" spans="1:10" ht="15.75">
      <c r="A46" s="19"/>
      <c r="B46" s="5"/>
      <c r="C46" s="5"/>
      <c r="D46" s="5"/>
      <c r="E46" s="5"/>
    </row>
    <row r="47" spans="1:10" ht="15.75">
      <c r="A47" s="19"/>
      <c r="B47" s="5"/>
      <c r="C47" s="5"/>
      <c r="D47" s="5"/>
      <c r="E47" s="5"/>
    </row>
    <row r="48" spans="1:10" ht="15.75">
      <c r="A48" s="19"/>
      <c r="B48" s="5"/>
      <c r="C48" s="5"/>
      <c r="D48" s="5"/>
      <c r="E48" s="5"/>
    </row>
    <row r="49" spans="1:5" ht="15.75">
      <c r="A49" s="19"/>
      <c r="B49" s="5"/>
      <c r="C49" s="5"/>
      <c r="D49" s="5"/>
      <c r="E49" s="5"/>
    </row>
    <row r="50" spans="1:5" ht="15.75">
      <c r="A50" s="5"/>
      <c r="B50" s="5"/>
      <c r="C50" s="5"/>
      <c r="D50" s="5"/>
      <c r="E50" s="5"/>
    </row>
  </sheetData>
  <sheetProtection algorithmName="SHA-512" hashValue="xpPfhXcvjw8uFyIuJq7pNk7o5vhc8mDRgRQyuEF4LZ1FBOcq+qRMhfkaodSOJTloH0Z2vedhb9xLzo4EoBFz8g==" saltValue="IG/PrqCSGGoVCl9VqF1UgQ==" spinCount="100000" sheet="1" objects="1" scenarios="1" formatRows="0"/>
  <mergeCells count="12">
    <mergeCell ref="G33:J33"/>
    <mergeCell ref="G29:J29"/>
    <mergeCell ref="G32:J32"/>
    <mergeCell ref="G27:J27"/>
    <mergeCell ref="G28:J28"/>
    <mergeCell ref="G30:J30"/>
    <mergeCell ref="G31:J31"/>
    <mergeCell ref="G22:J22"/>
    <mergeCell ref="G23:J23"/>
    <mergeCell ref="G24:J24"/>
    <mergeCell ref="G25:J25"/>
    <mergeCell ref="G26:J26"/>
  </mergeCells>
  <hyperlinks>
    <hyperlink ref="A19" r:id="rId1" xr:uid="{97D3F79F-03D9-4238-8F89-910AEEEC273F}"/>
    <hyperlink ref="A35" location="_ftnref1" display="_ftnref1" xr:uid="{8A59E653-5172-404C-BEC1-0496874657EC}"/>
    <hyperlink ref="A36" location="_ftnref2" display="_ftnref2" xr:uid="{73B0AA71-3857-4C46-A89D-2C5D4D12D9A7}"/>
    <hyperlink ref="D22" location="_ftn2" display="_ftn2" xr:uid="{41571C24-DBC7-4A62-BAE2-8ACB24A7FD2F}"/>
    <hyperlink ref="C22" location="_ftn1" display="_ftn1" xr:uid="{0176BE5B-1F38-4CC7-9EE9-4CF19392BEDA}"/>
    <hyperlink ref="A27" location="_ftn1" display="_ftn1" xr:uid="{1FA575FD-611B-40C3-96DA-3B591AA1142C}"/>
  </hyperlinks>
  <pageMargins left="0.7" right="0.7" top="0.75" bottom="0.75" header="0.3" footer="0.3"/>
  <pageSetup paperSize="9" orientation="portrait" horizontalDpi="360" verticalDpi="360" r:id="rId2"/>
  <extLst>
    <ext xmlns:x14="http://schemas.microsoft.com/office/spreadsheetml/2009/9/main" uri="{CCE6A557-97BC-4b89-ADB6-D9C93CAAB3DF}">
      <x14:dataValidations xmlns:xm="http://schemas.microsoft.com/office/excel/2006/main" count="1">
        <x14:dataValidation type="list" allowBlank="1" showInputMessage="1" showErrorMessage="1" xr:uid="{87EAB2FD-93FC-479E-9F48-6FEEFF770D05}">
          <x14:formula1>
            <xm:f>'Drop- down list'!$B$2:$B$3</xm:f>
          </x14:formula1>
          <xm:sqref>F23:F33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1059-1B1F-4A3F-A818-3AABFC750C5C}">
  <sheetPr codeName="Sheet9">
    <tabColor rgb="FF00B0F0"/>
  </sheetPr>
  <dimension ref="A1:AR103"/>
  <sheetViews>
    <sheetView workbookViewId="0">
      <selection sqref="A1:G2"/>
    </sheetView>
  </sheetViews>
  <sheetFormatPr defaultColWidth="9.140625" defaultRowHeight="15"/>
  <cols>
    <col min="1" max="1" width="3.42578125" style="5" customWidth="1"/>
    <col min="2" max="2" width="36.42578125" style="5" customWidth="1"/>
    <col min="3" max="3" width="54.5703125" style="23" customWidth="1"/>
    <col min="4" max="4" width="76.5703125" style="23" customWidth="1"/>
    <col min="5" max="5" width="28.7109375" style="5" customWidth="1"/>
    <col min="6" max="6" width="45.7109375" style="5" customWidth="1"/>
    <col min="7" max="7" width="47.42578125" style="5" customWidth="1"/>
    <col min="8" max="9" width="26.85546875" style="5" customWidth="1"/>
    <col min="10" max="10" width="31.5703125" style="5" customWidth="1"/>
    <col min="11" max="11" width="30.140625" style="5" customWidth="1"/>
    <col min="12" max="12" width="24.85546875" style="5" customWidth="1"/>
    <col min="13" max="13" width="23.85546875" style="5" customWidth="1"/>
    <col min="14" max="14" width="21.85546875" style="5" customWidth="1"/>
    <col min="15" max="15" width="18" style="5" customWidth="1"/>
    <col min="16" max="16" width="26.5703125" style="5" customWidth="1"/>
    <col min="17" max="17" width="17.140625" style="5" customWidth="1"/>
    <col min="18" max="18" width="23.5703125" style="5" customWidth="1"/>
    <col min="19" max="19" width="24.140625" style="5" customWidth="1"/>
    <col min="20" max="20" width="15.28515625" style="5" customWidth="1"/>
    <col min="21" max="21" width="16.28515625" style="5" customWidth="1"/>
    <col min="22" max="22" width="16.5703125" style="5" customWidth="1"/>
    <col min="23" max="23" width="22.140625" style="5" customWidth="1"/>
    <col min="24" max="24" width="21" style="5" customWidth="1"/>
    <col min="25" max="26" width="13.42578125" style="5" customWidth="1"/>
    <col min="27" max="27" width="17" style="5" customWidth="1"/>
    <col min="28" max="28" width="15.7109375" style="5" customWidth="1"/>
    <col min="29" max="29" width="15.42578125" style="5" customWidth="1"/>
    <col min="30" max="30" width="16.28515625" style="5" customWidth="1"/>
    <col min="31" max="16384" width="9.140625" style="5"/>
  </cols>
  <sheetData>
    <row r="1" spans="1:11">
      <c r="A1" s="604"/>
      <c r="B1" s="604"/>
      <c r="C1" s="604"/>
      <c r="D1" s="604"/>
      <c r="E1" s="604"/>
      <c r="F1" s="604"/>
      <c r="G1" s="604"/>
    </row>
    <row r="2" spans="1:11">
      <c r="A2" s="604"/>
      <c r="B2" s="604"/>
      <c r="C2" s="604"/>
      <c r="D2" s="604"/>
      <c r="E2" s="604"/>
      <c r="F2" s="604"/>
      <c r="G2" s="604"/>
    </row>
    <row r="3" spans="1:11">
      <c r="A3" s="20"/>
      <c r="B3" s="20"/>
      <c r="C3" s="20"/>
      <c r="D3" s="20"/>
      <c r="E3" s="20"/>
      <c r="F3" s="20"/>
      <c r="G3" s="20"/>
    </row>
    <row r="4" spans="1:11" s="22" customFormat="1" ht="28.5" customHeight="1" thickBot="1">
      <c r="A4" s="605" t="s">
        <v>200</v>
      </c>
      <c r="B4" s="605"/>
      <c r="C4" s="605"/>
      <c r="D4" s="605"/>
      <c r="E4" s="605"/>
      <c r="F4" s="605"/>
      <c r="G4" s="21"/>
      <c r="H4" s="5"/>
      <c r="I4" s="5"/>
    </row>
    <row r="5" spans="1:11" ht="15.75" thickTop="1">
      <c r="A5" s="606"/>
      <c r="B5" s="606"/>
      <c r="C5" s="606"/>
      <c r="E5" s="606"/>
      <c r="F5" s="606"/>
      <c r="G5" s="24"/>
    </row>
    <row r="6" spans="1:11" ht="15.75">
      <c r="A6" s="25"/>
      <c r="B6" s="26"/>
      <c r="C6" s="512"/>
      <c r="D6" s="547" t="s">
        <v>322</v>
      </c>
      <c r="E6" s="25"/>
      <c r="F6" s="25"/>
      <c r="G6" s="25"/>
    </row>
    <row r="7" spans="1:11" ht="15.75">
      <c r="A7" s="25"/>
      <c r="B7" s="26"/>
      <c r="C7" s="502" t="s">
        <v>8</v>
      </c>
      <c r="D7" s="353"/>
      <c r="E7" s="25"/>
      <c r="F7" s="25"/>
      <c r="G7" s="25"/>
    </row>
    <row r="8" spans="1:11" ht="31.5">
      <c r="A8" s="27"/>
      <c r="B8" s="28"/>
      <c r="C8" s="503" t="s">
        <v>9</v>
      </c>
      <c r="D8" s="353"/>
      <c r="I8" s="29"/>
      <c r="J8" s="19"/>
    </row>
    <row r="9" spans="1:11" ht="15.75">
      <c r="A9" s="27"/>
      <c r="B9" s="30"/>
      <c r="C9" s="503" t="s">
        <v>10</v>
      </c>
      <c r="D9" s="353"/>
      <c r="I9" s="29"/>
      <c r="J9" s="19"/>
    </row>
    <row r="10" spans="1:11" ht="15.75">
      <c r="A10" s="27"/>
      <c r="B10" s="30"/>
      <c r="C10" s="503" t="s">
        <v>11</v>
      </c>
      <c r="D10" s="353"/>
      <c r="I10" s="29"/>
      <c r="J10" s="19"/>
    </row>
    <row r="11" spans="1:11" ht="15.75">
      <c r="A11" s="27"/>
      <c r="B11" s="30"/>
      <c r="C11" s="503" t="s">
        <v>12</v>
      </c>
      <c r="D11" s="353"/>
      <c r="I11" s="29"/>
      <c r="J11" s="19"/>
    </row>
    <row r="12" spans="1:11" ht="15.75">
      <c r="A12" s="27"/>
      <c r="B12" s="30"/>
      <c r="C12" s="504" t="s">
        <v>13</v>
      </c>
      <c r="D12" s="353"/>
      <c r="I12" s="29"/>
      <c r="J12" s="19"/>
    </row>
    <row r="13" spans="1:11" ht="15.75">
      <c r="A13" s="27"/>
      <c r="B13" s="30"/>
      <c r="C13" s="504" t="s">
        <v>14</v>
      </c>
      <c r="D13" s="560"/>
      <c r="I13" s="29"/>
      <c r="J13" s="19"/>
    </row>
    <row r="14" spans="1:11" ht="15.75">
      <c r="A14" s="27"/>
      <c r="B14" s="30"/>
      <c r="C14" s="503" t="s">
        <v>113</v>
      </c>
      <c r="D14" s="353"/>
      <c r="I14" s="29"/>
      <c r="J14" s="19"/>
    </row>
    <row r="15" spans="1:11" ht="18.75">
      <c r="A15" s="27"/>
      <c r="B15" s="30"/>
      <c r="C15" s="503" t="s">
        <v>105</v>
      </c>
      <c r="D15" s="503" t="s">
        <v>320</v>
      </c>
      <c r="I15" s="29"/>
      <c r="J15" s="19"/>
      <c r="K15" s="19"/>
    </row>
    <row r="16" spans="1:11" ht="15.75">
      <c r="A16" s="27"/>
      <c r="B16" s="28"/>
      <c r="C16" s="331" t="s">
        <v>106</v>
      </c>
      <c r="D16" s="561"/>
      <c r="I16" s="29"/>
      <c r="J16" s="19"/>
      <c r="K16" s="19"/>
    </row>
    <row r="17" spans="1:11" ht="15.75" hidden="1">
      <c r="A17" s="27"/>
      <c r="B17" s="28"/>
      <c r="C17" s="331" t="s">
        <v>107</v>
      </c>
      <c r="D17" s="320" t="s">
        <v>114</v>
      </c>
      <c r="I17" s="29"/>
      <c r="J17" s="19"/>
      <c r="K17" s="19"/>
    </row>
    <row r="18" spans="1:11" ht="15.75" hidden="1">
      <c r="A18" s="27"/>
      <c r="B18" s="28"/>
      <c r="C18" s="331" t="s">
        <v>108</v>
      </c>
      <c r="D18" s="320" t="s">
        <v>115</v>
      </c>
      <c r="I18" s="29"/>
      <c r="J18" s="19"/>
      <c r="K18" s="19"/>
    </row>
    <row r="19" spans="1:11" ht="15.75" hidden="1">
      <c r="A19" s="27"/>
      <c r="B19" s="28"/>
      <c r="C19" s="331" t="s">
        <v>109</v>
      </c>
      <c r="D19" s="320" t="s">
        <v>116</v>
      </c>
      <c r="I19" s="29"/>
      <c r="J19" s="19"/>
      <c r="K19" s="19"/>
    </row>
    <row r="20" spans="1:11" ht="15.75" hidden="1">
      <c r="A20" s="27"/>
      <c r="B20" s="28"/>
      <c r="C20" s="331" t="s">
        <v>110</v>
      </c>
      <c r="D20" s="320" t="s">
        <v>117</v>
      </c>
      <c r="I20" s="29"/>
      <c r="J20" s="19"/>
      <c r="K20" s="19"/>
    </row>
    <row r="21" spans="1:11" ht="15.75" hidden="1">
      <c r="A21" s="27"/>
      <c r="B21" s="28"/>
      <c r="C21" s="331" t="s">
        <v>111</v>
      </c>
      <c r="D21" s="320" t="s">
        <v>118</v>
      </c>
      <c r="I21" s="29"/>
      <c r="J21" s="19"/>
      <c r="K21" s="19"/>
    </row>
    <row r="22" spans="1:11" ht="15.75" hidden="1">
      <c r="A22" s="27"/>
      <c r="B22" s="28"/>
      <c r="C22" s="331" t="s">
        <v>119</v>
      </c>
      <c r="D22" s="320" t="s">
        <v>128</v>
      </c>
      <c r="I22" s="29"/>
      <c r="J22" s="19"/>
      <c r="K22" s="19"/>
    </row>
    <row r="23" spans="1:11" ht="15.75" hidden="1">
      <c r="A23" s="27"/>
      <c r="B23" s="28"/>
      <c r="C23" s="331" t="s">
        <v>120</v>
      </c>
      <c r="D23" s="320" t="s">
        <v>129</v>
      </c>
      <c r="I23" s="29"/>
      <c r="J23" s="19"/>
      <c r="K23" s="19"/>
    </row>
    <row r="24" spans="1:11" ht="15.75" hidden="1">
      <c r="A24" s="27"/>
      <c r="B24" s="28"/>
      <c r="C24" s="331" t="s">
        <v>121</v>
      </c>
      <c r="D24" s="320" t="s">
        <v>130</v>
      </c>
      <c r="I24" s="29"/>
      <c r="J24" s="19"/>
      <c r="K24" s="19"/>
    </row>
    <row r="25" spans="1:11" ht="15.75" hidden="1">
      <c r="A25" s="27"/>
      <c r="B25" s="28"/>
      <c r="C25" s="331" t="s">
        <v>122</v>
      </c>
      <c r="D25" s="320" t="s">
        <v>131</v>
      </c>
      <c r="I25" s="29"/>
      <c r="J25" s="19"/>
      <c r="K25" s="19"/>
    </row>
    <row r="26" spans="1:11" ht="15.75" hidden="1">
      <c r="A26" s="27"/>
      <c r="B26" s="28"/>
      <c r="C26" s="331" t="s">
        <v>123</v>
      </c>
      <c r="D26" s="320" t="s">
        <v>132</v>
      </c>
      <c r="I26" s="29"/>
      <c r="J26" s="19"/>
      <c r="K26" s="19"/>
    </row>
    <row r="27" spans="1:11" ht="15.75" hidden="1">
      <c r="A27" s="27"/>
      <c r="B27" s="28"/>
      <c r="C27" s="331" t="s">
        <v>124</v>
      </c>
      <c r="D27" s="320" t="s">
        <v>133</v>
      </c>
      <c r="I27" s="29"/>
      <c r="J27" s="19"/>
      <c r="K27" s="19"/>
    </row>
    <row r="28" spans="1:11" ht="15.75" hidden="1">
      <c r="A28" s="27"/>
      <c r="B28" s="28"/>
      <c r="C28" s="331" t="s">
        <v>125</v>
      </c>
      <c r="D28" s="320" t="s">
        <v>134</v>
      </c>
      <c r="I28" s="29"/>
      <c r="J28" s="19"/>
      <c r="K28" s="19"/>
    </row>
    <row r="29" spans="1:11" ht="15.75" hidden="1">
      <c r="A29" s="27"/>
      <c r="B29" s="28"/>
      <c r="C29" s="331" t="s">
        <v>126</v>
      </c>
      <c r="D29" s="320" t="s">
        <v>135</v>
      </c>
      <c r="I29" s="29"/>
      <c r="J29" s="19"/>
      <c r="K29" s="19"/>
    </row>
    <row r="30" spans="1:11" ht="15.75" hidden="1">
      <c r="A30" s="27"/>
      <c r="B30" s="28"/>
      <c r="C30" s="331" t="s">
        <v>127</v>
      </c>
      <c r="D30" s="320" t="s">
        <v>136</v>
      </c>
      <c r="I30" s="29"/>
      <c r="J30" s="19"/>
      <c r="K30" s="19"/>
    </row>
    <row r="31" spans="1:11" ht="18.75">
      <c r="A31" s="27"/>
      <c r="B31" s="28"/>
      <c r="C31" s="505" t="s">
        <v>321</v>
      </c>
      <c r="D31" s="31">
        <f>SUM(D16:D30)</f>
        <v>0</v>
      </c>
      <c r="I31" s="29"/>
      <c r="J31" s="19"/>
      <c r="K31" s="19"/>
    </row>
    <row r="32" spans="1:11" ht="14.25" customHeight="1">
      <c r="B32" s="32"/>
      <c r="C32" s="33"/>
      <c r="D32" s="32"/>
      <c r="E32" s="34"/>
      <c r="F32" s="34"/>
      <c r="G32" s="34"/>
      <c r="I32" s="29"/>
      <c r="J32" s="35"/>
      <c r="K32" s="35"/>
    </row>
    <row r="34" spans="2:6" ht="18">
      <c r="B34" s="36" t="s">
        <v>155</v>
      </c>
    </row>
    <row r="35" spans="2:6" ht="15.75">
      <c r="B35" s="512" t="s">
        <v>156</v>
      </c>
      <c r="C35" s="513"/>
      <c r="D35" s="502" t="s">
        <v>138</v>
      </c>
      <c r="E35" s="37"/>
      <c r="F35" s="37"/>
    </row>
    <row r="36" spans="2:6">
      <c r="B36" s="487" t="s">
        <v>232</v>
      </c>
      <c r="C36" s="487"/>
      <c r="D36" s="352"/>
    </row>
    <row r="37" spans="2:6" ht="30.95" hidden="1" customHeight="1">
      <c r="B37" s="487" t="s">
        <v>250</v>
      </c>
      <c r="C37" s="487"/>
      <c r="D37" s="352"/>
    </row>
    <row r="38" spans="2:6" ht="30.95" hidden="1" customHeight="1">
      <c r="B38" s="487" t="s">
        <v>235</v>
      </c>
      <c r="C38" s="487"/>
      <c r="D38" s="352"/>
    </row>
    <row r="39" spans="2:6" ht="30.95" hidden="1" customHeight="1">
      <c r="B39" s="487" t="s">
        <v>233</v>
      </c>
      <c r="C39" s="487"/>
      <c r="D39" s="352"/>
    </row>
    <row r="40" spans="2:6" ht="30.95" hidden="1" customHeight="1">
      <c r="B40" s="487" t="s">
        <v>234</v>
      </c>
      <c r="C40" s="487"/>
      <c r="D40" s="352"/>
    </row>
    <row r="41" spans="2:6" ht="30.95" hidden="1" customHeight="1">
      <c r="B41" s="514" t="s">
        <v>158</v>
      </c>
      <c r="C41" s="515"/>
      <c r="D41" s="318" t="s">
        <v>159</v>
      </c>
    </row>
    <row r="42" spans="2:6" ht="30.95" hidden="1" customHeight="1">
      <c r="B42" s="514" t="s">
        <v>158</v>
      </c>
      <c r="C42" s="515"/>
      <c r="D42" s="319" t="s">
        <v>230</v>
      </c>
    </row>
    <row r="43" spans="2:6" ht="30.95" hidden="1" customHeight="1">
      <c r="B43" s="514" t="s">
        <v>158</v>
      </c>
      <c r="C43" s="515"/>
      <c r="D43" s="319" t="s">
        <v>231</v>
      </c>
    </row>
    <row r="44" spans="2:6" ht="30.95" hidden="1" customHeight="1">
      <c r="B44" s="514" t="s">
        <v>158</v>
      </c>
      <c r="C44" s="515"/>
      <c r="D44" s="319" t="s">
        <v>160</v>
      </c>
    </row>
    <row r="45" spans="2:6" ht="30.95" hidden="1" customHeight="1">
      <c r="B45" s="514" t="s">
        <v>158</v>
      </c>
      <c r="C45" s="515"/>
      <c r="D45" s="319" t="s">
        <v>161</v>
      </c>
    </row>
    <row r="46" spans="2:6" ht="30.95" customHeight="1">
      <c r="B46" s="38" t="s">
        <v>162</v>
      </c>
      <c r="C46" s="38" t="s">
        <v>202</v>
      </c>
      <c r="D46" s="38" t="s">
        <v>164</v>
      </c>
    </row>
    <row r="47" spans="2:6" ht="30.95" customHeight="1">
      <c r="B47" s="39" t="s">
        <v>225</v>
      </c>
      <c r="C47" s="353"/>
      <c r="D47" s="353"/>
    </row>
    <row r="48" spans="2:6" ht="30.95" customHeight="1">
      <c r="B48" s="39" t="s">
        <v>323</v>
      </c>
      <c r="C48" s="353"/>
      <c r="D48" s="353"/>
    </row>
    <row r="49" spans="1:6" ht="30.95" customHeight="1">
      <c r="B49" s="39" t="s">
        <v>324</v>
      </c>
      <c r="C49" s="353"/>
      <c r="D49" s="353"/>
    </row>
    <row r="50" spans="1:6" ht="30.95" customHeight="1">
      <c r="B50" s="39" t="s">
        <v>226</v>
      </c>
      <c r="C50" s="353"/>
      <c r="D50" s="353"/>
    </row>
    <row r="51" spans="1:6" ht="15.75">
      <c r="B51" s="512" t="s">
        <v>157</v>
      </c>
      <c r="C51" s="516"/>
      <c r="D51" s="502" t="s">
        <v>138</v>
      </c>
    </row>
    <row r="52" spans="1:6" ht="30.95" customHeight="1">
      <c r="B52" s="487" t="s">
        <v>236</v>
      </c>
      <c r="C52" s="514"/>
      <c r="D52" s="352"/>
    </row>
    <row r="53" spans="1:6" ht="30.95" hidden="1" customHeight="1">
      <c r="B53" s="487" t="s">
        <v>237</v>
      </c>
      <c r="C53" s="487"/>
      <c r="D53" s="352"/>
    </row>
    <row r="54" spans="1:6" ht="30.95" hidden="1" customHeight="1">
      <c r="B54" s="518" t="s">
        <v>238</v>
      </c>
      <c r="C54" s="519"/>
      <c r="D54" s="352"/>
    </row>
    <row r="55" spans="1:6" ht="31.5" hidden="1" customHeight="1">
      <c r="B55" s="514" t="s">
        <v>158</v>
      </c>
      <c r="C55" s="515"/>
      <c r="D55" s="517" t="s">
        <v>165</v>
      </c>
    </row>
    <row r="56" spans="1:6" ht="31.5" hidden="1" customHeight="1">
      <c r="B56" s="514" t="s">
        <v>158</v>
      </c>
      <c r="C56" s="515"/>
      <c r="D56" s="517" t="s">
        <v>167</v>
      </c>
    </row>
    <row r="57" spans="1:6" ht="31.5" hidden="1" customHeight="1">
      <c r="B57" s="514" t="s">
        <v>158</v>
      </c>
      <c r="C57" s="515"/>
      <c r="D57" s="517" t="s">
        <v>166</v>
      </c>
    </row>
    <row r="58" spans="1:6" ht="30.95" hidden="1" customHeight="1">
      <c r="B58" s="520" t="s">
        <v>194</v>
      </c>
      <c r="C58" s="521"/>
      <c r="D58" s="318" t="s">
        <v>195</v>
      </c>
    </row>
    <row r="59" spans="1:6" ht="31.5">
      <c r="A59" s="40"/>
      <c r="B59" s="38" t="s">
        <v>162</v>
      </c>
      <c r="C59" s="38" t="s">
        <v>202</v>
      </c>
      <c r="D59" s="38" t="s">
        <v>164</v>
      </c>
      <c r="E59" s="41"/>
      <c r="F59" s="42"/>
    </row>
    <row r="60" spans="1:6" ht="30.95" customHeight="1">
      <c r="B60" s="11" t="s">
        <v>24</v>
      </c>
      <c r="C60" s="353"/>
      <c r="D60" s="353"/>
      <c r="E60" s="23"/>
    </row>
    <row r="61" spans="1:6" ht="30.95" customHeight="1">
      <c r="B61" s="11" t="s">
        <v>25</v>
      </c>
      <c r="C61" s="353"/>
      <c r="D61" s="353"/>
      <c r="E61" s="23"/>
    </row>
    <row r="62" spans="1:6" ht="30.95" customHeight="1">
      <c r="B62" s="11" t="s">
        <v>26</v>
      </c>
      <c r="C62" s="353"/>
      <c r="D62" s="353"/>
      <c r="E62" s="23"/>
    </row>
    <row r="63" spans="1:6" ht="30.95" customHeight="1">
      <c r="B63" s="11" t="s">
        <v>27</v>
      </c>
      <c r="C63" s="353"/>
      <c r="D63" s="353"/>
      <c r="E63" s="23"/>
    </row>
    <row r="64" spans="1:6" ht="30.95" customHeight="1">
      <c r="B64" s="11" t="s">
        <v>28</v>
      </c>
      <c r="C64" s="353"/>
      <c r="D64" s="353"/>
      <c r="E64" s="23"/>
    </row>
    <row r="65" spans="1:16" ht="30.95" customHeight="1">
      <c r="B65" s="11" t="s">
        <v>29</v>
      </c>
      <c r="C65" s="353"/>
      <c r="D65" s="353"/>
      <c r="E65" s="23"/>
    </row>
    <row r="66" spans="1:16" ht="30.95" customHeight="1">
      <c r="B66" s="11" t="s">
        <v>30</v>
      </c>
      <c r="C66" s="353"/>
      <c r="D66" s="353"/>
      <c r="E66" s="43"/>
      <c r="F66"/>
    </row>
    <row r="68" spans="1:16" ht="15.75">
      <c r="E68" s="44"/>
      <c r="F68" s="44"/>
      <c r="G68" s="44"/>
      <c r="H68"/>
    </row>
    <row r="69" spans="1:16" customFormat="1" ht="15.75">
      <c r="A69" s="5"/>
      <c r="B69" s="5"/>
      <c r="C69" s="23"/>
      <c r="D69" s="23"/>
      <c r="E69" s="5"/>
      <c r="K69" s="5"/>
      <c r="L69" s="5"/>
      <c r="M69" s="5"/>
      <c r="N69" s="5"/>
    </row>
    <row r="70" spans="1:16" customFormat="1" ht="18">
      <c r="A70" s="5"/>
      <c r="B70" s="636" t="s">
        <v>223</v>
      </c>
      <c r="C70" s="636"/>
      <c r="D70" s="548"/>
      <c r="E70" s="5"/>
      <c r="K70" s="5"/>
      <c r="L70" s="5"/>
      <c r="M70" s="5"/>
      <c r="N70" s="5"/>
    </row>
    <row r="71" spans="1:16" customFormat="1" ht="62.1" customHeight="1">
      <c r="A71" s="5"/>
      <c r="B71" s="642" t="s">
        <v>201</v>
      </c>
      <c r="C71" s="643"/>
      <c r="D71" s="545"/>
      <c r="E71" s="637" t="s">
        <v>202</v>
      </c>
      <c r="F71" s="637"/>
      <c r="G71" s="637" t="s">
        <v>203</v>
      </c>
      <c r="H71" s="637"/>
      <c r="I71" s="637"/>
      <c r="J71" s="42"/>
      <c r="K71" s="42"/>
      <c r="L71" s="42"/>
      <c r="M71" s="45"/>
      <c r="N71" s="46"/>
      <c r="O71" s="45"/>
      <c r="P71" s="41"/>
    </row>
    <row r="72" spans="1:16" customFormat="1" ht="15.75">
      <c r="B72" s="641" t="s">
        <v>146</v>
      </c>
      <c r="C72" s="641"/>
      <c r="D72" s="546" t="s">
        <v>151</v>
      </c>
      <c r="E72" s="638"/>
      <c r="F72" s="639"/>
      <c r="G72" s="638"/>
      <c r="H72" s="640"/>
      <c r="I72" s="639"/>
      <c r="J72" s="47"/>
      <c r="K72" s="47"/>
      <c r="L72" s="47"/>
      <c r="M72" s="5"/>
      <c r="N72" s="5"/>
      <c r="O72" s="5"/>
    </row>
    <row r="73" spans="1:16" customFormat="1" ht="15.75">
      <c r="B73" s="588"/>
      <c r="C73" s="588"/>
      <c r="D73" s="364" t="s">
        <v>152</v>
      </c>
      <c r="E73" s="644"/>
      <c r="F73" s="645"/>
      <c r="G73" s="644"/>
      <c r="H73" s="651"/>
      <c r="I73" s="645"/>
      <c r="J73" s="48"/>
      <c r="K73" s="48"/>
      <c r="L73" s="48"/>
      <c r="M73" s="5"/>
      <c r="N73" s="5"/>
      <c r="O73" s="5"/>
    </row>
    <row r="74" spans="1:16" customFormat="1" ht="15.75">
      <c r="B74" s="588"/>
      <c r="C74" s="588"/>
      <c r="D74" s="364" t="s">
        <v>153</v>
      </c>
      <c r="E74" s="644"/>
      <c r="F74" s="645"/>
      <c r="G74" s="644"/>
      <c r="H74" s="651"/>
      <c r="I74" s="645"/>
      <c r="J74" s="48"/>
      <c r="K74" s="48"/>
      <c r="L74" s="48"/>
      <c r="M74" s="5"/>
      <c r="N74" s="5"/>
      <c r="O74" s="5"/>
    </row>
    <row r="75" spans="1:16" customFormat="1" ht="15.75">
      <c r="B75" s="588"/>
      <c r="C75" s="588"/>
      <c r="D75" s="364" t="s">
        <v>154</v>
      </c>
      <c r="E75" s="644"/>
      <c r="F75" s="645"/>
      <c r="G75" s="644"/>
      <c r="H75" s="651"/>
      <c r="I75" s="645"/>
      <c r="J75" s="48"/>
      <c r="K75" s="48"/>
      <c r="L75" s="48"/>
      <c r="M75" s="5"/>
      <c r="N75" s="5"/>
      <c r="O75" s="5"/>
    </row>
    <row r="76" spans="1:16" customFormat="1" ht="60" customHeight="1">
      <c r="B76" s="649" t="s">
        <v>147</v>
      </c>
      <c r="C76" s="650"/>
      <c r="D76" s="528"/>
      <c r="E76" s="644"/>
      <c r="F76" s="645"/>
      <c r="G76" s="644"/>
      <c r="H76" s="651"/>
      <c r="I76" s="645"/>
      <c r="J76" s="48"/>
      <c r="K76" s="48"/>
      <c r="L76" s="48"/>
      <c r="M76" s="5"/>
      <c r="N76" s="5"/>
      <c r="O76" s="5"/>
    </row>
    <row r="77" spans="1:16" customFormat="1" ht="60" customHeight="1">
      <c r="B77" s="614" t="s">
        <v>148</v>
      </c>
      <c r="C77" s="615"/>
      <c r="D77" s="544"/>
      <c r="E77" s="644"/>
      <c r="F77" s="645"/>
      <c r="G77" s="644"/>
      <c r="H77" s="651"/>
      <c r="I77" s="645"/>
      <c r="J77" s="48"/>
      <c r="K77" s="48"/>
      <c r="L77" s="48"/>
      <c r="M77" s="5"/>
      <c r="N77" s="5"/>
      <c r="O77" s="5"/>
    </row>
    <row r="78" spans="1:16" customFormat="1" ht="60" customHeight="1">
      <c r="B78" s="614" t="s">
        <v>149</v>
      </c>
      <c r="C78" s="615"/>
      <c r="D78" s="544"/>
      <c r="E78" s="644"/>
      <c r="F78" s="645"/>
      <c r="G78" s="644"/>
      <c r="H78" s="651"/>
      <c r="I78" s="645"/>
      <c r="J78" s="48"/>
      <c r="K78" s="48"/>
      <c r="L78" s="48"/>
      <c r="M78" s="5"/>
      <c r="N78" s="5"/>
      <c r="O78" s="5"/>
    </row>
    <row r="79" spans="1:16" customFormat="1" ht="60" customHeight="1">
      <c r="B79" s="614" t="s">
        <v>168</v>
      </c>
      <c r="C79" s="615"/>
      <c r="D79" s="544"/>
      <c r="E79" s="644"/>
      <c r="F79" s="645"/>
      <c r="G79" s="644"/>
      <c r="H79" s="651"/>
      <c r="I79" s="645"/>
      <c r="J79" s="48"/>
      <c r="K79" s="48"/>
      <c r="L79" s="48"/>
      <c r="M79" s="5"/>
      <c r="N79" s="5"/>
      <c r="O79" s="5"/>
    </row>
    <row r="80" spans="1:16" ht="15.75">
      <c r="A80"/>
      <c r="C80" s="5"/>
      <c r="D80" s="5"/>
      <c r="F80"/>
      <c r="G80"/>
      <c r="H80"/>
    </row>
    <row r="81" spans="1:9" s="49" customFormat="1" ht="15.75">
      <c r="A81"/>
      <c r="E81" s="50"/>
      <c r="F81" s="51"/>
      <c r="G81" s="51"/>
      <c r="H81" s="51"/>
      <c r="I81" s="51"/>
    </row>
    <row r="82" spans="1:9" ht="42.95" customHeight="1">
      <c r="A82" s="49"/>
      <c r="B82" s="52" t="s">
        <v>289</v>
      </c>
      <c r="E82" s="53"/>
      <c r="F82" s="54"/>
    </row>
    <row r="83" spans="1:9" ht="30.95" customHeight="1">
      <c r="A83" s="49"/>
      <c r="B83" s="522" t="s">
        <v>16</v>
      </c>
      <c r="C83" s="522"/>
      <c r="D83" s="55" t="s">
        <v>141</v>
      </c>
      <c r="E83" s="55" t="s">
        <v>191</v>
      </c>
      <c r="F83" s="55" t="s">
        <v>145</v>
      </c>
      <c r="G83" s="56"/>
      <c r="H83" s="56"/>
      <c r="I83" s="56"/>
    </row>
    <row r="84" spans="1:9" ht="46.5" customHeight="1">
      <c r="B84" s="524" t="s">
        <v>17</v>
      </c>
      <c r="C84" s="524"/>
      <c r="D84" s="39" t="s">
        <v>18</v>
      </c>
      <c r="E84" s="282"/>
      <c r="F84" s="57" t="str">
        <f>IF(ISNUMBER(E84),IF(E84=95%,"Yes",IF(E84&gt;95%,"Exceeds Policy","No")),"")</f>
        <v/>
      </c>
    </row>
    <row r="85" spans="1:9" ht="46.5" customHeight="1">
      <c r="B85" s="527" t="s">
        <v>19</v>
      </c>
      <c r="C85" s="528"/>
      <c r="D85" s="523" t="s">
        <v>20</v>
      </c>
      <c r="E85" s="282"/>
      <c r="F85" s="57" t="str">
        <f>IF(ISNUMBER(E85),IF(E85=95%,"Yes",IF(E85&gt;95%,"Exceeds Policy","No")),"")</f>
        <v/>
      </c>
    </row>
    <row r="86" spans="1:9" ht="46.5" customHeight="1">
      <c r="B86" s="525" t="s">
        <v>21</v>
      </c>
      <c r="C86" s="526"/>
      <c r="D86" s="523" t="s">
        <v>18</v>
      </c>
      <c r="E86" s="282"/>
      <c r="F86" s="57" t="str">
        <f t="shared" ref="F86" si="0">IF(ISNUMBER(E86),IF(E86=95%,"Yes",IF(E86&gt;95%,"Exceeds Policy","No")),"")</f>
        <v/>
      </c>
    </row>
    <row r="87" spans="1:9" ht="46.5" customHeight="1">
      <c r="B87" s="525" t="s">
        <v>244</v>
      </c>
      <c r="C87" s="526"/>
      <c r="D87" s="523" t="s">
        <v>22</v>
      </c>
      <c r="E87" s="282"/>
      <c r="F87" s="57" t="str">
        <f>IF(ISNUMBER(E87),IF(E87=65%,"Yes",IF(E87&gt;65%,"Exceeds Policy","No")),"")</f>
        <v/>
      </c>
    </row>
    <row r="88" spans="1:9" ht="46.5" customHeight="1">
      <c r="B88" s="525" t="s">
        <v>245</v>
      </c>
      <c r="C88" s="526"/>
      <c r="D88" s="523" t="s">
        <v>23</v>
      </c>
      <c r="E88" s="282"/>
      <c r="F88" s="57" t="str">
        <f>IF(ISNUMBER(E88),IF(E88=20%,"Yes",IF(E88&gt;20%,"Exceeds Policy","No")),"")</f>
        <v/>
      </c>
    </row>
    <row r="89" spans="1:9" ht="15.75">
      <c r="B89" s="56"/>
      <c r="C89" s="56"/>
      <c r="D89" s="56"/>
      <c r="E89" s="56"/>
      <c r="F89" s="56"/>
      <c r="G89" s="646"/>
      <c r="H89" s="646"/>
      <c r="I89" s="646"/>
    </row>
    <row r="90" spans="1:9" ht="15.75">
      <c r="B90" s="647"/>
      <c r="C90" s="647"/>
      <c r="D90" s="58"/>
      <c r="E90" s="606"/>
      <c r="F90" s="606"/>
      <c r="G90" s="648"/>
      <c r="H90" s="648"/>
      <c r="I90" s="648"/>
    </row>
    <row r="91" spans="1:9" ht="15.75">
      <c r="B91" s="647"/>
      <c r="C91" s="647"/>
      <c r="D91" s="59"/>
      <c r="E91" s="606"/>
      <c r="F91" s="606"/>
      <c r="G91" s="648"/>
      <c r="H91" s="648"/>
      <c r="I91" s="648"/>
    </row>
    <row r="92" spans="1:9" ht="15.6" customHeight="1">
      <c r="C92" s="5"/>
    </row>
    <row r="93" spans="1:9">
      <c r="C93" s="5"/>
    </row>
    <row r="103" spans="1:44" s="23" customFormat="1">
      <c r="A103" s="5"/>
      <c r="B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sheetData>
  <sheetProtection algorithmName="SHA-512" hashValue="zst3Lv2b5vqOtBlqy3P3aVnJ6zICaI+bZSiY+jdd7+raxoMCmDgDHyLeuhff28ynPUdt66+njk6GUbt+yl+I6g==" saltValue="fepPjKrRW9VmLXUo3qoymw==" spinCount="100000" sheet="1" objects="1" scenarios="1" formatRows="0"/>
  <mergeCells count="36">
    <mergeCell ref="E79:F79"/>
    <mergeCell ref="B76:C76"/>
    <mergeCell ref="E78:F78"/>
    <mergeCell ref="G73:I73"/>
    <mergeCell ref="G74:I74"/>
    <mergeCell ref="G75:I75"/>
    <mergeCell ref="G76:I76"/>
    <mergeCell ref="B78:C78"/>
    <mergeCell ref="B79:C79"/>
    <mergeCell ref="G77:I77"/>
    <mergeCell ref="G78:I78"/>
    <mergeCell ref="G79:I79"/>
    <mergeCell ref="E76:F76"/>
    <mergeCell ref="E77:F77"/>
    <mergeCell ref="G89:I89"/>
    <mergeCell ref="B90:C90"/>
    <mergeCell ref="E90:F90"/>
    <mergeCell ref="G90:I90"/>
    <mergeCell ref="B91:C91"/>
    <mergeCell ref="E91:F91"/>
    <mergeCell ref="G91:I91"/>
    <mergeCell ref="A1:G2"/>
    <mergeCell ref="A4:F4"/>
    <mergeCell ref="A5:C5"/>
    <mergeCell ref="E5:F5"/>
    <mergeCell ref="B77:C77"/>
    <mergeCell ref="B70:C70"/>
    <mergeCell ref="E71:F71"/>
    <mergeCell ref="G71:I71"/>
    <mergeCell ref="E72:F72"/>
    <mergeCell ref="G72:I72"/>
    <mergeCell ref="B72:C75"/>
    <mergeCell ref="B71:C71"/>
    <mergeCell ref="E73:F73"/>
    <mergeCell ref="E74:F74"/>
    <mergeCell ref="E75:F75"/>
  </mergeCell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9" operator="containsText" id="{227CAB93-EEDC-4410-AAEB-5B5DF409BBA8}">
            <xm:f>NOT(ISERROR(SEARCH("Exceeds Policy",F84)))</xm:f>
            <xm:f>"Exceeds Policy"</xm:f>
            <x14:dxf>
              <fill>
                <patternFill>
                  <bgColor rgb="FFC7EFCE"/>
                </patternFill>
              </fill>
            </x14:dxf>
          </x14:cfRule>
          <x14:cfRule type="containsText" priority="40" operator="containsText" id="{028254CD-4A1E-4FFB-9C0F-98F7601975DE}">
            <xm:f>NOT(ISERROR(SEARCH("Yes",F84)))</xm:f>
            <xm:f>"Yes"</xm:f>
            <x14:dxf>
              <fill>
                <patternFill>
                  <bgColor rgb="FFFFEB9C"/>
                </patternFill>
              </fill>
            </x14:dxf>
          </x14:cfRule>
          <x14:cfRule type="containsText" priority="41" operator="containsText" id="{537AF8CB-56BD-4F4D-962E-FC36DAECE4C4}">
            <xm:f>NOT(ISERROR(SEARCH("No",F84)))</xm:f>
            <xm:f>"No"</xm:f>
            <x14:dxf>
              <fill>
                <patternFill>
                  <bgColor rgb="FFFFC7CE"/>
                </patternFill>
              </fill>
            </x14:dxf>
          </x14:cfRule>
          <xm:sqref>F84:F88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25B988F-24F6-4C24-94F1-DC6B7FAC30DE}">
          <x14:formula1>
            <xm:f>'Drop- down list'!$B$2:$B$3</xm:f>
          </x14:formula1>
          <xm:sqref>E90:F91 D52:D54 D36:D38 D40</xm:sqref>
        </x14:dataValidation>
        <x14:dataValidation type="list" allowBlank="1" showInputMessage="1" showErrorMessage="1" xr:uid="{A0734D66-5481-41B5-B463-837F3710C7EE}">
          <x14:formula1>
            <xm:f>'Drop- down list'!$A$2:$A$16</xm:f>
          </x14:formula1>
          <xm:sqref>D14</xm:sqref>
        </x14:dataValidation>
        <x14:dataValidation type="list" allowBlank="1" showInputMessage="1" showErrorMessage="1" xr:uid="{620EFA0D-EAB0-4FDD-A99B-C77D93116D51}">
          <x14:formula1>
            <xm:f>'Drop- down list'!$B$4:$B$6</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8CA8-9E7F-4D63-9E64-11BEC324D621}">
  <sheetPr codeName="Sheet10">
    <tabColor rgb="FFFFC000"/>
  </sheetPr>
  <dimension ref="A1:AR488"/>
  <sheetViews>
    <sheetView topLeftCell="J461" zoomScale="71" zoomScaleNormal="71" workbookViewId="0">
      <selection activeCell="H473" sqref="H473:M474"/>
    </sheetView>
  </sheetViews>
  <sheetFormatPr defaultColWidth="9.140625" defaultRowHeight="15" outlineLevelRow="1"/>
  <cols>
    <col min="1" max="1" width="3.42578125" style="5" customWidth="1"/>
    <col min="2" max="2" width="36.42578125" style="5" customWidth="1"/>
    <col min="3" max="3" width="54.5703125" style="23" customWidth="1"/>
    <col min="4" max="4" width="76.5703125" style="23" customWidth="1"/>
    <col min="5" max="17" width="53.42578125" style="5" customWidth="1"/>
    <col min="18" max="30" width="22.7109375" style="5" customWidth="1"/>
    <col min="31" max="16384" width="9.140625" style="5"/>
  </cols>
  <sheetData>
    <row r="1" spans="1:11">
      <c r="A1" s="604"/>
      <c r="B1" s="604"/>
      <c r="C1" s="604"/>
      <c r="D1" s="604"/>
      <c r="E1" s="604"/>
      <c r="F1" s="604"/>
      <c r="G1" s="604"/>
    </row>
    <row r="2" spans="1:11">
      <c r="A2" s="604"/>
      <c r="B2" s="604"/>
      <c r="C2" s="604"/>
      <c r="D2" s="604"/>
      <c r="E2" s="604"/>
      <c r="F2" s="604"/>
      <c r="G2" s="604"/>
    </row>
    <row r="3" spans="1:11">
      <c r="A3" s="20"/>
      <c r="B3" s="20"/>
      <c r="C3" s="20"/>
      <c r="D3" s="20"/>
      <c r="E3" s="20"/>
      <c r="F3" s="20"/>
      <c r="G3" s="20"/>
    </row>
    <row r="4" spans="1:11" s="22" customFormat="1" ht="28.5" customHeight="1" thickBot="1">
      <c r="A4" s="605" t="s">
        <v>217</v>
      </c>
      <c r="B4" s="605"/>
      <c r="C4" s="605"/>
      <c r="D4" s="605"/>
      <c r="E4" s="605"/>
      <c r="F4" s="605"/>
      <c r="G4" s="21"/>
      <c r="H4" s="5"/>
      <c r="I4" s="5"/>
    </row>
    <row r="5" spans="1:11" ht="15.75" thickTop="1">
      <c r="A5" s="606"/>
      <c r="B5" s="606"/>
      <c r="C5" s="606"/>
      <c r="E5" s="606"/>
      <c r="F5" s="606"/>
      <c r="G5" s="24"/>
    </row>
    <row r="6" spans="1:11" ht="15.75">
      <c r="A6" s="25"/>
      <c r="B6" s="26"/>
      <c r="C6" s="512"/>
      <c r="D6" s="547" t="s">
        <v>322</v>
      </c>
      <c r="E6" s="25"/>
      <c r="F6" s="25"/>
      <c r="G6" s="25"/>
    </row>
    <row r="7" spans="1:11" ht="15.75">
      <c r="A7" s="25"/>
      <c r="B7" s="26"/>
      <c r="C7" s="502" t="s">
        <v>8</v>
      </c>
      <c r="D7" s="353" t="s">
        <v>329</v>
      </c>
      <c r="E7" s="25"/>
      <c r="F7" s="25"/>
      <c r="G7" s="25"/>
    </row>
    <row r="8" spans="1:11" ht="31.5">
      <c r="A8" s="27"/>
      <c r="B8" s="28"/>
      <c r="C8" s="503" t="s">
        <v>9</v>
      </c>
      <c r="D8" s="353"/>
      <c r="I8" s="29"/>
      <c r="J8" s="19"/>
    </row>
    <row r="9" spans="1:11" ht="15.75">
      <c r="A9" s="27"/>
      <c r="B9" s="30"/>
      <c r="C9" s="503" t="s">
        <v>10</v>
      </c>
      <c r="D9" s="353" t="s">
        <v>330</v>
      </c>
      <c r="I9" s="29"/>
      <c r="J9" s="19"/>
    </row>
    <row r="10" spans="1:11" ht="15.75">
      <c r="A10" s="27"/>
      <c r="B10" s="30"/>
      <c r="C10" s="503" t="s">
        <v>11</v>
      </c>
      <c r="D10" s="353" t="s">
        <v>331</v>
      </c>
      <c r="I10" s="29"/>
      <c r="J10" s="19"/>
    </row>
    <row r="11" spans="1:11" ht="90">
      <c r="A11" s="27"/>
      <c r="B11" s="30"/>
      <c r="C11" s="503" t="s">
        <v>12</v>
      </c>
      <c r="D11" s="353" t="s">
        <v>333</v>
      </c>
      <c r="I11" s="29"/>
      <c r="J11" s="19"/>
    </row>
    <row r="12" spans="1:11" ht="15.75">
      <c r="A12" s="27"/>
      <c r="B12" s="30"/>
      <c r="C12" s="504" t="s">
        <v>13</v>
      </c>
      <c r="D12" s="353" t="s">
        <v>332</v>
      </c>
      <c r="I12" s="29"/>
      <c r="J12" s="19"/>
    </row>
    <row r="13" spans="1:11" ht="15.75">
      <c r="A13" s="27"/>
      <c r="B13" s="30"/>
      <c r="C13" s="504" t="s">
        <v>14</v>
      </c>
      <c r="D13" s="560">
        <v>46069</v>
      </c>
      <c r="I13" s="29"/>
      <c r="J13" s="19"/>
    </row>
    <row r="14" spans="1:11" ht="15.75">
      <c r="A14" s="27"/>
      <c r="B14" s="30"/>
      <c r="C14" s="503" t="s">
        <v>113</v>
      </c>
      <c r="D14" s="353">
        <v>1</v>
      </c>
      <c r="I14" s="29"/>
      <c r="J14" s="19"/>
    </row>
    <row r="15" spans="1:11" ht="18.75">
      <c r="A15" s="27"/>
      <c r="B15" s="30"/>
      <c r="C15" s="503" t="s">
        <v>105</v>
      </c>
      <c r="D15" s="503" t="s">
        <v>320</v>
      </c>
      <c r="I15" s="29"/>
      <c r="J15" s="19"/>
      <c r="K15" s="19"/>
    </row>
    <row r="16" spans="1:11" ht="15.75">
      <c r="A16" s="27"/>
      <c r="B16" s="28"/>
      <c r="C16" s="332" t="s">
        <v>349</v>
      </c>
      <c r="D16" s="60">
        <v>1416</v>
      </c>
      <c r="I16" s="29"/>
      <c r="J16" s="19"/>
      <c r="K16" s="19"/>
    </row>
    <row r="17" spans="1:11" ht="15.75" hidden="1">
      <c r="A17" s="27"/>
      <c r="B17" s="28"/>
      <c r="C17" s="332" t="s">
        <v>107</v>
      </c>
      <c r="D17" s="60" t="s">
        <v>114</v>
      </c>
      <c r="I17" s="29"/>
      <c r="J17" s="19"/>
      <c r="K17" s="19"/>
    </row>
    <row r="18" spans="1:11" ht="15.75" hidden="1">
      <c r="A18" s="27"/>
      <c r="B18" s="28"/>
      <c r="C18" s="332" t="s">
        <v>108</v>
      </c>
      <c r="D18" s="60" t="s">
        <v>115</v>
      </c>
      <c r="I18" s="29"/>
      <c r="J18" s="19"/>
      <c r="K18" s="19"/>
    </row>
    <row r="19" spans="1:11" ht="15.75" hidden="1">
      <c r="A19" s="27"/>
      <c r="B19" s="28"/>
      <c r="C19" s="332" t="s">
        <v>109</v>
      </c>
      <c r="D19" s="60" t="s">
        <v>116</v>
      </c>
      <c r="I19" s="29"/>
      <c r="J19" s="19"/>
      <c r="K19" s="19"/>
    </row>
    <row r="20" spans="1:11" ht="15.75" hidden="1">
      <c r="A20" s="27"/>
      <c r="B20" s="28"/>
      <c r="C20" s="332" t="s">
        <v>110</v>
      </c>
      <c r="D20" s="60" t="s">
        <v>117</v>
      </c>
      <c r="I20" s="29"/>
      <c r="J20" s="19"/>
      <c r="K20" s="19"/>
    </row>
    <row r="21" spans="1:11" ht="15.75" hidden="1">
      <c r="A21" s="27"/>
      <c r="B21" s="28"/>
      <c r="C21" s="332" t="s">
        <v>111</v>
      </c>
      <c r="D21" s="60" t="s">
        <v>118</v>
      </c>
      <c r="I21" s="29"/>
      <c r="J21" s="19"/>
      <c r="K21" s="19"/>
    </row>
    <row r="22" spans="1:11" ht="15.75" hidden="1">
      <c r="A22" s="27"/>
      <c r="B22" s="28"/>
      <c r="C22" s="332" t="s">
        <v>119</v>
      </c>
      <c r="D22" s="60" t="s">
        <v>128</v>
      </c>
      <c r="I22" s="29"/>
      <c r="J22" s="19"/>
      <c r="K22" s="19"/>
    </row>
    <row r="23" spans="1:11" ht="15.75" hidden="1">
      <c r="A23" s="27"/>
      <c r="B23" s="28"/>
      <c r="C23" s="332" t="s">
        <v>120</v>
      </c>
      <c r="D23" s="60" t="s">
        <v>129</v>
      </c>
      <c r="I23" s="29"/>
      <c r="J23" s="19"/>
      <c r="K23" s="19"/>
    </row>
    <row r="24" spans="1:11" ht="15.75" hidden="1">
      <c r="A24" s="27"/>
      <c r="B24" s="28"/>
      <c r="C24" s="332" t="s">
        <v>121</v>
      </c>
      <c r="D24" s="60" t="s">
        <v>130</v>
      </c>
      <c r="I24" s="29"/>
      <c r="J24" s="19"/>
      <c r="K24" s="19"/>
    </row>
    <row r="25" spans="1:11" ht="15.75" hidden="1">
      <c r="A25" s="27"/>
      <c r="B25" s="28"/>
      <c r="C25" s="332" t="s">
        <v>122</v>
      </c>
      <c r="D25" s="60" t="s">
        <v>131</v>
      </c>
      <c r="I25" s="29"/>
      <c r="J25" s="19"/>
      <c r="K25" s="19"/>
    </row>
    <row r="26" spans="1:11" ht="15.75" hidden="1">
      <c r="A26" s="27"/>
      <c r="B26" s="28"/>
      <c r="C26" s="332" t="s">
        <v>123</v>
      </c>
      <c r="D26" s="60" t="s">
        <v>132</v>
      </c>
      <c r="I26" s="29"/>
      <c r="J26" s="19"/>
      <c r="K26" s="19"/>
    </row>
    <row r="27" spans="1:11" ht="15.75" hidden="1">
      <c r="A27" s="27"/>
      <c r="B27" s="28"/>
      <c r="C27" s="332" t="s">
        <v>124</v>
      </c>
      <c r="D27" s="60" t="s">
        <v>133</v>
      </c>
      <c r="I27" s="29"/>
      <c r="J27" s="19"/>
      <c r="K27" s="19"/>
    </row>
    <row r="28" spans="1:11" ht="15.75" hidden="1">
      <c r="A28" s="27"/>
      <c r="B28" s="28"/>
      <c r="C28" s="332" t="s">
        <v>125</v>
      </c>
      <c r="D28" s="60" t="s">
        <v>134</v>
      </c>
      <c r="I28" s="29"/>
      <c r="J28" s="19"/>
      <c r="K28" s="19"/>
    </row>
    <row r="29" spans="1:11" ht="15.75" hidden="1">
      <c r="A29" s="27"/>
      <c r="B29" s="28"/>
      <c r="C29" s="332" t="s">
        <v>126</v>
      </c>
      <c r="D29" s="60" t="s">
        <v>135</v>
      </c>
      <c r="I29" s="29"/>
      <c r="J29" s="19"/>
      <c r="K29" s="19"/>
    </row>
    <row r="30" spans="1:11" ht="15.75" hidden="1">
      <c r="A30" s="27"/>
      <c r="B30" s="28"/>
      <c r="C30" s="332" t="s">
        <v>127</v>
      </c>
      <c r="D30" s="60" t="s">
        <v>136</v>
      </c>
      <c r="I30" s="29"/>
      <c r="J30" s="19"/>
      <c r="K30" s="19"/>
    </row>
    <row r="31" spans="1:11" ht="18.75">
      <c r="A31" s="27"/>
      <c r="B31" s="28"/>
      <c r="C31" s="505" t="s">
        <v>321</v>
      </c>
      <c r="D31" s="31">
        <f>SUM(D16:D30)</f>
        <v>1416</v>
      </c>
      <c r="I31" s="29"/>
      <c r="J31" s="19"/>
      <c r="K31" s="19"/>
    </row>
    <row r="32" spans="1:11" ht="14.25" customHeight="1">
      <c r="B32" s="32"/>
      <c r="C32" s="33"/>
      <c r="D32" s="32"/>
      <c r="E32" s="34"/>
      <c r="F32" s="34"/>
      <c r="G32" s="34"/>
      <c r="I32" s="29"/>
      <c r="J32" s="35"/>
      <c r="K32" s="35"/>
    </row>
    <row r="34" spans="2:6" ht="18">
      <c r="B34" s="36" t="s">
        <v>155</v>
      </c>
    </row>
    <row r="35" spans="2:6" ht="15.75">
      <c r="B35" s="512" t="s">
        <v>156</v>
      </c>
      <c r="C35" s="513"/>
      <c r="D35" s="502" t="s">
        <v>138</v>
      </c>
      <c r="E35" s="37"/>
      <c r="F35" s="37"/>
    </row>
    <row r="36" spans="2:6">
      <c r="B36" s="487" t="s">
        <v>232</v>
      </c>
      <c r="C36" s="487"/>
      <c r="D36" s="352" t="s">
        <v>68</v>
      </c>
    </row>
    <row r="37" spans="2:6" ht="30.95" customHeight="1">
      <c r="B37" s="487" t="s">
        <v>250</v>
      </c>
      <c r="C37" s="487"/>
      <c r="D37" s="352" t="s">
        <v>65</v>
      </c>
    </row>
    <row r="38" spans="2:6" ht="30.95" hidden="1" customHeight="1">
      <c r="B38" s="487" t="s">
        <v>235</v>
      </c>
      <c r="C38" s="487"/>
      <c r="D38" s="352"/>
    </row>
    <row r="39" spans="2:6" ht="30.95" hidden="1" customHeight="1">
      <c r="B39" s="487" t="s">
        <v>233</v>
      </c>
      <c r="C39" s="487"/>
      <c r="D39" s="352" t="s">
        <v>229</v>
      </c>
    </row>
    <row r="40" spans="2:6" ht="30.95" customHeight="1">
      <c r="B40" s="487" t="s">
        <v>234</v>
      </c>
      <c r="C40" s="487"/>
      <c r="D40" s="352" t="s">
        <v>65</v>
      </c>
    </row>
    <row r="41" spans="2:6" ht="30.95" customHeight="1">
      <c r="B41" s="514" t="s">
        <v>158</v>
      </c>
      <c r="C41" s="515"/>
      <c r="D41" s="318" t="s">
        <v>159</v>
      </c>
    </row>
    <row r="42" spans="2:6" ht="30.95" hidden="1" customHeight="1">
      <c r="B42" s="514" t="s">
        <v>158</v>
      </c>
      <c r="C42" s="515"/>
      <c r="D42" s="319" t="s">
        <v>230</v>
      </c>
    </row>
    <row r="43" spans="2:6" ht="30.95" hidden="1" customHeight="1">
      <c r="B43" s="514" t="s">
        <v>158</v>
      </c>
      <c r="C43" s="515"/>
      <c r="D43" s="319" t="s">
        <v>231</v>
      </c>
    </row>
    <row r="44" spans="2:6" ht="30.95" hidden="1" customHeight="1">
      <c r="B44" s="514" t="s">
        <v>158</v>
      </c>
      <c r="C44" s="515"/>
      <c r="D44" s="319" t="s">
        <v>160</v>
      </c>
    </row>
    <row r="45" spans="2:6" ht="30.95" customHeight="1">
      <c r="B45" s="514" t="s">
        <v>158</v>
      </c>
      <c r="C45" s="515"/>
      <c r="D45" s="319" t="s">
        <v>161</v>
      </c>
    </row>
    <row r="46" spans="2:6" ht="30.95" customHeight="1">
      <c r="B46" s="38" t="s">
        <v>162</v>
      </c>
      <c r="C46" s="38" t="s">
        <v>163</v>
      </c>
      <c r="D46" s="38" t="s">
        <v>164</v>
      </c>
    </row>
    <row r="47" spans="2:6" ht="206.45" customHeight="1">
      <c r="B47" s="39" t="s">
        <v>225</v>
      </c>
      <c r="C47" s="353" t="s">
        <v>102</v>
      </c>
      <c r="D47" s="353" t="s">
        <v>337</v>
      </c>
    </row>
    <row r="48" spans="2:6" ht="336.95" customHeight="1">
      <c r="B48" s="39" t="s">
        <v>323</v>
      </c>
      <c r="C48" s="353" t="s">
        <v>102</v>
      </c>
      <c r="D48" s="353" t="s">
        <v>338</v>
      </c>
    </row>
    <row r="49" spans="1:6" ht="89.45" customHeight="1">
      <c r="B49" s="39" t="s">
        <v>324</v>
      </c>
      <c r="C49" s="353" t="s">
        <v>102</v>
      </c>
      <c r="D49" s="353" t="s">
        <v>340</v>
      </c>
    </row>
    <row r="50" spans="1:6" ht="282.60000000000002" customHeight="1">
      <c r="B50" s="39" t="s">
        <v>226</v>
      </c>
      <c r="C50" s="353" t="s">
        <v>341</v>
      </c>
      <c r="D50" s="353" t="s">
        <v>339</v>
      </c>
    </row>
    <row r="51" spans="1:6" ht="15.75">
      <c r="B51" s="512" t="s">
        <v>157</v>
      </c>
      <c r="C51" s="516"/>
      <c r="D51" s="502" t="s">
        <v>138</v>
      </c>
    </row>
    <row r="52" spans="1:6" ht="30.95" customHeight="1">
      <c r="B52" s="487" t="s">
        <v>236</v>
      </c>
      <c r="C52" s="514"/>
      <c r="D52" s="352" t="s">
        <v>65</v>
      </c>
    </row>
    <row r="53" spans="1:6" ht="30.95" hidden="1" customHeight="1">
      <c r="B53" s="487" t="s">
        <v>237</v>
      </c>
      <c r="C53" s="487"/>
      <c r="D53" s="352"/>
    </row>
    <row r="54" spans="1:6" ht="30.95" customHeight="1">
      <c r="B54" s="518" t="s">
        <v>238</v>
      </c>
      <c r="C54" s="519"/>
      <c r="D54" s="352" t="s">
        <v>65</v>
      </c>
    </row>
    <row r="55" spans="1:6" ht="31.5" hidden="1" customHeight="1">
      <c r="B55" s="514" t="s">
        <v>158</v>
      </c>
      <c r="C55" s="515"/>
      <c r="D55" s="517" t="s">
        <v>165</v>
      </c>
    </row>
    <row r="56" spans="1:6" ht="31.5" hidden="1" customHeight="1">
      <c r="B56" s="514" t="s">
        <v>158</v>
      </c>
      <c r="C56" s="515"/>
      <c r="D56" s="517" t="s">
        <v>167</v>
      </c>
    </row>
    <row r="57" spans="1:6" ht="31.5" hidden="1" customHeight="1">
      <c r="B57" s="520" t="s">
        <v>158</v>
      </c>
      <c r="C57" s="521"/>
      <c r="D57" s="517" t="s">
        <v>166</v>
      </c>
    </row>
    <row r="58" spans="1:6" ht="54.6" customHeight="1">
      <c r="B58" s="520" t="s">
        <v>194</v>
      </c>
      <c r="C58" s="521"/>
      <c r="D58" s="318" t="s">
        <v>195</v>
      </c>
    </row>
    <row r="59" spans="1:6" ht="31.5">
      <c r="A59" s="40"/>
      <c r="B59" s="38" t="s">
        <v>162</v>
      </c>
      <c r="C59" s="38" t="s">
        <v>163</v>
      </c>
      <c r="D59" s="38" t="s">
        <v>164</v>
      </c>
      <c r="E59" s="41"/>
      <c r="F59" s="42"/>
    </row>
    <row r="60" spans="1:6" ht="30.95" customHeight="1">
      <c r="B60" s="11" t="s">
        <v>24</v>
      </c>
      <c r="C60" s="353" t="s">
        <v>102</v>
      </c>
      <c r="D60" s="353" t="s">
        <v>342</v>
      </c>
      <c r="E60" s="23"/>
    </row>
    <row r="61" spans="1:6" ht="255.6" customHeight="1">
      <c r="B61" s="11" t="s">
        <v>25</v>
      </c>
      <c r="C61" s="353" t="s">
        <v>343</v>
      </c>
      <c r="D61" s="353" t="s">
        <v>432</v>
      </c>
      <c r="E61" s="23"/>
    </row>
    <row r="62" spans="1:6" ht="240.6" customHeight="1">
      <c r="B62" s="11" t="s">
        <v>26</v>
      </c>
      <c r="C62" s="353" t="s">
        <v>344</v>
      </c>
      <c r="D62" s="353" t="s">
        <v>414</v>
      </c>
      <c r="E62" s="23"/>
    </row>
    <row r="63" spans="1:6" ht="245.45" customHeight="1">
      <c r="B63" s="11" t="s">
        <v>27</v>
      </c>
      <c r="C63" s="353" t="s">
        <v>345</v>
      </c>
      <c r="D63" s="353" t="s">
        <v>429</v>
      </c>
      <c r="E63" s="23"/>
    </row>
    <row r="64" spans="1:6" ht="152.44999999999999" customHeight="1">
      <c r="B64" s="11" t="s">
        <v>28</v>
      </c>
      <c r="C64" s="353" t="s">
        <v>346</v>
      </c>
      <c r="D64" s="353" t="s">
        <v>428</v>
      </c>
      <c r="E64" s="23"/>
    </row>
    <row r="65" spans="1:16" ht="242.1" customHeight="1">
      <c r="B65" s="11" t="s">
        <v>29</v>
      </c>
      <c r="C65" s="353" t="s">
        <v>347</v>
      </c>
      <c r="D65" s="353" t="s">
        <v>425</v>
      </c>
      <c r="E65" s="23"/>
    </row>
    <row r="66" spans="1:16" ht="409.5" customHeight="1">
      <c r="B66" s="11" t="s">
        <v>30</v>
      </c>
      <c r="C66" s="353" t="s">
        <v>348</v>
      </c>
      <c r="D66" s="353" t="s">
        <v>430</v>
      </c>
      <c r="E66" s="43"/>
      <c r="F66"/>
    </row>
    <row r="68" spans="1:16" ht="15.75">
      <c r="E68" s="44"/>
      <c r="F68" s="44"/>
      <c r="G68" s="44"/>
      <c r="H68"/>
    </row>
    <row r="69" spans="1:16" customFormat="1" ht="18">
      <c r="A69" s="5"/>
      <c r="B69" s="36" t="s">
        <v>224</v>
      </c>
      <c r="C69" s="23"/>
      <c r="D69" s="23"/>
      <c r="E69" s="5"/>
      <c r="K69" s="5"/>
      <c r="L69" s="5"/>
      <c r="M69" s="5"/>
      <c r="N69" s="5"/>
    </row>
    <row r="70" spans="1:16" customFormat="1" ht="18.75">
      <c r="A70" s="5"/>
      <c r="B70" s="62" t="s">
        <v>298</v>
      </c>
      <c r="C70" s="23"/>
      <c r="D70" s="23"/>
      <c r="E70" s="5"/>
      <c r="K70" s="5"/>
      <c r="L70" s="5"/>
      <c r="M70" s="5"/>
      <c r="N70" s="5"/>
    </row>
    <row r="71" spans="1:16" customFormat="1" ht="62.1" customHeight="1">
      <c r="A71" s="5"/>
      <c r="B71" s="537"/>
      <c r="C71" s="538"/>
      <c r="D71" s="539"/>
      <c r="E71" s="607" t="s">
        <v>150</v>
      </c>
      <c r="F71" s="607"/>
      <c r="G71" s="607"/>
      <c r="H71" s="607"/>
      <c r="I71" s="607"/>
      <c r="J71" s="607"/>
      <c r="K71" s="607"/>
      <c r="L71" s="608"/>
      <c r="M71" s="501" t="s">
        <v>181</v>
      </c>
      <c r="N71" s="500" t="s">
        <v>182</v>
      </c>
      <c r="O71" s="498" t="s">
        <v>189</v>
      </c>
      <c r="P71" s="499" t="s">
        <v>190</v>
      </c>
    </row>
    <row r="72" spans="1:16" customFormat="1" ht="15.75">
      <c r="B72" s="540"/>
      <c r="C72" s="541"/>
      <c r="D72" s="542"/>
      <c r="E72" s="536" t="s">
        <v>31</v>
      </c>
      <c r="F72" s="348" t="s">
        <v>64</v>
      </c>
      <c r="G72" s="348" t="s">
        <v>66</v>
      </c>
      <c r="H72" s="348" t="s">
        <v>139</v>
      </c>
      <c r="I72" s="348" t="s">
        <v>32</v>
      </c>
      <c r="J72" s="348" t="s">
        <v>140</v>
      </c>
      <c r="K72" s="348" t="s">
        <v>34</v>
      </c>
      <c r="L72" s="63" t="s">
        <v>95</v>
      </c>
      <c r="M72" s="558"/>
      <c r="N72" s="552"/>
      <c r="O72" s="554"/>
      <c r="P72" s="556"/>
    </row>
    <row r="73" spans="1:16" customFormat="1" ht="15.75">
      <c r="B73" s="583" t="s">
        <v>198</v>
      </c>
      <c r="C73" s="583"/>
      <c r="D73" s="583"/>
      <c r="E73" s="351" t="s">
        <v>102</v>
      </c>
      <c r="F73" s="183" t="s">
        <v>65</v>
      </c>
      <c r="G73" s="183" t="s">
        <v>65</v>
      </c>
      <c r="H73" s="183" t="s">
        <v>65</v>
      </c>
      <c r="I73" s="183" t="s">
        <v>65</v>
      </c>
      <c r="J73" s="183" t="s">
        <v>65</v>
      </c>
      <c r="K73" s="183" t="s">
        <v>65</v>
      </c>
      <c r="L73" s="351" t="s">
        <v>102</v>
      </c>
      <c r="M73" s="558"/>
      <c r="N73" s="552"/>
      <c r="O73" s="554"/>
      <c r="P73" s="556"/>
    </row>
    <row r="74" spans="1:16" customFormat="1" ht="15.75">
      <c r="B74" s="610" t="s">
        <v>199</v>
      </c>
      <c r="C74" s="610"/>
      <c r="D74" s="610"/>
      <c r="E74" s="351" t="s">
        <v>102</v>
      </c>
      <c r="F74" s="183" t="s">
        <v>65</v>
      </c>
      <c r="G74" s="183" t="s">
        <v>65</v>
      </c>
      <c r="H74" s="183" t="s">
        <v>65</v>
      </c>
      <c r="I74" s="183" t="s">
        <v>65</v>
      </c>
      <c r="J74" s="183" t="s">
        <v>65</v>
      </c>
      <c r="K74" s="183" t="s">
        <v>65</v>
      </c>
      <c r="L74" s="351" t="s">
        <v>102</v>
      </c>
      <c r="M74" s="558"/>
      <c r="N74" s="552"/>
      <c r="O74" s="554"/>
      <c r="P74" s="556"/>
    </row>
    <row r="75" spans="1:16" customFormat="1" ht="15.75">
      <c r="B75" s="610" t="s">
        <v>158</v>
      </c>
      <c r="C75" s="610"/>
      <c r="D75" s="610"/>
      <c r="E75" s="351" t="s">
        <v>187</v>
      </c>
      <c r="F75" s="64" t="str">
        <f>IF(F73="Yes","Design for FLEXIBILITY",IF(F74="Yes","Design for REPLACEABILITY",IF(AND(F73="No",F74="No"),"Design for ADAPTABILITY","")))</f>
        <v>Design for ADAPTABILITY</v>
      </c>
      <c r="G75" s="64" t="str">
        <f t="shared" ref="G75:K75" si="0">IF(G73="Yes","Design for FLEXIBILITY",IF(G74="Yes","Design for REPLACEABILITY",IF(AND(G73="No",G74="No"),"Design for ADAPTABILITY","")))</f>
        <v>Design for ADAPTABILITY</v>
      </c>
      <c r="H75" s="64" t="str">
        <f t="shared" si="0"/>
        <v>Design for ADAPTABILITY</v>
      </c>
      <c r="I75" s="64" t="str">
        <f t="shared" si="0"/>
        <v>Design for ADAPTABILITY</v>
      </c>
      <c r="J75" s="64" t="str">
        <f t="shared" si="0"/>
        <v>Design for ADAPTABILITY</v>
      </c>
      <c r="K75" s="64" t="str">
        <f t="shared" si="0"/>
        <v>Design for ADAPTABILITY</v>
      </c>
      <c r="L75" s="351" t="s">
        <v>187</v>
      </c>
      <c r="M75" s="558"/>
      <c r="N75" s="552"/>
      <c r="O75" s="554"/>
      <c r="P75" s="556"/>
    </row>
    <row r="76" spans="1:16" customFormat="1" ht="15.75">
      <c r="B76" s="609" t="s">
        <v>183</v>
      </c>
      <c r="C76" s="609"/>
      <c r="D76" s="609"/>
      <c r="E76" s="616" t="s">
        <v>197</v>
      </c>
      <c r="F76" s="617"/>
      <c r="G76" s="617"/>
      <c r="H76" s="617"/>
      <c r="I76" s="617"/>
      <c r="J76" s="617"/>
      <c r="K76" s="617"/>
      <c r="L76" s="618"/>
      <c r="M76" s="559"/>
      <c r="N76" s="553"/>
      <c r="O76" s="555"/>
      <c r="P76" s="557"/>
    </row>
    <row r="77" spans="1:16" customFormat="1" ht="144.6" customHeight="1">
      <c r="B77" s="588" t="s">
        <v>146</v>
      </c>
      <c r="C77" s="588"/>
      <c r="D77" s="365" t="s">
        <v>151</v>
      </c>
      <c r="E77" s="354" t="s">
        <v>412</v>
      </c>
      <c r="F77" s="354" t="s">
        <v>358</v>
      </c>
      <c r="G77" s="354" t="s">
        <v>357</v>
      </c>
      <c r="H77" s="354" t="s">
        <v>352</v>
      </c>
      <c r="I77" s="354" t="s">
        <v>376</v>
      </c>
      <c r="J77" s="354" t="s">
        <v>350</v>
      </c>
      <c r="K77" s="354" t="s">
        <v>351</v>
      </c>
      <c r="L77" s="182" t="s">
        <v>367</v>
      </c>
      <c r="M77" s="366"/>
      <c r="N77" s="562" t="s">
        <v>382</v>
      </c>
      <c r="O77" s="563" t="s">
        <v>383</v>
      </c>
      <c r="P77" s="563" t="s">
        <v>384</v>
      </c>
    </row>
    <row r="78" spans="1:16" customFormat="1" ht="120">
      <c r="B78" s="588"/>
      <c r="C78" s="588"/>
      <c r="D78" s="365" t="s">
        <v>152</v>
      </c>
      <c r="E78" s="354" t="s">
        <v>359</v>
      </c>
      <c r="F78" s="354" t="s">
        <v>361</v>
      </c>
      <c r="G78" s="354" t="s">
        <v>362</v>
      </c>
      <c r="H78" s="354" t="s">
        <v>353</v>
      </c>
      <c r="I78" s="354" t="s">
        <v>377</v>
      </c>
      <c r="J78" s="354" t="s">
        <v>355</v>
      </c>
      <c r="K78" s="354" t="s">
        <v>409</v>
      </c>
      <c r="L78" s="182" t="s">
        <v>409</v>
      </c>
      <c r="M78" s="366"/>
      <c r="N78" s="367" t="s">
        <v>385</v>
      </c>
      <c r="O78" s="563" t="s">
        <v>386</v>
      </c>
      <c r="P78" s="563" t="s">
        <v>387</v>
      </c>
    </row>
    <row r="79" spans="1:16" customFormat="1" ht="150">
      <c r="B79" s="588"/>
      <c r="C79" s="588"/>
      <c r="D79" s="365" t="s">
        <v>153</v>
      </c>
      <c r="E79" s="354" t="s">
        <v>360</v>
      </c>
      <c r="F79" s="354" t="s">
        <v>363</v>
      </c>
      <c r="G79" s="354" t="s">
        <v>363</v>
      </c>
      <c r="H79" s="354" t="s">
        <v>354</v>
      </c>
      <c r="I79" s="354" t="s">
        <v>378</v>
      </c>
      <c r="J79" s="354" t="s">
        <v>356</v>
      </c>
      <c r="K79" s="354" t="s">
        <v>410</v>
      </c>
      <c r="L79" s="182" t="s">
        <v>411</v>
      </c>
      <c r="M79" s="366"/>
      <c r="N79" s="562" t="s">
        <v>388</v>
      </c>
      <c r="O79" s="563" t="s">
        <v>389</v>
      </c>
      <c r="P79" s="368" t="s">
        <v>390</v>
      </c>
    </row>
    <row r="80" spans="1:16" customFormat="1" ht="126" customHeight="1">
      <c r="B80" s="588"/>
      <c r="C80" s="588"/>
      <c r="D80" s="365" t="s">
        <v>154</v>
      </c>
      <c r="E80" s="354" t="s">
        <v>409</v>
      </c>
      <c r="F80" s="354" t="s">
        <v>364</v>
      </c>
      <c r="G80" s="354" t="s">
        <v>365</v>
      </c>
      <c r="H80" s="354" t="s">
        <v>409</v>
      </c>
      <c r="I80" s="354" t="s">
        <v>379</v>
      </c>
      <c r="J80" s="354" t="s">
        <v>409</v>
      </c>
      <c r="K80" s="354" t="s">
        <v>409</v>
      </c>
      <c r="L80" s="182" t="s">
        <v>409</v>
      </c>
      <c r="M80" s="366"/>
      <c r="N80" s="562" t="s">
        <v>391</v>
      </c>
      <c r="O80" s="563" t="s">
        <v>392</v>
      </c>
      <c r="P80" s="368" t="s">
        <v>393</v>
      </c>
    </row>
    <row r="81" spans="1:44" customFormat="1" ht="260.10000000000002" customHeight="1">
      <c r="B81" s="614" t="s">
        <v>147</v>
      </c>
      <c r="C81" s="615"/>
      <c r="D81" s="544"/>
      <c r="E81" s="354" t="s">
        <v>431</v>
      </c>
      <c r="F81" s="354" t="s">
        <v>374</v>
      </c>
      <c r="G81" s="354" t="s">
        <v>375</v>
      </c>
      <c r="H81" s="354" t="s">
        <v>426</v>
      </c>
      <c r="I81" s="354" t="s">
        <v>419</v>
      </c>
      <c r="J81" s="354" t="s">
        <v>418</v>
      </c>
      <c r="K81" s="354" t="s">
        <v>417</v>
      </c>
      <c r="L81" s="182" t="s">
        <v>409</v>
      </c>
      <c r="M81" s="366"/>
      <c r="N81" s="562" t="s">
        <v>403</v>
      </c>
      <c r="O81" s="563" t="s">
        <v>404</v>
      </c>
      <c r="P81" s="563" t="s">
        <v>405</v>
      </c>
    </row>
    <row r="82" spans="1:44" customFormat="1" ht="221.45" customHeight="1">
      <c r="B82" s="614" t="s">
        <v>148</v>
      </c>
      <c r="C82" s="615"/>
      <c r="D82" s="544"/>
      <c r="E82" s="354" t="s">
        <v>413</v>
      </c>
      <c r="F82" s="354" t="s">
        <v>371</v>
      </c>
      <c r="G82" s="354" t="s">
        <v>370</v>
      </c>
      <c r="H82" s="354" t="s">
        <v>427</v>
      </c>
      <c r="I82" s="354" t="s">
        <v>381</v>
      </c>
      <c r="J82" s="354" t="s">
        <v>415</v>
      </c>
      <c r="K82" s="354" t="s">
        <v>416</v>
      </c>
      <c r="L82" s="182" t="s">
        <v>422</v>
      </c>
      <c r="M82" s="366"/>
      <c r="N82" s="562" t="s">
        <v>397</v>
      </c>
      <c r="O82" s="563" t="s">
        <v>398</v>
      </c>
      <c r="P82" s="563" t="s">
        <v>399</v>
      </c>
    </row>
    <row r="83" spans="1:44" customFormat="1" ht="182.45" customHeight="1">
      <c r="B83" s="614" t="s">
        <v>149</v>
      </c>
      <c r="C83" s="615"/>
      <c r="D83" s="544"/>
      <c r="E83" s="354" t="s">
        <v>372</v>
      </c>
      <c r="F83" s="354" t="s">
        <v>373</v>
      </c>
      <c r="G83" s="354" t="s">
        <v>409</v>
      </c>
      <c r="H83" s="354" t="s">
        <v>424</v>
      </c>
      <c r="I83" s="354" t="s">
        <v>380</v>
      </c>
      <c r="J83" s="354" t="s">
        <v>423</v>
      </c>
      <c r="K83" s="354" t="s">
        <v>409</v>
      </c>
      <c r="L83" s="182" t="s">
        <v>409</v>
      </c>
      <c r="M83" s="366"/>
      <c r="N83" s="562" t="s">
        <v>400</v>
      </c>
      <c r="O83" s="368" t="s">
        <v>401</v>
      </c>
      <c r="P83" s="368" t="s">
        <v>402</v>
      </c>
    </row>
    <row r="84" spans="1:44" customFormat="1" ht="191.45" customHeight="1">
      <c r="B84" s="614" t="s">
        <v>168</v>
      </c>
      <c r="C84" s="615"/>
      <c r="D84" s="544"/>
      <c r="E84" s="354" t="s">
        <v>366</v>
      </c>
      <c r="F84" s="354" t="s">
        <v>368</v>
      </c>
      <c r="G84" s="354" t="s">
        <v>369</v>
      </c>
      <c r="H84" s="354" t="s">
        <v>409</v>
      </c>
      <c r="I84" s="354" t="s">
        <v>420</v>
      </c>
      <c r="J84" s="354" t="s">
        <v>409</v>
      </c>
      <c r="K84" s="354" t="s">
        <v>409</v>
      </c>
      <c r="L84" s="182" t="s">
        <v>421</v>
      </c>
      <c r="M84" s="564"/>
      <c r="N84" s="564" t="s">
        <v>394</v>
      </c>
      <c r="O84" s="563" t="s">
        <v>395</v>
      </c>
      <c r="P84" s="563" t="s">
        <v>396</v>
      </c>
    </row>
    <row r="85" spans="1:44" s="49" customFormat="1" ht="15.75">
      <c r="A85"/>
      <c r="E85" s="50"/>
      <c r="F85" s="51"/>
      <c r="G85" s="51"/>
      <c r="H85" s="51"/>
      <c r="I85" s="51"/>
    </row>
    <row r="86" spans="1:44" s="49" customFormat="1" ht="14.25" customHeight="1">
      <c r="A86" s="5"/>
      <c r="D86" s="65"/>
      <c r="E86" s="65"/>
    </row>
    <row r="87" spans="1:44" s="49" customFormat="1" ht="18">
      <c r="B87" s="369" t="s">
        <v>188</v>
      </c>
      <c r="C87" s="370"/>
      <c r="D87" s="371"/>
      <c r="E87" s="371"/>
      <c r="F87" s="372"/>
      <c r="G87" s="372"/>
      <c r="H87" s="372"/>
      <c r="I87" s="372"/>
      <c r="J87" s="372"/>
      <c r="K87" s="372"/>
      <c r="L87" s="372"/>
      <c r="M87" s="372"/>
      <c r="N87" s="372"/>
      <c r="O87" s="372"/>
      <c r="P87" s="372"/>
      <c r="Q87" s="372"/>
      <c r="R87" s="372"/>
      <c r="S87" s="372"/>
      <c r="T87" s="372"/>
      <c r="U87" s="372"/>
      <c r="V87" s="372"/>
      <c r="W87" s="372"/>
      <c r="X87" s="372"/>
      <c r="Y87" s="372"/>
      <c r="Z87" s="372"/>
    </row>
    <row r="88" spans="1:44" s="49" customFormat="1" ht="18.75">
      <c r="B88" s="373" t="s">
        <v>302</v>
      </c>
      <c r="C88" s="370"/>
      <c r="D88" s="371"/>
      <c r="E88" s="371"/>
      <c r="F88" s="372"/>
      <c r="G88" s="372"/>
      <c r="H88" s="372"/>
      <c r="I88" s="372"/>
      <c r="J88" s="372"/>
      <c r="K88" s="372"/>
      <c r="L88" s="372"/>
      <c r="M88" s="372"/>
      <c r="N88" s="372"/>
      <c r="O88" s="372"/>
      <c r="P88" s="372"/>
      <c r="Q88" s="372"/>
      <c r="R88" s="372"/>
      <c r="S88" s="372"/>
      <c r="T88" s="372"/>
      <c r="U88" s="372"/>
      <c r="V88" s="372"/>
      <c r="W88" s="372"/>
      <c r="X88" s="372"/>
      <c r="Y88" s="372"/>
      <c r="Z88" s="372"/>
    </row>
    <row r="89" spans="1:44" s="49" customFormat="1" ht="62.45" customHeight="1" thickBot="1">
      <c r="B89" s="372"/>
      <c r="C89" s="589" t="s">
        <v>35</v>
      </c>
      <c r="D89" s="590"/>
      <c r="E89" s="611" t="s">
        <v>36</v>
      </c>
      <c r="F89" s="612"/>
      <c r="G89" s="612"/>
      <c r="H89" s="612"/>
      <c r="I89" s="612"/>
      <c r="J89" s="612"/>
      <c r="K89" s="612"/>
      <c r="L89" s="628"/>
      <c r="M89" s="611" t="s">
        <v>37</v>
      </c>
      <c r="N89" s="612"/>
      <c r="O89" s="612"/>
      <c r="P89" s="612"/>
      <c r="Q89" s="628"/>
      <c r="R89" s="611" t="s">
        <v>38</v>
      </c>
      <c r="S89" s="612"/>
      <c r="T89" s="612"/>
      <c r="U89" s="612"/>
      <c r="V89" s="613"/>
      <c r="W89" s="622" t="s">
        <v>39</v>
      </c>
      <c r="X89" s="612"/>
      <c r="Y89" s="612"/>
      <c r="Z89" s="612"/>
      <c r="AE89" s="68"/>
      <c r="AF89" s="68"/>
      <c r="AG89" s="68"/>
      <c r="AH89" s="68"/>
      <c r="AI89" s="68"/>
      <c r="AJ89" s="68"/>
      <c r="AK89" s="68"/>
      <c r="AL89" s="68"/>
      <c r="AM89" s="68"/>
      <c r="AN89" s="68"/>
      <c r="AO89" s="68"/>
      <c r="AP89" s="68"/>
      <c r="AQ89" s="68"/>
      <c r="AR89" s="68"/>
    </row>
    <row r="90" spans="1:44" s="49" customFormat="1" ht="83.1" customHeight="1" thickTop="1" thickBot="1">
      <c r="B90" s="372"/>
      <c r="C90" s="591" t="s">
        <v>273</v>
      </c>
      <c r="D90" s="592"/>
      <c r="E90" s="69" t="s">
        <v>40</v>
      </c>
      <c r="F90" s="70" t="s">
        <v>41</v>
      </c>
      <c r="G90" s="71" t="s">
        <v>42</v>
      </c>
      <c r="H90" s="71" t="s">
        <v>185</v>
      </c>
      <c r="I90" s="71" t="s">
        <v>43</v>
      </c>
      <c r="J90" s="71" t="s">
        <v>44</v>
      </c>
      <c r="K90" s="71" t="s">
        <v>45</v>
      </c>
      <c r="L90" s="71" t="s">
        <v>46</v>
      </c>
      <c r="M90" s="69" t="s">
        <v>47</v>
      </c>
      <c r="N90" s="70" t="s">
        <v>48</v>
      </c>
      <c r="O90" s="70" t="s">
        <v>49</v>
      </c>
      <c r="P90" s="71" t="s">
        <v>50</v>
      </c>
      <c r="Q90" s="72" t="s">
        <v>51</v>
      </c>
      <c r="R90" s="73" t="s">
        <v>52</v>
      </c>
      <c r="S90" s="70" t="s">
        <v>90</v>
      </c>
      <c r="T90" s="70" t="s">
        <v>53</v>
      </c>
      <c r="U90" s="70" t="s">
        <v>54</v>
      </c>
      <c r="V90" s="74" t="s">
        <v>55</v>
      </c>
      <c r="W90" s="75" t="s">
        <v>56</v>
      </c>
      <c r="X90" s="71" t="s">
        <v>57</v>
      </c>
      <c r="Y90" s="70" t="s">
        <v>58</v>
      </c>
      <c r="Z90" s="76" t="s">
        <v>59</v>
      </c>
      <c r="AB90" s="77"/>
      <c r="AC90" s="77"/>
      <c r="AD90" s="77"/>
      <c r="AE90" s="77"/>
      <c r="AF90" s="77"/>
      <c r="AG90" s="77"/>
      <c r="AH90" s="77"/>
      <c r="AI90" s="77"/>
      <c r="AJ90" s="77"/>
      <c r="AK90" s="77"/>
      <c r="AL90" s="77"/>
      <c r="AM90" s="77"/>
      <c r="AN90" s="77"/>
    </row>
    <row r="91" spans="1:44" s="49" customFormat="1" ht="15.6" customHeight="1">
      <c r="B91" s="78">
        <v>0.1</v>
      </c>
      <c r="C91" s="593" t="s">
        <v>60</v>
      </c>
      <c r="D91" s="594"/>
      <c r="E91" s="218" t="s">
        <v>187</v>
      </c>
      <c r="F91" s="246">
        <f>SUM(F92:F106)</f>
        <v>0</v>
      </c>
      <c r="G91" s="246">
        <f>IF(AND(F91&lt;&gt;0,$D$31&lt;&gt;0),F91/$D$31,0)</f>
        <v>0</v>
      </c>
      <c r="H91" s="79" t="s">
        <v>187</v>
      </c>
      <c r="I91" s="221" t="s">
        <v>187</v>
      </c>
      <c r="J91" s="256">
        <f>SUM(J92:J106)</f>
        <v>0</v>
      </c>
      <c r="K91" s="222" t="s">
        <v>187</v>
      </c>
      <c r="L91" s="259" t="s">
        <v>187</v>
      </c>
      <c r="M91" s="258" t="s">
        <v>187</v>
      </c>
      <c r="N91" s="258" t="s">
        <v>187</v>
      </c>
      <c r="O91" s="267">
        <f>SUM(O92:O106)</f>
        <v>0</v>
      </c>
      <c r="P91" s="224" t="s">
        <v>187</v>
      </c>
      <c r="Q91" s="271">
        <f>SUM(Q92:Q106)</f>
        <v>0</v>
      </c>
      <c r="R91" s="223" t="s">
        <v>187</v>
      </c>
      <c r="S91" s="225" t="s">
        <v>187</v>
      </c>
      <c r="T91" s="226">
        <f>IF(W91&lt;&gt;0,W91/($F$91+$O$91),0)</f>
        <v>0</v>
      </c>
      <c r="U91" s="226">
        <f>IF(Y91&lt;&gt;0,Y91/($F$91+$O$91),0)</f>
        <v>0</v>
      </c>
      <c r="V91" s="214">
        <f>1-T91-U91</f>
        <v>1</v>
      </c>
      <c r="W91" s="275">
        <f>SUM(W92:W106)</f>
        <v>0</v>
      </c>
      <c r="X91" s="275">
        <f>IF(AND(W91&lt;&gt;0,$D$31&lt;&gt;0),W91/$D$31,0)</f>
        <v>0</v>
      </c>
      <c r="Y91" s="275">
        <f>SUM(Y92:Y106)</f>
        <v>0</v>
      </c>
      <c r="Z91" s="275">
        <f>IF(AND(Y91&lt;&gt;0,$D$31&lt;&gt;0),Y91/$D$31,0)</f>
        <v>0</v>
      </c>
      <c r="AB91" s="80"/>
      <c r="AC91" s="80"/>
      <c r="AD91" s="81"/>
      <c r="AE91" s="80"/>
      <c r="AF91" s="81"/>
      <c r="AG91" s="82"/>
      <c r="AH91" s="83"/>
      <c r="AI91" s="83"/>
      <c r="AJ91" s="84"/>
      <c r="AK91" s="80"/>
      <c r="AL91" s="80"/>
      <c r="AM91" s="80"/>
      <c r="AN91" s="80"/>
    </row>
    <row r="92" spans="1:44" s="49" customFormat="1" ht="15.95" hidden="1" customHeight="1" outlineLevel="1">
      <c r="B92" s="595">
        <v>0.1</v>
      </c>
      <c r="C92" s="598" t="s">
        <v>60</v>
      </c>
      <c r="D92" s="599"/>
      <c r="E92" s="217"/>
      <c r="F92" s="220"/>
      <c r="G92" s="252">
        <f>IF(AND(F92&lt;&gt;0,$D$31&lt;&gt;0),F92/$D$31,0)</f>
        <v>0</v>
      </c>
      <c r="H92" s="212" t="s">
        <v>187</v>
      </c>
      <c r="I92" s="236">
        <v>0</v>
      </c>
      <c r="J92" s="257">
        <f>F92*I92</f>
        <v>0</v>
      </c>
      <c r="K92" s="355"/>
      <c r="L92" s="356"/>
      <c r="M92" s="323"/>
      <c r="N92" s="228">
        <f>IF(M92&lt;&gt;0,INT(59/M92),0)</f>
        <v>0</v>
      </c>
      <c r="O92" s="268">
        <f>F92*N92</f>
        <v>0</v>
      </c>
      <c r="P92" s="345">
        <v>0</v>
      </c>
      <c r="Q92" s="272">
        <f>O92*P92</f>
        <v>0</v>
      </c>
      <c r="R92" s="227"/>
      <c r="S92" s="229"/>
      <c r="T92" s="236">
        <v>0</v>
      </c>
      <c r="U92" s="236">
        <v>0</v>
      </c>
      <c r="V92" s="87">
        <f>1-T92-U92</f>
        <v>1</v>
      </c>
      <c r="W92" s="276">
        <f>T92*(F92+O92)</f>
        <v>0</v>
      </c>
      <c r="X92" s="276">
        <f>IF(AND(W92&lt;&gt;0,$D$31&lt;&gt;0),W92/$D$31,0)</f>
        <v>0</v>
      </c>
      <c r="Y92" s="276">
        <f>U92*(F92+O92)</f>
        <v>0</v>
      </c>
      <c r="Z92" s="276">
        <f>IF(AND(Y92&lt;&gt;0,$D$31&lt;&gt;0),Y92/$D$31,0)</f>
        <v>0</v>
      </c>
      <c r="AB92" s="80"/>
      <c r="AC92" s="80"/>
      <c r="AD92" s="81"/>
      <c r="AE92" s="80"/>
      <c r="AF92" s="81"/>
      <c r="AG92" s="82"/>
      <c r="AH92" s="83"/>
      <c r="AI92" s="83"/>
      <c r="AJ92" s="84"/>
      <c r="AK92" s="80"/>
      <c r="AL92" s="80"/>
      <c r="AM92" s="80"/>
      <c r="AN92" s="80"/>
    </row>
    <row r="93" spans="1:44" s="49" customFormat="1" ht="15.95" hidden="1" customHeight="1" outlineLevel="1">
      <c r="B93" s="596"/>
      <c r="C93" s="600"/>
      <c r="D93" s="601"/>
      <c r="E93" s="217"/>
      <c r="F93" s="220"/>
      <c r="G93" s="252">
        <f t="shared" ref="G93:G106" si="1">IF(AND(F93&lt;&gt;0,$D$31&lt;&gt;0),F93/$D$31,0)</f>
        <v>0</v>
      </c>
      <c r="H93" s="212" t="s">
        <v>187</v>
      </c>
      <c r="I93" s="236">
        <v>0</v>
      </c>
      <c r="J93" s="257">
        <f t="shared" ref="J93:J106" si="2">F93*I93</f>
        <v>0</v>
      </c>
      <c r="K93" s="355"/>
      <c r="L93" s="356"/>
      <c r="M93" s="323"/>
      <c r="N93" s="228">
        <f t="shared" ref="N93:N106" si="3">IF(M93&lt;&gt;0,INT(59/M93),0)</f>
        <v>0</v>
      </c>
      <c r="O93" s="268">
        <f t="shared" ref="O93:O106" si="4">F93*N93</f>
        <v>0</v>
      </c>
      <c r="P93" s="345">
        <v>0</v>
      </c>
      <c r="Q93" s="272">
        <f t="shared" ref="Q93:Q106" si="5">O93*P93</f>
        <v>0</v>
      </c>
      <c r="R93" s="227"/>
      <c r="S93" s="229"/>
      <c r="T93" s="236">
        <v>0</v>
      </c>
      <c r="U93" s="236">
        <v>0</v>
      </c>
      <c r="V93" s="87">
        <f t="shared" ref="V93:V156" si="6">1-T93-U93</f>
        <v>1</v>
      </c>
      <c r="W93" s="276">
        <f t="shared" ref="W93:W154" si="7">T93*(F93+O93)</f>
        <v>0</v>
      </c>
      <c r="X93" s="276">
        <f t="shared" ref="X93:Z156" si="8">IF(AND(W93&lt;&gt;0,$D$31&lt;&gt;0),W93/$D$31,0)</f>
        <v>0</v>
      </c>
      <c r="Y93" s="276">
        <f t="shared" ref="Y93:Y154" si="9">U93*(F93+O93)</f>
        <v>0</v>
      </c>
      <c r="Z93" s="276">
        <f t="shared" si="8"/>
        <v>0</v>
      </c>
      <c r="AB93" s="80"/>
      <c r="AC93" s="80"/>
      <c r="AD93" s="81"/>
      <c r="AE93" s="80"/>
      <c r="AF93" s="81"/>
      <c r="AG93" s="82"/>
      <c r="AH93" s="83"/>
      <c r="AI93" s="83"/>
      <c r="AJ93" s="84"/>
      <c r="AK93" s="80"/>
      <c r="AL93" s="80"/>
      <c r="AM93" s="80"/>
      <c r="AN93" s="80"/>
    </row>
    <row r="94" spans="1:44" s="49" customFormat="1" ht="15.95" hidden="1" customHeight="1" outlineLevel="1">
      <c r="B94" s="596"/>
      <c r="C94" s="600"/>
      <c r="D94" s="601"/>
      <c r="E94" s="217"/>
      <c r="F94" s="220"/>
      <c r="G94" s="252">
        <f t="shared" si="1"/>
        <v>0</v>
      </c>
      <c r="H94" s="212" t="s">
        <v>187</v>
      </c>
      <c r="I94" s="236">
        <v>0</v>
      </c>
      <c r="J94" s="257">
        <f t="shared" si="2"/>
        <v>0</v>
      </c>
      <c r="K94" s="357"/>
      <c r="L94" s="356"/>
      <c r="M94" s="323"/>
      <c r="N94" s="228">
        <f t="shared" si="3"/>
        <v>0</v>
      </c>
      <c r="O94" s="268">
        <f t="shared" si="4"/>
        <v>0</v>
      </c>
      <c r="P94" s="345">
        <v>0</v>
      </c>
      <c r="Q94" s="272">
        <f t="shared" si="5"/>
        <v>0</v>
      </c>
      <c r="R94" s="227"/>
      <c r="S94" s="229"/>
      <c r="T94" s="236">
        <v>0</v>
      </c>
      <c r="U94" s="236">
        <v>0</v>
      </c>
      <c r="V94" s="87">
        <f t="shared" si="6"/>
        <v>1</v>
      </c>
      <c r="W94" s="276">
        <f t="shared" si="7"/>
        <v>0</v>
      </c>
      <c r="X94" s="276">
        <f t="shared" si="8"/>
        <v>0</v>
      </c>
      <c r="Y94" s="276">
        <f t="shared" si="9"/>
        <v>0</v>
      </c>
      <c r="Z94" s="276">
        <f t="shared" si="8"/>
        <v>0</v>
      </c>
      <c r="AB94" s="80"/>
      <c r="AC94" s="80"/>
      <c r="AD94" s="81"/>
      <c r="AE94" s="80"/>
      <c r="AF94" s="81"/>
      <c r="AG94" s="82"/>
      <c r="AH94" s="83"/>
      <c r="AI94" s="83"/>
      <c r="AJ94" s="84"/>
      <c r="AK94" s="80"/>
      <c r="AL94" s="80"/>
      <c r="AM94" s="80"/>
      <c r="AN94" s="80"/>
    </row>
    <row r="95" spans="1:44" s="49" customFormat="1" ht="15.95" hidden="1" customHeight="1" outlineLevel="1">
      <c r="B95" s="596"/>
      <c r="C95" s="600"/>
      <c r="D95" s="601"/>
      <c r="E95" s="217"/>
      <c r="F95" s="220"/>
      <c r="G95" s="252">
        <f t="shared" si="1"/>
        <v>0</v>
      </c>
      <c r="H95" s="212" t="s">
        <v>187</v>
      </c>
      <c r="I95" s="236">
        <v>0</v>
      </c>
      <c r="J95" s="257">
        <f t="shared" si="2"/>
        <v>0</v>
      </c>
      <c r="K95" s="355"/>
      <c r="L95" s="356"/>
      <c r="M95" s="324"/>
      <c r="N95" s="228">
        <f t="shared" si="3"/>
        <v>0</v>
      </c>
      <c r="O95" s="268">
        <f t="shared" si="4"/>
        <v>0</v>
      </c>
      <c r="P95" s="345">
        <v>0</v>
      </c>
      <c r="Q95" s="272">
        <f t="shared" si="5"/>
        <v>0</v>
      </c>
      <c r="R95" s="227"/>
      <c r="S95" s="229"/>
      <c r="T95" s="236">
        <v>0</v>
      </c>
      <c r="U95" s="236">
        <v>0</v>
      </c>
      <c r="V95" s="87">
        <f t="shared" si="6"/>
        <v>1</v>
      </c>
      <c r="W95" s="276">
        <f t="shared" si="7"/>
        <v>0</v>
      </c>
      <c r="X95" s="276">
        <f t="shared" si="8"/>
        <v>0</v>
      </c>
      <c r="Y95" s="276">
        <f t="shared" si="9"/>
        <v>0</v>
      </c>
      <c r="Z95" s="276">
        <f t="shared" si="8"/>
        <v>0</v>
      </c>
      <c r="AB95" s="80"/>
      <c r="AC95" s="80"/>
      <c r="AD95" s="81"/>
      <c r="AE95" s="80"/>
      <c r="AF95" s="81"/>
      <c r="AG95" s="82"/>
      <c r="AH95" s="83"/>
      <c r="AI95" s="83"/>
      <c r="AJ95" s="84"/>
      <c r="AK95" s="80"/>
      <c r="AL95" s="80"/>
      <c r="AM95" s="80"/>
      <c r="AN95" s="80"/>
    </row>
    <row r="96" spans="1:44" s="49" customFormat="1" ht="15.95" hidden="1" customHeight="1" outlineLevel="1">
      <c r="B96" s="596"/>
      <c r="C96" s="600"/>
      <c r="D96" s="601"/>
      <c r="E96" s="217"/>
      <c r="F96" s="220"/>
      <c r="G96" s="252">
        <f t="shared" si="1"/>
        <v>0</v>
      </c>
      <c r="H96" s="212" t="s">
        <v>187</v>
      </c>
      <c r="I96" s="236">
        <v>0</v>
      </c>
      <c r="J96" s="257">
        <f t="shared" si="2"/>
        <v>0</v>
      </c>
      <c r="K96" s="355"/>
      <c r="L96" s="356"/>
      <c r="M96" s="323"/>
      <c r="N96" s="228">
        <f t="shared" si="3"/>
        <v>0</v>
      </c>
      <c r="O96" s="268">
        <f t="shared" si="4"/>
        <v>0</v>
      </c>
      <c r="P96" s="345">
        <v>0</v>
      </c>
      <c r="Q96" s="272">
        <f t="shared" si="5"/>
        <v>0</v>
      </c>
      <c r="R96" s="227"/>
      <c r="S96" s="229"/>
      <c r="T96" s="236">
        <v>0</v>
      </c>
      <c r="U96" s="236">
        <v>0</v>
      </c>
      <c r="V96" s="87">
        <f t="shared" si="6"/>
        <v>1</v>
      </c>
      <c r="W96" s="276">
        <f t="shared" si="7"/>
        <v>0</v>
      </c>
      <c r="X96" s="276">
        <f t="shared" si="8"/>
        <v>0</v>
      </c>
      <c r="Y96" s="276">
        <f t="shared" si="9"/>
        <v>0</v>
      </c>
      <c r="Z96" s="276">
        <f t="shared" si="8"/>
        <v>0</v>
      </c>
      <c r="AB96" s="80"/>
      <c r="AC96" s="80"/>
      <c r="AD96" s="81"/>
      <c r="AE96" s="80"/>
      <c r="AF96" s="81"/>
      <c r="AG96" s="82"/>
      <c r="AH96" s="83"/>
      <c r="AI96" s="83"/>
      <c r="AJ96" s="84"/>
      <c r="AK96" s="80"/>
      <c r="AL96" s="80"/>
      <c r="AM96" s="80"/>
      <c r="AN96" s="80"/>
    </row>
    <row r="97" spans="2:40" s="49" customFormat="1" ht="15.95" hidden="1" customHeight="1" outlineLevel="1">
      <c r="B97" s="596"/>
      <c r="C97" s="600"/>
      <c r="D97" s="601"/>
      <c r="E97" s="217"/>
      <c r="F97" s="220"/>
      <c r="G97" s="252">
        <f t="shared" si="1"/>
        <v>0</v>
      </c>
      <c r="H97" s="212" t="s">
        <v>187</v>
      </c>
      <c r="I97" s="236">
        <v>0</v>
      </c>
      <c r="J97" s="257">
        <f t="shared" si="2"/>
        <v>0</v>
      </c>
      <c r="K97" s="355"/>
      <c r="L97" s="356"/>
      <c r="M97" s="323"/>
      <c r="N97" s="228">
        <f t="shared" si="3"/>
        <v>0</v>
      </c>
      <c r="O97" s="268">
        <f t="shared" si="4"/>
        <v>0</v>
      </c>
      <c r="P97" s="345">
        <v>0</v>
      </c>
      <c r="Q97" s="272">
        <f t="shared" si="5"/>
        <v>0</v>
      </c>
      <c r="R97" s="227"/>
      <c r="S97" s="229"/>
      <c r="T97" s="236">
        <v>0</v>
      </c>
      <c r="U97" s="236">
        <v>0</v>
      </c>
      <c r="V97" s="87">
        <f t="shared" si="6"/>
        <v>1</v>
      </c>
      <c r="W97" s="276">
        <f t="shared" si="7"/>
        <v>0</v>
      </c>
      <c r="X97" s="276">
        <f t="shared" si="8"/>
        <v>0</v>
      </c>
      <c r="Y97" s="276">
        <f t="shared" si="9"/>
        <v>0</v>
      </c>
      <c r="Z97" s="276">
        <f t="shared" si="8"/>
        <v>0</v>
      </c>
      <c r="AB97" s="80"/>
      <c r="AC97" s="80"/>
      <c r="AD97" s="81"/>
      <c r="AE97" s="80"/>
      <c r="AF97" s="81"/>
      <c r="AG97" s="82"/>
      <c r="AH97" s="83"/>
      <c r="AI97" s="83"/>
      <c r="AJ97" s="84"/>
      <c r="AK97" s="80"/>
      <c r="AL97" s="80"/>
      <c r="AM97" s="80"/>
      <c r="AN97" s="80"/>
    </row>
    <row r="98" spans="2:40" s="49" customFormat="1" ht="15.95" hidden="1" customHeight="1" outlineLevel="1">
      <c r="B98" s="596"/>
      <c r="C98" s="600"/>
      <c r="D98" s="601"/>
      <c r="E98" s="217"/>
      <c r="F98" s="220"/>
      <c r="G98" s="252">
        <f t="shared" si="1"/>
        <v>0</v>
      </c>
      <c r="H98" s="212" t="s">
        <v>187</v>
      </c>
      <c r="I98" s="236">
        <v>0</v>
      </c>
      <c r="J98" s="257">
        <f t="shared" si="2"/>
        <v>0</v>
      </c>
      <c r="K98" s="355"/>
      <c r="L98" s="356"/>
      <c r="M98" s="323"/>
      <c r="N98" s="228">
        <f t="shared" si="3"/>
        <v>0</v>
      </c>
      <c r="O98" s="268">
        <f t="shared" si="4"/>
        <v>0</v>
      </c>
      <c r="P98" s="345">
        <v>0</v>
      </c>
      <c r="Q98" s="272">
        <f t="shared" si="5"/>
        <v>0</v>
      </c>
      <c r="R98" s="227"/>
      <c r="S98" s="229"/>
      <c r="T98" s="236">
        <v>0</v>
      </c>
      <c r="U98" s="236">
        <v>0</v>
      </c>
      <c r="V98" s="87">
        <f t="shared" si="6"/>
        <v>1</v>
      </c>
      <c r="W98" s="276">
        <f t="shared" si="7"/>
        <v>0</v>
      </c>
      <c r="X98" s="276">
        <f t="shared" si="8"/>
        <v>0</v>
      </c>
      <c r="Y98" s="276">
        <f t="shared" si="9"/>
        <v>0</v>
      </c>
      <c r="Z98" s="276">
        <f t="shared" si="8"/>
        <v>0</v>
      </c>
      <c r="AB98" s="80"/>
      <c r="AC98" s="80"/>
      <c r="AD98" s="81"/>
      <c r="AE98" s="80"/>
      <c r="AF98" s="81"/>
      <c r="AG98" s="82"/>
      <c r="AH98" s="83"/>
      <c r="AI98" s="83"/>
      <c r="AJ98" s="84"/>
      <c r="AK98" s="80"/>
      <c r="AL98" s="80"/>
      <c r="AM98" s="80"/>
      <c r="AN98" s="80"/>
    </row>
    <row r="99" spans="2:40" s="49" customFormat="1" ht="15.95" hidden="1" customHeight="1" outlineLevel="1">
      <c r="B99" s="596"/>
      <c r="C99" s="600"/>
      <c r="D99" s="601"/>
      <c r="E99" s="217"/>
      <c r="F99" s="220"/>
      <c r="G99" s="252">
        <f t="shared" si="1"/>
        <v>0</v>
      </c>
      <c r="H99" s="212" t="s">
        <v>187</v>
      </c>
      <c r="I99" s="236">
        <v>0</v>
      </c>
      <c r="J99" s="257">
        <f t="shared" si="2"/>
        <v>0</v>
      </c>
      <c r="K99" s="355"/>
      <c r="L99" s="356"/>
      <c r="M99" s="323"/>
      <c r="N99" s="228">
        <f t="shared" si="3"/>
        <v>0</v>
      </c>
      <c r="O99" s="268">
        <f t="shared" si="4"/>
        <v>0</v>
      </c>
      <c r="P99" s="345">
        <v>0</v>
      </c>
      <c r="Q99" s="272">
        <f t="shared" si="5"/>
        <v>0</v>
      </c>
      <c r="R99" s="227"/>
      <c r="S99" s="229"/>
      <c r="T99" s="236">
        <v>0</v>
      </c>
      <c r="U99" s="236">
        <v>0</v>
      </c>
      <c r="V99" s="87">
        <f t="shared" si="6"/>
        <v>1</v>
      </c>
      <c r="W99" s="276">
        <f t="shared" si="7"/>
        <v>0</v>
      </c>
      <c r="X99" s="276">
        <f t="shared" si="8"/>
        <v>0</v>
      </c>
      <c r="Y99" s="276">
        <f t="shared" si="9"/>
        <v>0</v>
      </c>
      <c r="Z99" s="276">
        <f t="shared" si="8"/>
        <v>0</v>
      </c>
      <c r="AB99" s="80"/>
      <c r="AC99" s="80"/>
      <c r="AD99" s="81"/>
      <c r="AE99" s="80"/>
      <c r="AF99" s="81"/>
      <c r="AG99" s="82"/>
      <c r="AH99" s="83"/>
      <c r="AI99" s="83"/>
      <c r="AJ99" s="84"/>
      <c r="AK99" s="80"/>
      <c r="AL99" s="80"/>
      <c r="AM99" s="80"/>
      <c r="AN99" s="80"/>
    </row>
    <row r="100" spans="2:40" s="49" customFormat="1" ht="15.95" hidden="1" customHeight="1" outlineLevel="1">
      <c r="B100" s="596"/>
      <c r="C100" s="600"/>
      <c r="D100" s="601"/>
      <c r="E100" s="217"/>
      <c r="F100" s="220"/>
      <c r="G100" s="252">
        <f t="shared" si="1"/>
        <v>0</v>
      </c>
      <c r="H100" s="212" t="s">
        <v>187</v>
      </c>
      <c r="I100" s="236">
        <v>0</v>
      </c>
      <c r="J100" s="257">
        <f t="shared" si="2"/>
        <v>0</v>
      </c>
      <c r="K100" s="355"/>
      <c r="L100" s="356"/>
      <c r="M100" s="323"/>
      <c r="N100" s="228">
        <f t="shared" si="3"/>
        <v>0</v>
      </c>
      <c r="O100" s="268">
        <f t="shared" si="4"/>
        <v>0</v>
      </c>
      <c r="P100" s="345">
        <v>0</v>
      </c>
      <c r="Q100" s="272">
        <f t="shared" si="5"/>
        <v>0</v>
      </c>
      <c r="R100" s="227"/>
      <c r="S100" s="229"/>
      <c r="T100" s="236">
        <v>0</v>
      </c>
      <c r="U100" s="236">
        <v>0</v>
      </c>
      <c r="V100" s="87">
        <f t="shared" si="6"/>
        <v>1</v>
      </c>
      <c r="W100" s="276">
        <f t="shared" si="7"/>
        <v>0</v>
      </c>
      <c r="X100" s="276">
        <f t="shared" si="8"/>
        <v>0</v>
      </c>
      <c r="Y100" s="276">
        <f t="shared" si="9"/>
        <v>0</v>
      </c>
      <c r="Z100" s="276">
        <f t="shared" si="8"/>
        <v>0</v>
      </c>
      <c r="AB100" s="80"/>
      <c r="AC100" s="80"/>
      <c r="AD100" s="81"/>
      <c r="AE100" s="80"/>
      <c r="AF100" s="81"/>
      <c r="AG100" s="82"/>
      <c r="AH100" s="83"/>
      <c r="AI100" s="83"/>
      <c r="AJ100" s="84"/>
      <c r="AK100" s="80"/>
      <c r="AL100" s="80"/>
      <c r="AM100" s="80"/>
      <c r="AN100" s="80"/>
    </row>
    <row r="101" spans="2:40" s="49" customFormat="1" ht="15.95" hidden="1" customHeight="1" outlineLevel="1">
      <c r="B101" s="596"/>
      <c r="C101" s="600"/>
      <c r="D101" s="601"/>
      <c r="E101" s="217"/>
      <c r="F101" s="220"/>
      <c r="G101" s="252">
        <f t="shared" si="1"/>
        <v>0</v>
      </c>
      <c r="H101" s="212" t="s">
        <v>187</v>
      </c>
      <c r="I101" s="236">
        <v>0</v>
      </c>
      <c r="J101" s="257">
        <f t="shared" si="2"/>
        <v>0</v>
      </c>
      <c r="K101" s="355"/>
      <c r="L101" s="356"/>
      <c r="M101" s="323"/>
      <c r="N101" s="228">
        <f t="shared" si="3"/>
        <v>0</v>
      </c>
      <c r="O101" s="268">
        <f t="shared" si="4"/>
        <v>0</v>
      </c>
      <c r="P101" s="345">
        <v>0</v>
      </c>
      <c r="Q101" s="272">
        <f t="shared" si="5"/>
        <v>0</v>
      </c>
      <c r="R101" s="227"/>
      <c r="S101" s="229"/>
      <c r="T101" s="236">
        <v>0</v>
      </c>
      <c r="U101" s="236">
        <v>0</v>
      </c>
      <c r="V101" s="87">
        <f t="shared" si="6"/>
        <v>1</v>
      </c>
      <c r="W101" s="276">
        <f t="shared" si="7"/>
        <v>0</v>
      </c>
      <c r="X101" s="276">
        <f t="shared" si="8"/>
        <v>0</v>
      </c>
      <c r="Y101" s="276">
        <f t="shared" si="9"/>
        <v>0</v>
      </c>
      <c r="Z101" s="276">
        <f t="shared" si="8"/>
        <v>0</v>
      </c>
      <c r="AB101" s="80"/>
      <c r="AC101" s="80"/>
      <c r="AD101" s="81"/>
      <c r="AE101" s="80"/>
      <c r="AF101" s="81"/>
      <c r="AG101" s="82"/>
      <c r="AH101" s="83"/>
      <c r="AI101" s="83"/>
      <c r="AJ101" s="84"/>
      <c r="AK101" s="80"/>
      <c r="AL101" s="80"/>
      <c r="AM101" s="80"/>
      <c r="AN101" s="80"/>
    </row>
    <row r="102" spans="2:40" s="49" customFormat="1" ht="15.95" hidden="1" customHeight="1" outlineLevel="1">
      <c r="B102" s="596"/>
      <c r="C102" s="600"/>
      <c r="D102" s="601"/>
      <c r="E102" s="217"/>
      <c r="F102" s="220"/>
      <c r="G102" s="252">
        <f t="shared" si="1"/>
        <v>0</v>
      </c>
      <c r="H102" s="212" t="s">
        <v>187</v>
      </c>
      <c r="I102" s="236">
        <v>0</v>
      </c>
      <c r="J102" s="257">
        <f t="shared" si="2"/>
        <v>0</v>
      </c>
      <c r="K102" s="355"/>
      <c r="L102" s="356"/>
      <c r="M102" s="323"/>
      <c r="N102" s="228">
        <f t="shared" si="3"/>
        <v>0</v>
      </c>
      <c r="O102" s="268">
        <f t="shared" si="4"/>
        <v>0</v>
      </c>
      <c r="P102" s="345">
        <v>0</v>
      </c>
      <c r="Q102" s="272">
        <f t="shared" si="5"/>
        <v>0</v>
      </c>
      <c r="R102" s="227"/>
      <c r="S102" s="229"/>
      <c r="T102" s="236">
        <v>0</v>
      </c>
      <c r="U102" s="236">
        <v>0</v>
      </c>
      <c r="V102" s="87">
        <f t="shared" si="6"/>
        <v>1</v>
      </c>
      <c r="W102" s="276">
        <f t="shared" si="7"/>
        <v>0</v>
      </c>
      <c r="X102" s="276">
        <f t="shared" si="8"/>
        <v>0</v>
      </c>
      <c r="Y102" s="276">
        <f t="shared" si="9"/>
        <v>0</v>
      </c>
      <c r="Z102" s="276">
        <f t="shared" si="8"/>
        <v>0</v>
      </c>
      <c r="AB102" s="80"/>
      <c r="AC102" s="80"/>
      <c r="AD102" s="81"/>
      <c r="AE102" s="80"/>
      <c r="AF102" s="81"/>
      <c r="AG102" s="82"/>
      <c r="AH102" s="83"/>
      <c r="AI102" s="83"/>
      <c r="AJ102" s="84"/>
      <c r="AK102" s="80"/>
      <c r="AL102" s="80"/>
      <c r="AM102" s="80"/>
      <c r="AN102" s="80"/>
    </row>
    <row r="103" spans="2:40" s="49" customFormat="1" ht="15.95" hidden="1" customHeight="1" outlineLevel="1">
      <c r="B103" s="596"/>
      <c r="C103" s="600"/>
      <c r="D103" s="601"/>
      <c r="E103" s="217"/>
      <c r="F103" s="220"/>
      <c r="G103" s="252">
        <f t="shared" si="1"/>
        <v>0</v>
      </c>
      <c r="H103" s="212" t="s">
        <v>187</v>
      </c>
      <c r="I103" s="236">
        <v>0</v>
      </c>
      <c r="J103" s="257">
        <f t="shared" si="2"/>
        <v>0</v>
      </c>
      <c r="K103" s="355"/>
      <c r="L103" s="356"/>
      <c r="M103" s="323"/>
      <c r="N103" s="228">
        <f t="shared" si="3"/>
        <v>0</v>
      </c>
      <c r="O103" s="268">
        <f t="shared" si="4"/>
        <v>0</v>
      </c>
      <c r="P103" s="345">
        <v>0</v>
      </c>
      <c r="Q103" s="272">
        <f t="shared" si="5"/>
        <v>0</v>
      </c>
      <c r="R103" s="227"/>
      <c r="S103" s="229"/>
      <c r="T103" s="236">
        <v>0</v>
      </c>
      <c r="U103" s="236">
        <v>0</v>
      </c>
      <c r="V103" s="87">
        <f t="shared" si="6"/>
        <v>1</v>
      </c>
      <c r="W103" s="276">
        <f t="shared" si="7"/>
        <v>0</v>
      </c>
      <c r="X103" s="276">
        <f t="shared" si="8"/>
        <v>0</v>
      </c>
      <c r="Y103" s="276">
        <f t="shared" si="9"/>
        <v>0</v>
      </c>
      <c r="Z103" s="276">
        <f t="shared" si="8"/>
        <v>0</v>
      </c>
      <c r="AB103" s="80"/>
      <c r="AC103" s="80"/>
      <c r="AD103" s="81"/>
      <c r="AE103" s="80"/>
      <c r="AF103" s="81"/>
      <c r="AG103" s="82"/>
      <c r="AH103" s="83"/>
      <c r="AI103" s="83"/>
      <c r="AJ103" s="84"/>
      <c r="AK103" s="80"/>
      <c r="AL103" s="80"/>
      <c r="AM103" s="80"/>
      <c r="AN103" s="80"/>
    </row>
    <row r="104" spans="2:40" s="49" customFormat="1" ht="15.95" hidden="1" customHeight="1" outlineLevel="1">
      <c r="B104" s="596"/>
      <c r="C104" s="600"/>
      <c r="D104" s="601"/>
      <c r="E104" s="217"/>
      <c r="F104" s="220"/>
      <c r="G104" s="252">
        <f t="shared" si="1"/>
        <v>0</v>
      </c>
      <c r="H104" s="212" t="s">
        <v>187</v>
      </c>
      <c r="I104" s="236">
        <v>0</v>
      </c>
      <c r="J104" s="257">
        <f t="shared" si="2"/>
        <v>0</v>
      </c>
      <c r="K104" s="355"/>
      <c r="L104" s="356"/>
      <c r="M104" s="323"/>
      <c r="N104" s="228">
        <f t="shared" si="3"/>
        <v>0</v>
      </c>
      <c r="O104" s="268">
        <f t="shared" si="4"/>
        <v>0</v>
      </c>
      <c r="P104" s="345">
        <v>0</v>
      </c>
      <c r="Q104" s="272">
        <f t="shared" si="5"/>
        <v>0</v>
      </c>
      <c r="R104" s="227"/>
      <c r="S104" s="229"/>
      <c r="T104" s="236">
        <v>0</v>
      </c>
      <c r="U104" s="236">
        <v>0</v>
      </c>
      <c r="V104" s="87">
        <f t="shared" si="6"/>
        <v>1</v>
      </c>
      <c r="W104" s="276">
        <f t="shared" si="7"/>
        <v>0</v>
      </c>
      <c r="X104" s="276">
        <f t="shared" si="8"/>
        <v>0</v>
      </c>
      <c r="Y104" s="276">
        <f t="shared" si="9"/>
        <v>0</v>
      </c>
      <c r="Z104" s="276">
        <f t="shared" si="8"/>
        <v>0</v>
      </c>
      <c r="AB104" s="80"/>
      <c r="AC104" s="80"/>
      <c r="AD104" s="81"/>
      <c r="AE104" s="80"/>
      <c r="AF104" s="81"/>
      <c r="AG104" s="82"/>
      <c r="AH104" s="83"/>
      <c r="AI104" s="83"/>
      <c r="AJ104" s="84"/>
      <c r="AK104" s="80"/>
      <c r="AL104" s="80"/>
      <c r="AM104" s="80"/>
      <c r="AN104" s="80"/>
    </row>
    <row r="105" spans="2:40" s="49" customFormat="1" ht="15.95" hidden="1" customHeight="1" outlineLevel="1">
      <c r="B105" s="596"/>
      <c r="C105" s="600"/>
      <c r="D105" s="601"/>
      <c r="E105" s="217"/>
      <c r="F105" s="220"/>
      <c r="G105" s="252">
        <f t="shared" si="1"/>
        <v>0</v>
      </c>
      <c r="H105" s="212" t="s">
        <v>187</v>
      </c>
      <c r="I105" s="236">
        <v>0</v>
      </c>
      <c r="J105" s="257">
        <f t="shared" si="2"/>
        <v>0</v>
      </c>
      <c r="K105" s="355"/>
      <c r="L105" s="356"/>
      <c r="M105" s="323"/>
      <c r="N105" s="228">
        <f t="shared" si="3"/>
        <v>0</v>
      </c>
      <c r="O105" s="268">
        <f t="shared" si="4"/>
        <v>0</v>
      </c>
      <c r="P105" s="345">
        <v>0</v>
      </c>
      <c r="Q105" s="272">
        <f t="shared" si="5"/>
        <v>0</v>
      </c>
      <c r="R105" s="227"/>
      <c r="S105" s="229"/>
      <c r="T105" s="236">
        <v>0</v>
      </c>
      <c r="U105" s="236">
        <v>0</v>
      </c>
      <c r="V105" s="87">
        <f t="shared" si="6"/>
        <v>1</v>
      </c>
      <c r="W105" s="276">
        <f t="shared" si="7"/>
        <v>0</v>
      </c>
      <c r="X105" s="276">
        <f t="shared" si="8"/>
        <v>0</v>
      </c>
      <c r="Y105" s="276">
        <f t="shared" si="9"/>
        <v>0</v>
      </c>
      <c r="Z105" s="276">
        <f t="shared" si="8"/>
        <v>0</v>
      </c>
      <c r="AB105" s="80"/>
      <c r="AC105" s="80"/>
      <c r="AD105" s="81"/>
      <c r="AE105" s="80"/>
      <c r="AF105" s="81"/>
      <c r="AG105" s="82"/>
      <c r="AH105" s="83"/>
      <c r="AI105" s="83"/>
      <c r="AJ105" s="84"/>
      <c r="AK105" s="80"/>
      <c r="AL105" s="80"/>
      <c r="AM105" s="80"/>
      <c r="AN105" s="80"/>
    </row>
    <row r="106" spans="2:40" s="49" customFormat="1" ht="15.6" hidden="1" customHeight="1" outlineLevel="1">
      <c r="B106" s="597"/>
      <c r="C106" s="602"/>
      <c r="D106" s="603"/>
      <c r="E106" s="217"/>
      <c r="F106" s="220"/>
      <c r="G106" s="252">
        <f t="shared" si="1"/>
        <v>0</v>
      </c>
      <c r="H106" s="212" t="s">
        <v>187</v>
      </c>
      <c r="I106" s="236">
        <v>0</v>
      </c>
      <c r="J106" s="257">
        <f t="shared" si="2"/>
        <v>0</v>
      </c>
      <c r="K106" s="355"/>
      <c r="L106" s="356"/>
      <c r="M106" s="323"/>
      <c r="N106" s="228">
        <f t="shared" si="3"/>
        <v>0</v>
      </c>
      <c r="O106" s="268">
        <f t="shared" si="4"/>
        <v>0</v>
      </c>
      <c r="P106" s="345">
        <v>0</v>
      </c>
      <c r="Q106" s="272">
        <f t="shared" si="5"/>
        <v>0</v>
      </c>
      <c r="R106" s="227"/>
      <c r="S106" s="229"/>
      <c r="T106" s="236">
        <v>0</v>
      </c>
      <c r="U106" s="236">
        <v>0</v>
      </c>
      <c r="V106" s="87">
        <f t="shared" si="6"/>
        <v>1</v>
      </c>
      <c r="W106" s="276">
        <f t="shared" si="7"/>
        <v>0</v>
      </c>
      <c r="X106" s="276">
        <f t="shared" si="8"/>
        <v>0</v>
      </c>
      <c r="Y106" s="276">
        <f t="shared" si="9"/>
        <v>0</v>
      </c>
      <c r="Z106" s="276">
        <f t="shared" si="8"/>
        <v>0</v>
      </c>
      <c r="AB106" s="80"/>
      <c r="AC106" s="80"/>
      <c r="AD106" s="81"/>
      <c r="AE106" s="80"/>
      <c r="AF106" s="81"/>
      <c r="AG106" s="82"/>
      <c r="AH106" s="83"/>
      <c r="AI106" s="83"/>
      <c r="AJ106" s="84"/>
      <c r="AK106" s="80"/>
      <c r="AL106" s="80"/>
      <c r="AM106" s="80"/>
      <c r="AN106" s="80"/>
    </row>
    <row r="107" spans="2:40" s="49" customFormat="1" ht="15.75" collapsed="1">
      <c r="B107" s="350">
        <v>0.2</v>
      </c>
      <c r="C107" s="566" t="s">
        <v>61</v>
      </c>
      <c r="D107" s="567"/>
      <c r="E107" s="219" t="s">
        <v>187</v>
      </c>
      <c r="F107" s="247">
        <f>SUM(F108:F122)</f>
        <v>0</v>
      </c>
      <c r="G107" s="247">
        <f>IF(AND(F107&lt;&gt;0,$D$31&lt;&gt;0),F107/$D$31,0)</f>
        <v>0</v>
      </c>
      <c r="H107" s="86" t="s">
        <v>187</v>
      </c>
      <c r="I107" s="216" t="s">
        <v>187</v>
      </c>
      <c r="J107" s="249">
        <f>SUM(J108:J122)</f>
        <v>0</v>
      </c>
      <c r="K107" s="230" t="s">
        <v>187</v>
      </c>
      <c r="L107" s="261" t="s">
        <v>187</v>
      </c>
      <c r="M107" s="260" t="s">
        <v>187</v>
      </c>
      <c r="N107" s="266" t="s">
        <v>187</v>
      </c>
      <c r="O107" s="269">
        <f>SUM(O108:O122)</f>
        <v>0</v>
      </c>
      <c r="P107" s="232" t="s">
        <v>187</v>
      </c>
      <c r="Q107" s="273">
        <f>SUM(Q108:Q122)</f>
        <v>0</v>
      </c>
      <c r="R107" s="231" t="s">
        <v>187</v>
      </c>
      <c r="S107" s="233" t="s">
        <v>187</v>
      </c>
      <c r="T107" s="278">
        <f>IF(W107&lt;&gt;0,W107/($F$107+$O$107),0)</f>
        <v>0</v>
      </c>
      <c r="U107" s="278">
        <f>IF(Y107&lt;&gt;0,Y107/($F$107+$O$107),0)</f>
        <v>0</v>
      </c>
      <c r="V107" s="215">
        <f>1-T107-U107</f>
        <v>1</v>
      </c>
      <c r="W107" s="277">
        <f>SUM(W108:W122)</f>
        <v>0</v>
      </c>
      <c r="X107" s="277">
        <f t="shared" si="8"/>
        <v>0</v>
      </c>
      <c r="Y107" s="277">
        <f>SUM(Y108:Y122)</f>
        <v>0</v>
      </c>
      <c r="Z107" s="277">
        <f t="shared" si="8"/>
        <v>0</v>
      </c>
      <c r="AB107" s="80"/>
      <c r="AC107" s="80"/>
      <c r="AD107" s="81"/>
      <c r="AE107" s="80"/>
      <c r="AF107" s="81"/>
      <c r="AG107" s="82"/>
      <c r="AH107" s="83"/>
      <c r="AI107" s="83"/>
      <c r="AJ107" s="84"/>
      <c r="AK107" s="80"/>
      <c r="AL107" s="80"/>
      <c r="AM107" s="80"/>
      <c r="AN107" s="80"/>
    </row>
    <row r="108" spans="2:40" s="49" customFormat="1" ht="15.6" hidden="1" customHeight="1" outlineLevel="1">
      <c r="B108" s="595">
        <v>0.2</v>
      </c>
      <c r="C108" s="598" t="s">
        <v>61</v>
      </c>
      <c r="D108" s="599"/>
      <c r="E108" s="374"/>
      <c r="F108" s="248"/>
      <c r="G108" s="252">
        <f>IF(AND(F108&lt;&gt;0,$D$31&lt;&gt;0),F108/$D$31,0)</f>
        <v>0</v>
      </c>
      <c r="H108" s="86" t="s">
        <v>187</v>
      </c>
      <c r="I108" s="236">
        <v>0</v>
      </c>
      <c r="J108" s="252">
        <f t="shared" ref="J108:J122" si="10">I108*F108</f>
        <v>0</v>
      </c>
      <c r="K108" s="358"/>
      <c r="L108" s="356"/>
      <c r="M108" s="324"/>
      <c r="N108" s="228">
        <f>IF(M108&lt;&gt;0,INT(59/M108),0)</f>
        <v>0</v>
      </c>
      <c r="O108" s="268">
        <f>F108*N108</f>
        <v>0</v>
      </c>
      <c r="P108" s="345">
        <v>0</v>
      </c>
      <c r="Q108" s="272">
        <f>O108*P108</f>
        <v>0</v>
      </c>
      <c r="R108" s="234"/>
      <c r="S108" s="235"/>
      <c r="T108" s="236">
        <v>0</v>
      </c>
      <c r="U108" s="236">
        <v>0</v>
      </c>
      <c r="V108" s="87">
        <f t="shared" si="6"/>
        <v>1</v>
      </c>
      <c r="W108" s="276">
        <f t="shared" si="7"/>
        <v>0</v>
      </c>
      <c r="X108" s="276">
        <f t="shared" si="8"/>
        <v>0</v>
      </c>
      <c r="Y108" s="276">
        <f t="shared" si="9"/>
        <v>0</v>
      </c>
      <c r="Z108" s="276">
        <f t="shared" si="8"/>
        <v>0</v>
      </c>
      <c r="AB108" s="80"/>
      <c r="AC108" s="80"/>
      <c r="AD108" s="81"/>
      <c r="AE108" s="80"/>
      <c r="AF108" s="81"/>
      <c r="AG108" s="82"/>
      <c r="AH108" s="83"/>
      <c r="AI108" s="83"/>
      <c r="AJ108" s="84"/>
      <c r="AK108" s="80"/>
      <c r="AL108" s="80"/>
      <c r="AM108" s="80"/>
      <c r="AN108" s="80"/>
    </row>
    <row r="109" spans="2:40" s="49" customFormat="1" ht="15.6" hidden="1" customHeight="1" outlineLevel="1">
      <c r="B109" s="596"/>
      <c r="C109" s="600"/>
      <c r="D109" s="601"/>
      <c r="E109" s="374"/>
      <c r="F109" s="248"/>
      <c r="G109" s="252">
        <f>IF(AND(F109&lt;&gt;0,$D$31&lt;&gt;0),F109/$D$31,0)</f>
        <v>0</v>
      </c>
      <c r="H109" s="86" t="s">
        <v>187</v>
      </c>
      <c r="I109" s="236">
        <v>0</v>
      </c>
      <c r="J109" s="252">
        <f t="shared" si="10"/>
        <v>0</v>
      </c>
      <c r="K109" s="358"/>
      <c r="L109" s="356"/>
      <c r="M109" s="324"/>
      <c r="N109" s="228">
        <f t="shared" ref="N109:N122" si="11">IF(M109&lt;&gt;0,INT(59/M109),0)</f>
        <v>0</v>
      </c>
      <c r="O109" s="268">
        <f t="shared" ref="O109:O122" si="12">F109*N109</f>
        <v>0</v>
      </c>
      <c r="P109" s="345">
        <v>0</v>
      </c>
      <c r="Q109" s="272">
        <f t="shared" ref="Q109:Q122" si="13">O109*P109</f>
        <v>0</v>
      </c>
      <c r="R109" s="234"/>
      <c r="S109" s="235"/>
      <c r="T109" s="236">
        <v>0</v>
      </c>
      <c r="U109" s="236">
        <v>0</v>
      </c>
      <c r="V109" s="87">
        <f t="shared" si="6"/>
        <v>1</v>
      </c>
      <c r="W109" s="276">
        <f t="shared" si="7"/>
        <v>0</v>
      </c>
      <c r="X109" s="276">
        <f t="shared" si="8"/>
        <v>0</v>
      </c>
      <c r="Y109" s="276">
        <f t="shared" si="9"/>
        <v>0</v>
      </c>
      <c r="Z109" s="276">
        <f t="shared" si="8"/>
        <v>0</v>
      </c>
      <c r="AB109" s="80"/>
      <c r="AC109" s="80"/>
      <c r="AD109" s="81"/>
      <c r="AE109" s="80"/>
      <c r="AF109" s="81"/>
      <c r="AG109" s="82"/>
      <c r="AH109" s="83"/>
      <c r="AI109" s="83"/>
      <c r="AJ109" s="84"/>
      <c r="AK109" s="80"/>
      <c r="AL109" s="80"/>
      <c r="AM109" s="80"/>
      <c r="AN109" s="80"/>
    </row>
    <row r="110" spans="2:40" s="49" customFormat="1" ht="15.6" hidden="1" customHeight="1" outlineLevel="1">
      <c r="B110" s="596"/>
      <c r="C110" s="600"/>
      <c r="D110" s="601"/>
      <c r="E110" s="374"/>
      <c r="F110" s="248"/>
      <c r="G110" s="252">
        <f t="shared" ref="G110:G122" si="14">IF(AND(F110&lt;&gt;0,$D$31&lt;&gt;0),F110/$D$31,0)</f>
        <v>0</v>
      </c>
      <c r="H110" s="86" t="s">
        <v>187</v>
      </c>
      <c r="I110" s="236">
        <v>0</v>
      </c>
      <c r="J110" s="252">
        <f t="shared" si="10"/>
        <v>0</v>
      </c>
      <c r="K110" s="358"/>
      <c r="L110" s="356"/>
      <c r="M110" s="324"/>
      <c r="N110" s="228">
        <f t="shared" si="11"/>
        <v>0</v>
      </c>
      <c r="O110" s="268">
        <f t="shared" si="12"/>
        <v>0</v>
      </c>
      <c r="P110" s="345">
        <v>0</v>
      </c>
      <c r="Q110" s="272">
        <f t="shared" si="13"/>
        <v>0</v>
      </c>
      <c r="R110" s="234"/>
      <c r="S110" s="235"/>
      <c r="T110" s="236">
        <v>0</v>
      </c>
      <c r="U110" s="236">
        <v>0</v>
      </c>
      <c r="V110" s="87">
        <f t="shared" si="6"/>
        <v>1</v>
      </c>
      <c r="W110" s="276">
        <f t="shared" si="7"/>
        <v>0</v>
      </c>
      <c r="X110" s="276">
        <f t="shared" si="8"/>
        <v>0</v>
      </c>
      <c r="Y110" s="276">
        <f t="shared" si="9"/>
        <v>0</v>
      </c>
      <c r="Z110" s="276">
        <f t="shared" si="8"/>
        <v>0</v>
      </c>
      <c r="AB110" s="80"/>
      <c r="AC110" s="80"/>
      <c r="AD110" s="81"/>
      <c r="AE110" s="80"/>
      <c r="AF110" s="81"/>
      <c r="AG110" s="82"/>
      <c r="AH110" s="83"/>
      <c r="AI110" s="83"/>
      <c r="AJ110" s="84"/>
      <c r="AK110" s="80"/>
      <c r="AL110" s="80"/>
      <c r="AM110" s="80"/>
      <c r="AN110" s="80"/>
    </row>
    <row r="111" spans="2:40" s="49" customFormat="1" ht="15.6" hidden="1" customHeight="1" outlineLevel="1">
      <c r="B111" s="596"/>
      <c r="C111" s="600"/>
      <c r="D111" s="601"/>
      <c r="E111" s="374"/>
      <c r="F111" s="248"/>
      <c r="G111" s="252">
        <f t="shared" si="14"/>
        <v>0</v>
      </c>
      <c r="H111" s="86" t="s">
        <v>187</v>
      </c>
      <c r="I111" s="236">
        <v>0</v>
      </c>
      <c r="J111" s="252">
        <f t="shared" si="10"/>
        <v>0</v>
      </c>
      <c r="K111" s="358"/>
      <c r="L111" s="356"/>
      <c r="M111" s="324"/>
      <c r="N111" s="228">
        <f t="shared" si="11"/>
        <v>0</v>
      </c>
      <c r="O111" s="268">
        <f t="shared" si="12"/>
        <v>0</v>
      </c>
      <c r="P111" s="345">
        <v>0</v>
      </c>
      <c r="Q111" s="272">
        <f t="shared" si="13"/>
        <v>0</v>
      </c>
      <c r="R111" s="234"/>
      <c r="S111" s="235"/>
      <c r="T111" s="236">
        <v>0</v>
      </c>
      <c r="U111" s="236">
        <v>0</v>
      </c>
      <c r="V111" s="87">
        <f t="shared" si="6"/>
        <v>1</v>
      </c>
      <c r="W111" s="276">
        <f t="shared" si="7"/>
        <v>0</v>
      </c>
      <c r="X111" s="276">
        <f t="shared" si="8"/>
        <v>0</v>
      </c>
      <c r="Y111" s="276">
        <f t="shared" si="9"/>
        <v>0</v>
      </c>
      <c r="Z111" s="276">
        <f t="shared" si="8"/>
        <v>0</v>
      </c>
      <c r="AB111" s="80"/>
      <c r="AC111" s="80"/>
      <c r="AD111" s="81"/>
      <c r="AE111" s="80"/>
      <c r="AF111" s="81"/>
      <c r="AG111" s="82"/>
      <c r="AH111" s="83"/>
      <c r="AI111" s="83"/>
      <c r="AJ111" s="84"/>
      <c r="AK111" s="80"/>
      <c r="AL111" s="80"/>
      <c r="AM111" s="80"/>
      <c r="AN111" s="80"/>
    </row>
    <row r="112" spans="2:40" s="49" customFormat="1" ht="15.6" hidden="1" customHeight="1" outlineLevel="1">
      <c r="B112" s="596"/>
      <c r="C112" s="600"/>
      <c r="D112" s="601"/>
      <c r="E112" s="374"/>
      <c r="F112" s="248"/>
      <c r="G112" s="252">
        <f t="shared" si="14"/>
        <v>0</v>
      </c>
      <c r="H112" s="86" t="s">
        <v>187</v>
      </c>
      <c r="I112" s="236">
        <v>0</v>
      </c>
      <c r="J112" s="252">
        <f t="shared" si="10"/>
        <v>0</v>
      </c>
      <c r="K112" s="358"/>
      <c r="L112" s="356"/>
      <c r="M112" s="324"/>
      <c r="N112" s="228">
        <f t="shared" si="11"/>
        <v>0</v>
      </c>
      <c r="O112" s="268">
        <f t="shared" si="12"/>
        <v>0</v>
      </c>
      <c r="P112" s="345">
        <v>0</v>
      </c>
      <c r="Q112" s="272">
        <f t="shared" si="13"/>
        <v>0</v>
      </c>
      <c r="R112" s="234"/>
      <c r="S112" s="235"/>
      <c r="T112" s="236">
        <v>0</v>
      </c>
      <c r="U112" s="236">
        <v>0</v>
      </c>
      <c r="V112" s="87">
        <f t="shared" si="6"/>
        <v>1</v>
      </c>
      <c r="W112" s="276">
        <f t="shared" si="7"/>
        <v>0</v>
      </c>
      <c r="X112" s="276">
        <f t="shared" si="8"/>
        <v>0</v>
      </c>
      <c r="Y112" s="276">
        <f t="shared" si="9"/>
        <v>0</v>
      </c>
      <c r="Z112" s="276">
        <f t="shared" si="8"/>
        <v>0</v>
      </c>
      <c r="AB112" s="80"/>
      <c r="AC112" s="80"/>
      <c r="AD112" s="81"/>
      <c r="AE112" s="80"/>
      <c r="AF112" s="81"/>
      <c r="AG112" s="82"/>
      <c r="AH112" s="83"/>
      <c r="AI112" s="83"/>
      <c r="AJ112" s="84"/>
      <c r="AK112" s="80"/>
      <c r="AL112" s="80"/>
      <c r="AM112" s="80"/>
      <c r="AN112" s="80"/>
    </row>
    <row r="113" spans="2:40" s="49" customFormat="1" ht="15.6" hidden="1" customHeight="1" outlineLevel="1">
      <c r="B113" s="596"/>
      <c r="C113" s="600"/>
      <c r="D113" s="601"/>
      <c r="E113" s="374"/>
      <c r="F113" s="248"/>
      <c r="G113" s="252">
        <f t="shared" si="14"/>
        <v>0</v>
      </c>
      <c r="H113" s="86" t="s">
        <v>187</v>
      </c>
      <c r="I113" s="236">
        <v>0</v>
      </c>
      <c r="J113" s="252">
        <f t="shared" si="10"/>
        <v>0</v>
      </c>
      <c r="K113" s="358"/>
      <c r="L113" s="356"/>
      <c r="M113" s="324"/>
      <c r="N113" s="228">
        <f t="shared" si="11"/>
        <v>0</v>
      </c>
      <c r="O113" s="268">
        <f t="shared" si="12"/>
        <v>0</v>
      </c>
      <c r="P113" s="345">
        <v>0</v>
      </c>
      <c r="Q113" s="272">
        <f t="shared" si="13"/>
        <v>0</v>
      </c>
      <c r="R113" s="234"/>
      <c r="S113" s="235"/>
      <c r="T113" s="236">
        <v>0</v>
      </c>
      <c r="U113" s="236">
        <v>0</v>
      </c>
      <c r="V113" s="87">
        <f t="shared" si="6"/>
        <v>1</v>
      </c>
      <c r="W113" s="276">
        <f t="shared" si="7"/>
        <v>0</v>
      </c>
      <c r="X113" s="276">
        <f t="shared" si="8"/>
        <v>0</v>
      </c>
      <c r="Y113" s="276">
        <f t="shared" si="9"/>
        <v>0</v>
      </c>
      <c r="Z113" s="276">
        <f t="shared" si="8"/>
        <v>0</v>
      </c>
      <c r="AB113" s="80"/>
      <c r="AC113" s="80"/>
      <c r="AD113" s="81"/>
      <c r="AE113" s="80"/>
      <c r="AF113" s="81"/>
      <c r="AG113" s="82"/>
      <c r="AH113" s="83"/>
      <c r="AI113" s="83"/>
      <c r="AJ113" s="84"/>
      <c r="AK113" s="80"/>
      <c r="AL113" s="80"/>
      <c r="AM113" s="80"/>
      <c r="AN113" s="80"/>
    </row>
    <row r="114" spans="2:40" s="49" customFormat="1" ht="15.6" hidden="1" customHeight="1" outlineLevel="1">
      <c r="B114" s="596"/>
      <c r="C114" s="600"/>
      <c r="D114" s="601"/>
      <c r="E114" s="374"/>
      <c r="F114" s="248"/>
      <c r="G114" s="252">
        <f t="shared" si="14"/>
        <v>0</v>
      </c>
      <c r="H114" s="86" t="s">
        <v>187</v>
      </c>
      <c r="I114" s="236">
        <v>0</v>
      </c>
      <c r="J114" s="252">
        <f t="shared" si="10"/>
        <v>0</v>
      </c>
      <c r="K114" s="358"/>
      <c r="L114" s="356"/>
      <c r="M114" s="324"/>
      <c r="N114" s="228">
        <f t="shared" si="11"/>
        <v>0</v>
      </c>
      <c r="O114" s="268">
        <f t="shared" si="12"/>
        <v>0</v>
      </c>
      <c r="P114" s="345">
        <v>0</v>
      </c>
      <c r="Q114" s="272">
        <f t="shared" si="13"/>
        <v>0</v>
      </c>
      <c r="R114" s="234"/>
      <c r="S114" s="235"/>
      <c r="T114" s="236">
        <v>0</v>
      </c>
      <c r="U114" s="236">
        <v>0</v>
      </c>
      <c r="V114" s="87">
        <f t="shared" si="6"/>
        <v>1</v>
      </c>
      <c r="W114" s="276">
        <f t="shared" si="7"/>
        <v>0</v>
      </c>
      <c r="X114" s="276">
        <f t="shared" si="8"/>
        <v>0</v>
      </c>
      <c r="Y114" s="276">
        <f t="shared" si="9"/>
        <v>0</v>
      </c>
      <c r="Z114" s="276">
        <f t="shared" si="8"/>
        <v>0</v>
      </c>
      <c r="AB114" s="80"/>
      <c r="AC114" s="80"/>
      <c r="AD114" s="81"/>
      <c r="AE114" s="80"/>
      <c r="AF114" s="81"/>
      <c r="AG114" s="82"/>
      <c r="AH114" s="83"/>
      <c r="AI114" s="83"/>
      <c r="AJ114" s="84"/>
      <c r="AK114" s="80"/>
      <c r="AL114" s="80"/>
      <c r="AM114" s="80"/>
      <c r="AN114" s="80"/>
    </row>
    <row r="115" spans="2:40" s="49" customFormat="1" ht="15.6" hidden="1" customHeight="1" outlineLevel="1">
      <c r="B115" s="596"/>
      <c r="C115" s="600"/>
      <c r="D115" s="601"/>
      <c r="E115" s="374"/>
      <c r="F115" s="248"/>
      <c r="G115" s="252">
        <f t="shared" si="14"/>
        <v>0</v>
      </c>
      <c r="H115" s="86" t="s">
        <v>187</v>
      </c>
      <c r="I115" s="236">
        <v>0</v>
      </c>
      <c r="J115" s="252">
        <f t="shared" si="10"/>
        <v>0</v>
      </c>
      <c r="K115" s="358"/>
      <c r="L115" s="356"/>
      <c r="M115" s="324"/>
      <c r="N115" s="228">
        <f t="shared" si="11"/>
        <v>0</v>
      </c>
      <c r="O115" s="268">
        <f t="shared" si="12"/>
        <v>0</v>
      </c>
      <c r="P115" s="345">
        <v>0</v>
      </c>
      <c r="Q115" s="272">
        <f t="shared" si="13"/>
        <v>0</v>
      </c>
      <c r="R115" s="234"/>
      <c r="S115" s="235"/>
      <c r="T115" s="236">
        <v>0</v>
      </c>
      <c r="U115" s="236">
        <v>0</v>
      </c>
      <c r="V115" s="87">
        <f t="shared" si="6"/>
        <v>1</v>
      </c>
      <c r="W115" s="276">
        <f t="shared" si="7"/>
        <v>0</v>
      </c>
      <c r="X115" s="276">
        <f t="shared" si="8"/>
        <v>0</v>
      </c>
      <c r="Y115" s="276">
        <f t="shared" si="9"/>
        <v>0</v>
      </c>
      <c r="Z115" s="276">
        <f t="shared" si="8"/>
        <v>0</v>
      </c>
      <c r="AB115" s="80"/>
      <c r="AC115" s="80"/>
      <c r="AD115" s="81"/>
      <c r="AE115" s="80"/>
      <c r="AF115" s="81"/>
      <c r="AG115" s="82"/>
      <c r="AH115" s="83"/>
      <c r="AI115" s="83"/>
      <c r="AJ115" s="84"/>
      <c r="AK115" s="80"/>
      <c r="AL115" s="80"/>
      <c r="AM115" s="80"/>
      <c r="AN115" s="80"/>
    </row>
    <row r="116" spans="2:40" s="49" customFormat="1" ht="15.6" hidden="1" customHeight="1" outlineLevel="1">
      <c r="B116" s="596"/>
      <c r="C116" s="600"/>
      <c r="D116" s="601"/>
      <c r="E116" s="374"/>
      <c r="F116" s="248"/>
      <c r="G116" s="252">
        <f t="shared" si="14"/>
        <v>0</v>
      </c>
      <c r="H116" s="86" t="s">
        <v>187</v>
      </c>
      <c r="I116" s="236">
        <v>0</v>
      </c>
      <c r="J116" s="252">
        <f t="shared" si="10"/>
        <v>0</v>
      </c>
      <c r="K116" s="358"/>
      <c r="L116" s="356"/>
      <c r="M116" s="324"/>
      <c r="N116" s="228">
        <f t="shared" si="11"/>
        <v>0</v>
      </c>
      <c r="O116" s="268">
        <f t="shared" si="12"/>
        <v>0</v>
      </c>
      <c r="P116" s="345">
        <v>0</v>
      </c>
      <c r="Q116" s="272">
        <f t="shared" si="13"/>
        <v>0</v>
      </c>
      <c r="R116" s="234"/>
      <c r="S116" s="235"/>
      <c r="T116" s="236">
        <v>0</v>
      </c>
      <c r="U116" s="236">
        <v>0</v>
      </c>
      <c r="V116" s="87">
        <f t="shared" si="6"/>
        <v>1</v>
      </c>
      <c r="W116" s="276">
        <f t="shared" si="7"/>
        <v>0</v>
      </c>
      <c r="X116" s="276">
        <f t="shared" si="8"/>
        <v>0</v>
      </c>
      <c r="Y116" s="276">
        <f t="shared" si="9"/>
        <v>0</v>
      </c>
      <c r="Z116" s="276">
        <f t="shared" si="8"/>
        <v>0</v>
      </c>
      <c r="AB116" s="80"/>
      <c r="AC116" s="80"/>
      <c r="AD116" s="81"/>
      <c r="AE116" s="80"/>
      <c r="AF116" s="81"/>
      <c r="AG116" s="82"/>
      <c r="AH116" s="83"/>
      <c r="AI116" s="83"/>
      <c r="AJ116" s="84"/>
      <c r="AK116" s="80"/>
      <c r="AL116" s="80"/>
      <c r="AM116" s="80"/>
      <c r="AN116" s="80"/>
    </row>
    <row r="117" spans="2:40" s="49" customFormat="1" ht="15.6" hidden="1" customHeight="1" outlineLevel="1">
      <c r="B117" s="596"/>
      <c r="C117" s="600"/>
      <c r="D117" s="601"/>
      <c r="E117" s="374"/>
      <c r="F117" s="248"/>
      <c r="G117" s="252">
        <f t="shared" si="14"/>
        <v>0</v>
      </c>
      <c r="H117" s="86" t="s">
        <v>187</v>
      </c>
      <c r="I117" s="236">
        <v>0</v>
      </c>
      <c r="J117" s="252">
        <f t="shared" si="10"/>
        <v>0</v>
      </c>
      <c r="K117" s="358"/>
      <c r="L117" s="356"/>
      <c r="M117" s="324"/>
      <c r="N117" s="228">
        <f t="shared" si="11"/>
        <v>0</v>
      </c>
      <c r="O117" s="268">
        <f t="shared" si="12"/>
        <v>0</v>
      </c>
      <c r="P117" s="345">
        <v>0</v>
      </c>
      <c r="Q117" s="272">
        <f t="shared" si="13"/>
        <v>0</v>
      </c>
      <c r="R117" s="234"/>
      <c r="S117" s="235"/>
      <c r="T117" s="236">
        <v>0</v>
      </c>
      <c r="U117" s="236">
        <v>0</v>
      </c>
      <c r="V117" s="87">
        <f t="shared" si="6"/>
        <v>1</v>
      </c>
      <c r="W117" s="276">
        <f t="shared" si="7"/>
        <v>0</v>
      </c>
      <c r="X117" s="276">
        <f t="shared" si="8"/>
        <v>0</v>
      </c>
      <c r="Y117" s="276">
        <f t="shared" si="9"/>
        <v>0</v>
      </c>
      <c r="Z117" s="276">
        <f t="shared" si="8"/>
        <v>0</v>
      </c>
      <c r="AB117" s="80"/>
      <c r="AC117" s="80"/>
      <c r="AD117" s="81"/>
      <c r="AE117" s="80"/>
      <c r="AF117" s="81"/>
      <c r="AG117" s="82"/>
      <c r="AH117" s="83"/>
      <c r="AI117" s="83"/>
      <c r="AJ117" s="84"/>
      <c r="AK117" s="80"/>
      <c r="AL117" s="80"/>
      <c r="AM117" s="80"/>
      <c r="AN117" s="80"/>
    </row>
    <row r="118" spans="2:40" s="49" customFormat="1" ht="15.6" hidden="1" customHeight="1" outlineLevel="1">
      <c r="B118" s="596"/>
      <c r="C118" s="600"/>
      <c r="D118" s="601"/>
      <c r="E118" s="374"/>
      <c r="F118" s="248"/>
      <c r="G118" s="252">
        <f t="shared" si="14"/>
        <v>0</v>
      </c>
      <c r="H118" s="86" t="s">
        <v>187</v>
      </c>
      <c r="I118" s="236">
        <v>0</v>
      </c>
      <c r="J118" s="252">
        <f t="shared" si="10"/>
        <v>0</v>
      </c>
      <c r="K118" s="358"/>
      <c r="L118" s="356"/>
      <c r="M118" s="324"/>
      <c r="N118" s="228">
        <f t="shared" si="11"/>
        <v>0</v>
      </c>
      <c r="O118" s="268">
        <f t="shared" si="12"/>
        <v>0</v>
      </c>
      <c r="P118" s="345">
        <v>0</v>
      </c>
      <c r="Q118" s="272">
        <f t="shared" si="13"/>
        <v>0</v>
      </c>
      <c r="R118" s="234"/>
      <c r="S118" s="235"/>
      <c r="T118" s="236">
        <v>0</v>
      </c>
      <c r="U118" s="236">
        <v>0</v>
      </c>
      <c r="V118" s="87">
        <f t="shared" si="6"/>
        <v>1</v>
      </c>
      <c r="W118" s="276">
        <f t="shared" si="7"/>
        <v>0</v>
      </c>
      <c r="X118" s="276">
        <f t="shared" si="8"/>
        <v>0</v>
      </c>
      <c r="Y118" s="276">
        <f t="shared" si="9"/>
        <v>0</v>
      </c>
      <c r="Z118" s="276">
        <f t="shared" si="8"/>
        <v>0</v>
      </c>
      <c r="AB118" s="80"/>
      <c r="AC118" s="80"/>
      <c r="AD118" s="81"/>
      <c r="AE118" s="80"/>
      <c r="AF118" s="81"/>
      <c r="AG118" s="82"/>
      <c r="AH118" s="83"/>
      <c r="AI118" s="83"/>
      <c r="AJ118" s="84"/>
      <c r="AK118" s="80"/>
      <c r="AL118" s="80"/>
      <c r="AM118" s="80"/>
      <c r="AN118" s="80"/>
    </row>
    <row r="119" spans="2:40" s="49" customFormat="1" ht="15.6" hidden="1" customHeight="1" outlineLevel="1">
      <c r="B119" s="596"/>
      <c r="C119" s="600"/>
      <c r="D119" s="601"/>
      <c r="E119" s="374"/>
      <c r="F119" s="248"/>
      <c r="G119" s="252">
        <f t="shared" si="14"/>
        <v>0</v>
      </c>
      <c r="H119" s="86" t="s">
        <v>187</v>
      </c>
      <c r="I119" s="236">
        <v>0</v>
      </c>
      <c r="J119" s="252">
        <f t="shared" si="10"/>
        <v>0</v>
      </c>
      <c r="K119" s="358"/>
      <c r="L119" s="356"/>
      <c r="M119" s="324"/>
      <c r="N119" s="228">
        <f t="shared" si="11"/>
        <v>0</v>
      </c>
      <c r="O119" s="268">
        <f t="shared" si="12"/>
        <v>0</v>
      </c>
      <c r="P119" s="345">
        <v>0</v>
      </c>
      <c r="Q119" s="272">
        <f t="shared" si="13"/>
        <v>0</v>
      </c>
      <c r="R119" s="234"/>
      <c r="S119" s="235"/>
      <c r="T119" s="236">
        <v>0</v>
      </c>
      <c r="U119" s="236">
        <v>0</v>
      </c>
      <c r="V119" s="87">
        <f t="shared" si="6"/>
        <v>1</v>
      </c>
      <c r="W119" s="276">
        <f t="shared" si="7"/>
        <v>0</v>
      </c>
      <c r="X119" s="276">
        <f t="shared" si="8"/>
        <v>0</v>
      </c>
      <c r="Y119" s="276">
        <f t="shared" si="9"/>
        <v>0</v>
      </c>
      <c r="Z119" s="276">
        <f t="shared" si="8"/>
        <v>0</v>
      </c>
      <c r="AB119" s="80"/>
      <c r="AC119" s="80"/>
      <c r="AD119" s="81"/>
      <c r="AE119" s="80"/>
      <c r="AF119" s="81"/>
      <c r="AG119" s="82"/>
      <c r="AH119" s="83"/>
      <c r="AI119" s="83"/>
      <c r="AJ119" s="84"/>
      <c r="AK119" s="80"/>
      <c r="AL119" s="80"/>
      <c r="AM119" s="80"/>
      <c r="AN119" s="80"/>
    </row>
    <row r="120" spans="2:40" s="49" customFormat="1" ht="15.6" hidden="1" customHeight="1" outlineLevel="1">
      <c r="B120" s="596"/>
      <c r="C120" s="600"/>
      <c r="D120" s="601"/>
      <c r="E120" s="374"/>
      <c r="F120" s="248"/>
      <c r="G120" s="252">
        <f t="shared" si="14"/>
        <v>0</v>
      </c>
      <c r="H120" s="86" t="s">
        <v>187</v>
      </c>
      <c r="I120" s="236">
        <v>0</v>
      </c>
      <c r="J120" s="252">
        <f t="shared" si="10"/>
        <v>0</v>
      </c>
      <c r="K120" s="358"/>
      <c r="L120" s="356"/>
      <c r="M120" s="324"/>
      <c r="N120" s="228">
        <f t="shared" si="11"/>
        <v>0</v>
      </c>
      <c r="O120" s="268">
        <f t="shared" si="12"/>
        <v>0</v>
      </c>
      <c r="P120" s="345">
        <v>0</v>
      </c>
      <c r="Q120" s="272">
        <f t="shared" si="13"/>
        <v>0</v>
      </c>
      <c r="R120" s="234"/>
      <c r="S120" s="235"/>
      <c r="T120" s="236">
        <v>0</v>
      </c>
      <c r="U120" s="236">
        <v>0</v>
      </c>
      <c r="V120" s="87">
        <f t="shared" si="6"/>
        <v>1</v>
      </c>
      <c r="W120" s="276">
        <f t="shared" si="7"/>
        <v>0</v>
      </c>
      <c r="X120" s="276">
        <f t="shared" si="8"/>
        <v>0</v>
      </c>
      <c r="Y120" s="276">
        <f t="shared" si="9"/>
        <v>0</v>
      </c>
      <c r="Z120" s="276">
        <f t="shared" si="8"/>
        <v>0</v>
      </c>
      <c r="AB120" s="80"/>
      <c r="AC120" s="80"/>
      <c r="AD120" s="81"/>
      <c r="AE120" s="80"/>
      <c r="AF120" s="81"/>
      <c r="AG120" s="82"/>
      <c r="AH120" s="83"/>
      <c r="AI120" s="83"/>
      <c r="AJ120" s="84"/>
      <c r="AK120" s="80"/>
      <c r="AL120" s="80"/>
      <c r="AM120" s="80"/>
      <c r="AN120" s="80"/>
    </row>
    <row r="121" spans="2:40" s="49" customFormat="1" ht="15.6" hidden="1" customHeight="1" outlineLevel="1">
      <c r="B121" s="596"/>
      <c r="C121" s="600"/>
      <c r="D121" s="601"/>
      <c r="E121" s="374"/>
      <c r="F121" s="248"/>
      <c r="G121" s="252">
        <f t="shared" si="14"/>
        <v>0</v>
      </c>
      <c r="H121" s="86" t="s">
        <v>187</v>
      </c>
      <c r="I121" s="236">
        <v>0</v>
      </c>
      <c r="J121" s="252">
        <f t="shared" si="10"/>
        <v>0</v>
      </c>
      <c r="K121" s="358"/>
      <c r="L121" s="356"/>
      <c r="M121" s="324"/>
      <c r="N121" s="228">
        <f t="shared" si="11"/>
        <v>0</v>
      </c>
      <c r="O121" s="268">
        <f t="shared" si="12"/>
        <v>0</v>
      </c>
      <c r="P121" s="345">
        <v>0</v>
      </c>
      <c r="Q121" s="272">
        <f t="shared" si="13"/>
        <v>0</v>
      </c>
      <c r="R121" s="234"/>
      <c r="S121" s="235"/>
      <c r="T121" s="236">
        <v>0</v>
      </c>
      <c r="U121" s="236">
        <v>0</v>
      </c>
      <c r="V121" s="87">
        <f t="shared" si="6"/>
        <v>1</v>
      </c>
      <c r="W121" s="276">
        <f t="shared" si="7"/>
        <v>0</v>
      </c>
      <c r="X121" s="276">
        <f t="shared" si="8"/>
        <v>0</v>
      </c>
      <c r="Y121" s="276">
        <f t="shared" si="9"/>
        <v>0</v>
      </c>
      <c r="Z121" s="276">
        <f t="shared" si="8"/>
        <v>0</v>
      </c>
      <c r="AB121" s="80"/>
      <c r="AC121" s="80"/>
      <c r="AD121" s="81"/>
      <c r="AE121" s="80"/>
      <c r="AF121" s="81"/>
      <c r="AG121" s="82"/>
      <c r="AH121" s="83"/>
      <c r="AI121" s="83"/>
      <c r="AJ121" s="84"/>
      <c r="AK121" s="80"/>
      <c r="AL121" s="80"/>
      <c r="AM121" s="80"/>
      <c r="AN121" s="80"/>
    </row>
    <row r="122" spans="2:40" s="49" customFormat="1" ht="15.6" hidden="1" customHeight="1" outlineLevel="1">
      <c r="B122" s="597"/>
      <c r="C122" s="602"/>
      <c r="D122" s="603"/>
      <c r="E122" s="374"/>
      <c r="F122" s="248"/>
      <c r="G122" s="252">
        <f t="shared" si="14"/>
        <v>0</v>
      </c>
      <c r="H122" s="86" t="s">
        <v>187</v>
      </c>
      <c r="I122" s="236">
        <v>0</v>
      </c>
      <c r="J122" s="252">
        <f t="shared" si="10"/>
        <v>0</v>
      </c>
      <c r="K122" s="358"/>
      <c r="L122" s="356"/>
      <c r="M122" s="324"/>
      <c r="N122" s="228">
        <f t="shared" si="11"/>
        <v>0</v>
      </c>
      <c r="O122" s="268">
        <f t="shared" si="12"/>
        <v>0</v>
      </c>
      <c r="P122" s="345">
        <v>0</v>
      </c>
      <c r="Q122" s="272">
        <f t="shared" si="13"/>
        <v>0</v>
      </c>
      <c r="R122" s="234"/>
      <c r="S122" s="235"/>
      <c r="T122" s="236">
        <v>0</v>
      </c>
      <c r="U122" s="236">
        <v>0</v>
      </c>
      <c r="V122" s="87">
        <f t="shared" si="6"/>
        <v>1</v>
      </c>
      <c r="W122" s="276">
        <f t="shared" si="7"/>
        <v>0</v>
      </c>
      <c r="X122" s="276">
        <f t="shared" si="8"/>
        <v>0</v>
      </c>
      <c r="Y122" s="276">
        <f t="shared" si="9"/>
        <v>0</v>
      </c>
      <c r="Z122" s="276">
        <f t="shared" si="8"/>
        <v>0</v>
      </c>
      <c r="AB122" s="80"/>
      <c r="AC122" s="80"/>
      <c r="AD122" s="81"/>
      <c r="AE122" s="80"/>
      <c r="AF122" s="81"/>
      <c r="AG122" s="82"/>
      <c r="AH122" s="83"/>
      <c r="AI122" s="83"/>
      <c r="AJ122" s="84"/>
      <c r="AK122" s="80"/>
      <c r="AL122" s="80"/>
      <c r="AM122" s="80"/>
      <c r="AN122" s="80"/>
    </row>
    <row r="123" spans="2:40" s="49" customFormat="1" ht="15.75" collapsed="1">
      <c r="B123" s="350">
        <v>0.3</v>
      </c>
      <c r="C123" s="566" t="s">
        <v>62</v>
      </c>
      <c r="D123" s="567"/>
      <c r="E123" s="219" t="s">
        <v>187</v>
      </c>
      <c r="F123" s="247">
        <f>SUM(F124:F138)</f>
        <v>0</v>
      </c>
      <c r="G123" s="247">
        <f>IF(AND(F123&lt;&gt;0,$D$31&lt;&gt;0),F123/$D$31,0)</f>
        <v>0</v>
      </c>
      <c r="H123" s="86" t="s">
        <v>187</v>
      </c>
      <c r="I123" s="216" t="s">
        <v>187</v>
      </c>
      <c r="J123" s="249">
        <f>SUM(J124:J138)</f>
        <v>0</v>
      </c>
      <c r="K123" s="230" t="s">
        <v>187</v>
      </c>
      <c r="L123" s="261" t="s">
        <v>187</v>
      </c>
      <c r="M123" s="260" t="s">
        <v>187</v>
      </c>
      <c r="N123" s="266" t="s">
        <v>187</v>
      </c>
      <c r="O123" s="269">
        <f>SUM(O124:O138)</f>
        <v>0</v>
      </c>
      <c r="P123" s="232" t="s">
        <v>187</v>
      </c>
      <c r="Q123" s="273">
        <f>SUM(Q124:Q138)</f>
        <v>0</v>
      </c>
      <c r="R123" s="231" t="s">
        <v>187</v>
      </c>
      <c r="S123" s="233" t="s">
        <v>187</v>
      </c>
      <c r="T123" s="278">
        <f>IF(W123&lt;&gt;0,W123/($F$123+$O$123),0)</f>
        <v>0</v>
      </c>
      <c r="U123" s="278">
        <f>IF(Y123&lt;&gt;0,Y123/($F$123+$O$123),0)</f>
        <v>0</v>
      </c>
      <c r="V123" s="215">
        <f t="shared" si="6"/>
        <v>1</v>
      </c>
      <c r="W123" s="277">
        <f>SUM(W124:W138)</f>
        <v>0</v>
      </c>
      <c r="X123" s="277">
        <f t="shared" si="8"/>
        <v>0</v>
      </c>
      <c r="Y123" s="277">
        <f>SUM(Y124:Y138)</f>
        <v>0</v>
      </c>
      <c r="Z123" s="277">
        <f t="shared" si="8"/>
        <v>0</v>
      </c>
      <c r="AB123" s="80"/>
      <c r="AC123" s="80"/>
      <c r="AD123" s="81"/>
      <c r="AE123" s="80"/>
      <c r="AF123" s="81"/>
      <c r="AG123" s="82"/>
      <c r="AH123" s="83"/>
      <c r="AI123" s="83"/>
      <c r="AJ123" s="84"/>
      <c r="AK123" s="80"/>
      <c r="AL123" s="80"/>
      <c r="AM123" s="80"/>
      <c r="AN123" s="80"/>
    </row>
    <row r="124" spans="2:40" s="49" customFormat="1" ht="15.6" hidden="1" customHeight="1" outlineLevel="1">
      <c r="B124" s="595">
        <v>0.3</v>
      </c>
      <c r="C124" s="598" t="s">
        <v>62</v>
      </c>
      <c r="D124" s="599"/>
      <c r="E124" s="374"/>
      <c r="F124" s="248"/>
      <c r="G124" s="252">
        <f>IF(AND(F124&lt;&gt;0,$D$31&lt;&gt;0),F124/$D$31,0)</f>
        <v>0</v>
      </c>
      <c r="H124" s="86" t="s">
        <v>187</v>
      </c>
      <c r="I124" s="236">
        <v>0</v>
      </c>
      <c r="J124" s="252">
        <f t="shared" ref="J124:J138" si="15">I124*F124</f>
        <v>0</v>
      </c>
      <c r="K124" s="358"/>
      <c r="L124" s="356"/>
      <c r="M124" s="324"/>
      <c r="N124" s="228">
        <f>IF(M124&lt;&gt;0,INT(59/M124),0)</f>
        <v>0</v>
      </c>
      <c r="O124" s="268">
        <f>F124*N124</f>
        <v>0</v>
      </c>
      <c r="P124" s="345">
        <v>0</v>
      </c>
      <c r="Q124" s="272">
        <f>O124*P124</f>
        <v>0</v>
      </c>
      <c r="R124" s="234"/>
      <c r="S124" s="235"/>
      <c r="T124" s="236">
        <v>0</v>
      </c>
      <c r="U124" s="236">
        <v>0</v>
      </c>
      <c r="V124" s="87">
        <f t="shared" si="6"/>
        <v>1</v>
      </c>
      <c r="W124" s="276">
        <f t="shared" si="7"/>
        <v>0</v>
      </c>
      <c r="X124" s="276">
        <f t="shared" si="8"/>
        <v>0</v>
      </c>
      <c r="Y124" s="276">
        <f t="shared" si="9"/>
        <v>0</v>
      </c>
      <c r="Z124" s="276">
        <f t="shared" si="8"/>
        <v>0</v>
      </c>
      <c r="AB124" s="80"/>
      <c r="AC124" s="80"/>
      <c r="AD124" s="81"/>
      <c r="AE124" s="80"/>
      <c r="AF124" s="81"/>
      <c r="AG124" s="82"/>
      <c r="AH124" s="83"/>
      <c r="AI124" s="83"/>
      <c r="AJ124" s="84"/>
      <c r="AK124" s="80"/>
      <c r="AL124" s="80"/>
      <c r="AM124" s="80"/>
      <c r="AN124" s="80"/>
    </row>
    <row r="125" spans="2:40" s="49" customFormat="1" ht="15.6" hidden="1" customHeight="1" outlineLevel="1">
      <c r="B125" s="596"/>
      <c r="C125" s="600"/>
      <c r="D125" s="601"/>
      <c r="E125" s="374"/>
      <c r="F125" s="248"/>
      <c r="G125" s="252">
        <f>IF(AND(F125&lt;&gt;0,$D$31&lt;&gt;0),F125/$D$31,0)</f>
        <v>0</v>
      </c>
      <c r="H125" s="86" t="s">
        <v>187</v>
      </c>
      <c r="I125" s="236">
        <v>0</v>
      </c>
      <c r="J125" s="252">
        <f t="shared" si="15"/>
        <v>0</v>
      </c>
      <c r="K125" s="358"/>
      <c r="L125" s="356"/>
      <c r="M125" s="324"/>
      <c r="N125" s="228">
        <f t="shared" ref="N125:N138" si="16">IF(M125&lt;&gt;0,INT(59/M125),0)</f>
        <v>0</v>
      </c>
      <c r="O125" s="268">
        <f t="shared" ref="O125:O138" si="17">F125*N125</f>
        <v>0</v>
      </c>
      <c r="P125" s="345">
        <v>0</v>
      </c>
      <c r="Q125" s="272">
        <f t="shared" ref="Q125:Q138" si="18">O125*P125</f>
        <v>0</v>
      </c>
      <c r="R125" s="234"/>
      <c r="S125" s="235"/>
      <c r="T125" s="236">
        <v>0</v>
      </c>
      <c r="U125" s="236">
        <v>0</v>
      </c>
      <c r="V125" s="87">
        <f t="shared" si="6"/>
        <v>1</v>
      </c>
      <c r="W125" s="276">
        <f t="shared" si="7"/>
        <v>0</v>
      </c>
      <c r="X125" s="276">
        <f t="shared" si="8"/>
        <v>0</v>
      </c>
      <c r="Y125" s="276">
        <f t="shared" si="9"/>
        <v>0</v>
      </c>
      <c r="Z125" s="276">
        <f t="shared" si="8"/>
        <v>0</v>
      </c>
      <c r="AB125" s="80"/>
      <c r="AC125" s="80"/>
      <c r="AD125" s="81"/>
      <c r="AE125" s="80"/>
      <c r="AF125" s="81"/>
      <c r="AG125" s="82"/>
      <c r="AH125" s="83"/>
      <c r="AI125" s="83"/>
      <c r="AJ125" s="84"/>
      <c r="AK125" s="80"/>
      <c r="AL125" s="80"/>
      <c r="AM125" s="80"/>
      <c r="AN125" s="80"/>
    </row>
    <row r="126" spans="2:40" s="49" customFormat="1" ht="15.6" hidden="1" customHeight="1" outlineLevel="1">
      <c r="B126" s="596"/>
      <c r="C126" s="600"/>
      <c r="D126" s="601"/>
      <c r="E126" s="374"/>
      <c r="F126" s="248"/>
      <c r="G126" s="252">
        <f t="shared" ref="G126:G138" si="19">IF(AND(F126&lt;&gt;0,$D$31&lt;&gt;0),F126/$D$31,0)</f>
        <v>0</v>
      </c>
      <c r="H126" s="86" t="s">
        <v>187</v>
      </c>
      <c r="I126" s="236">
        <v>0</v>
      </c>
      <c r="J126" s="252">
        <f t="shared" si="15"/>
        <v>0</v>
      </c>
      <c r="K126" s="358"/>
      <c r="L126" s="356"/>
      <c r="M126" s="324"/>
      <c r="N126" s="228">
        <f t="shared" si="16"/>
        <v>0</v>
      </c>
      <c r="O126" s="268">
        <f t="shared" si="17"/>
        <v>0</v>
      </c>
      <c r="P126" s="345">
        <v>0</v>
      </c>
      <c r="Q126" s="272">
        <f t="shared" si="18"/>
        <v>0</v>
      </c>
      <c r="R126" s="234"/>
      <c r="S126" s="235"/>
      <c r="T126" s="236">
        <v>0</v>
      </c>
      <c r="U126" s="236">
        <v>0</v>
      </c>
      <c r="V126" s="87">
        <f t="shared" si="6"/>
        <v>1</v>
      </c>
      <c r="W126" s="276">
        <f t="shared" si="7"/>
        <v>0</v>
      </c>
      <c r="X126" s="276">
        <f t="shared" si="8"/>
        <v>0</v>
      </c>
      <c r="Y126" s="276">
        <f t="shared" si="9"/>
        <v>0</v>
      </c>
      <c r="Z126" s="276">
        <f t="shared" si="8"/>
        <v>0</v>
      </c>
      <c r="AB126" s="80"/>
      <c r="AC126" s="80"/>
      <c r="AD126" s="81"/>
      <c r="AE126" s="80"/>
      <c r="AF126" s="81"/>
      <c r="AG126" s="82"/>
      <c r="AH126" s="83"/>
      <c r="AI126" s="83"/>
      <c r="AJ126" s="84"/>
      <c r="AK126" s="80"/>
      <c r="AL126" s="80"/>
      <c r="AM126" s="80"/>
      <c r="AN126" s="80"/>
    </row>
    <row r="127" spans="2:40" s="49" customFormat="1" ht="15.6" hidden="1" customHeight="1" outlineLevel="1">
      <c r="B127" s="596"/>
      <c r="C127" s="600"/>
      <c r="D127" s="601"/>
      <c r="E127" s="374"/>
      <c r="F127" s="248"/>
      <c r="G127" s="252">
        <f t="shared" si="19"/>
        <v>0</v>
      </c>
      <c r="H127" s="86" t="s">
        <v>187</v>
      </c>
      <c r="I127" s="236">
        <v>0</v>
      </c>
      <c r="J127" s="252">
        <f t="shared" si="15"/>
        <v>0</v>
      </c>
      <c r="K127" s="358"/>
      <c r="L127" s="356"/>
      <c r="M127" s="324"/>
      <c r="N127" s="228">
        <f t="shared" si="16"/>
        <v>0</v>
      </c>
      <c r="O127" s="268">
        <f t="shared" si="17"/>
        <v>0</v>
      </c>
      <c r="P127" s="345">
        <v>0</v>
      </c>
      <c r="Q127" s="272">
        <f t="shared" si="18"/>
        <v>0</v>
      </c>
      <c r="R127" s="234"/>
      <c r="S127" s="235"/>
      <c r="T127" s="236">
        <v>0</v>
      </c>
      <c r="U127" s="236">
        <v>0</v>
      </c>
      <c r="V127" s="87">
        <f t="shared" si="6"/>
        <v>1</v>
      </c>
      <c r="W127" s="276">
        <f t="shared" si="7"/>
        <v>0</v>
      </c>
      <c r="X127" s="276">
        <f t="shared" si="8"/>
        <v>0</v>
      </c>
      <c r="Y127" s="276">
        <f t="shared" si="9"/>
        <v>0</v>
      </c>
      <c r="Z127" s="276">
        <f t="shared" si="8"/>
        <v>0</v>
      </c>
      <c r="AB127" s="80"/>
      <c r="AC127" s="80"/>
      <c r="AD127" s="81"/>
      <c r="AE127" s="80"/>
      <c r="AF127" s="81"/>
      <c r="AG127" s="82"/>
      <c r="AH127" s="83"/>
      <c r="AI127" s="83"/>
      <c r="AJ127" s="84"/>
      <c r="AK127" s="80"/>
      <c r="AL127" s="80"/>
      <c r="AM127" s="80"/>
      <c r="AN127" s="80"/>
    </row>
    <row r="128" spans="2:40" s="49" customFormat="1" ht="15.6" hidden="1" customHeight="1" outlineLevel="1">
      <c r="B128" s="596"/>
      <c r="C128" s="600"/>
      <c r="D128" s="601"/>
      <c r="E128" s="374"/>
      <c r="F128" s="248"/>
      <c r="G128" s="252">
        <f t="shared" si="19"/>
        <v>0</v>
      </c>
      <c r="H128" s="86" t="s">
        <v>187</v>
      </c>
      <c r="I128" s="236">
        <v>0</v>
      </c>
      <c r="J128" s="252">
        <f t="shared" si="15"/>
        <v>0</v>
      </c>
      <c r="K128" s="358"/>
      <c r="L128" s="356"/>
      <c r="M128" s="324"/>
      <c r="N128" s="228">
        <f t="shared" si="16"/>
        <v>0</v>
      </c>
      <c r="O128" s="268">
        <f t="shared" si="17"/>
        <v>0</v>
      </c>
      <c r="P128" s="345">
        <v>0</v>
      </c>
      <c r="Q128" s="272">
        <f t="shared" si="18"/>
        <v>0</v>
      </c>
      <c r="R128" s="234"/>
      <c r="S128" s="235"/>
      <c r="T128" s="236">
        <v>0</v>
      </c>
      <c r="U128" s="236">
        <v>0</v>
      </c>
      <c r="V128" s="87">
        <f t="shared" si="6"/>
        <v>1</v>
      </c>
      <c r="W128" s="276">
        <f t="shared" si="7"/>
        <v>0</v>
      </c>
      <c r="X128" s="276">
        <f t="shared" si="8"/>
        <v>0</v>
      </c>
      <c r="Y128" s="276">
        <f t="shared" si="9"/>
        <v>0</v>
      </c>
      <c r="Z128" s="276">
        <f t="shared" si="8"/>
        <v>0</v>
      </c>
      <c r="AB128" s="80"/>
      <c r="AC128" s="80"/>
      <c r="AD128" s="81"/>
      <c r="AE128" s="80"/>
      <c r="AF128" s="81"/>
      <c r="AG128" s="82"/>
      <c r="AH128" s="83"/>
      <c r="AI128" s="83"/>
      <c r="AJ128" s="84"/>
      <c r="AK128" s="80"/>
      <c r="AL128" s="80"/>
      <c r="AM128" s="80"/>
      <c r="AN128" s="80"/>
    </row>
    <row r="129" spans="2:40" s="49" customFormat="1" ht="15.6" hidden="1" customHeight="1" outlineLevel="1">
      <c r="B129" s="596"/>
      <c r="C129" s="600"/>
      <c r="D129" s="601"/>
      <c r="E129" s="374"/>
      <c r="F129" s="248"/>
      <c r="G129" s="252">
        <f t="shared" si="19"/>
        <v>0</v>
      </c>
      <c r="H129" s="86" t="s">
        <v>187</v>
      </c>
      <c r="I129" s="236">
        <v>0</v>
      </c>
      <c r="J129" s="252">
        <f t="shared" si="15"/>
        <v>0</v>
      </c>
      <c r="K129" s="358"/>
      <c r="L129" s="356"/>
      <c r="M129" s="324"/>
      <c r="N129" s="228">
        <f t="shared" si="16"/>
        <v>0</v>
      </c>
      <c r="O129" s="268">
        <f t="shared" si="17"/>
        <v>0</v>
      </c>
      <c r="P129" s="345">
        <v>0</v>
      </c>
      <c r="Q129" s="272">
        <f t="shared" si="18"/>
        <v>0</v>
      </c>
      <c r="R129" s="234"/>
      <c r="S129" s="235"/>
      <c r="T129" s="236">
        <v>0</v>
      </c>
      <c r="U129" s="236">
        <v>0</v>
      </c>
      <c r="V129" s="87">
        <f t="shared" si="6"/>
        <v>1</v>
      </c>
      <c r="W129" s="276">
        <f t="shared" si="7"/>
        <v>0</v>
      </c>
      <c r="X129" s="276">
        <f t="shared" si="8"/>
        <v>0</v>
      </c>
      <c r="Y129" s="276">
        <f t="shared" si="9"/>
        <v>0</v>
      </c>
      <c r="Z129" s="276">
        <f t="shared" si="8"/>
        <v>0</v>
      </c>
      <c r="AB129" s="80"/>
      <c r="AC129" s="80"/>
      <c r="AD129" s="81"/>
      <c r="AE129" s="80"/>
      <c r="AF129" s="81"/>
      <c r="AG129" s="82"/>
      <c r="AH129" s="83"/>
      <c r="AI129" s="83"/>
      <c r="AJ129" s="84"/>
      <c r="AK129" s="80"/>
      <c r="AL129" s="80"/>
      <c r="AM129" s="80"/>
      <c r="AN129" s="80"/>
    </row>
    <row r="130" spans="2:40" s="49" customFormat="1" ht="15.6" hidden="1" customHeight="1" outlineLevel="1">
      <c r="B130" s="596"/>
      <c r="C130" s="600"/>
      <c r="D130" s="601"/>
      <c r="E130" s="374"/>
      <c r="F130" s="248"/>
      <c r="G130" s="252">
        <f t="shared" si="19"/>
        <v>0</v>
      </c>
      <c r="H130" s="86" t="s">
        <v>187</v>
      </c>
      <c r="I130" s="236">
        <v>0</v>
      </c>
      <c r="J130" s="252">
        <f t="shared" si="15"/>
        <v>0</v>
      </c>
      <c r="K130" s="358"/>
      <c r="L130" s="356"/>
      <c r="M130" s="324"/>
      <c r="N130" s="228">
        <f t="shared" si="16"/>
        <v>0</v>
      </c>
      <c r="O130" s="268">
        <f t="shared" si="17"/>
        <v>0</v>
      </c>
      <c r="P130" s="345">
        <v>0</v>
      </c>
      <c r="Q130" s="272">
        <f t="shared" si="18"/>
        <v>0</v>
      </c>
      <c r="R130" s="234"/>
      <c r="S130" s="235"/>
      <c r="T130" s="236">
        <v>0</v>
      </c>
      <c r="U130" s="236">
        <v>0</v>
      </c>
      <c r="V130" s="87">
        <f t="shared" si="6"/>
        <v>1</v>
      </c>
      <c r="W130" s="276">
        <f t="shared" si="7"/>
        <v>0</v>
      </c>
      <c r="X130" s="276">
        <f t="shared" si="8"/>
        <v>0</v>
      </c>
      <c r="Y130" s="276">
        <f t="shared" si="9"/>
        <v>0</v>
      </c>
      <c r="Z130" s="276">
        <f t="shared" si="8"/>
        <v>0</v>
      </c>
      <c r="AB130" s="80"/>
      <c r="AC130" s="80"/>
      <c r="AD130" s="81"/>
      <c r="AE130" s="80"/>
      <c r="AF130" s="81"/>
      <c r="AG130" s="82"/>
      <c r="AH130" s="83"/>
      <c r="AI130" s="83"/>
      <c r="AJ130" s="84"/>
      <c r="AK130" s="80"/>
      <c r="AL130" s="80"/>
      <c r="AM130" s="80"/>
      <c r="AN130" s="80"/>
    </row>
    <row r="131" spans="2:40" s="49" customFormat="1" ht="15.6" hidden="1" customHeight="1" outlineLevel="1">
      <c r="B131" s="596"/>
      <c r="C131" s="600"/>
      <c r="D131" s="601"/>
      <c r="E131" s="374"/>
      <c r="F131" s="248"/>
      <c r="G131" s="252">
        <f t="shared" si="19"/>
        <v>0</v>
      </c>
      <c r="H131" s="86" t="s">
        <v>187</v>
      </c>
      <c r="I131" s="236">
        <v>0</v>
      </c>
      <c r="J131" s="252">
        <f t="shared" si="15"/>
        <v>0</v>
      </c>
      <c r="K131" s="358"/>
      <c r="L131" s="356"/>
      <c r="M131" s="324"/>
      <c r="N131" s="228">
        <f t="shared" si="16"/>
        <v>0</v>
      </c>
      <c r="O131" s="268">
        <f t="shared" si="17"/>
        <v>0</v>
      </c>
      <c r="P131" s="345">
        <v>0</v>
      </c>
      <c r="Q131" s="272">
        <f t="shared" si="18"/>
        <v>0</v>
      </c>
      <c r="R131" s="234"/>
      <c r="S131" s="235"/>
      <c r="T131" s="236">
        <v>0</v>
      </c>
      <c r="U131" s="236">
        <v>0</v>
      </c>
      <c r="V131" s="87">
        <f t="shared" si="6"/>
        <v>1</v>
      </c>
      <c r="W131" s="276">
        <f t="shared" si="7"/>
        <v>0</v>
      </c>
      <c r="X131" s="276">
        <f t="shared" si="8"/>
        <v>0</v>
      </c>
      <c r="Y131" s="276">
        <f t="shared" si="9"/>
        <v>0</v>
      </c>
      <c r="Z131" s="276">
        <f t="shared" si="8"/>
        <v>0</v>
      </c>
      <c r="AB131" s="80"/>
      <c r="AC131" s="80"/>
      <c r="AD131" s="81"/>
      <c r="AE131" s="80"/>
      <c r="AF131" s="81"/>
      <c r="AG131" s="82"/>
      <c r="AH131" s="83"/>
      <c r="AI131" s="83"/>
      <c r="AJ131" s="84"/>
      <c r="AK131" s="80"/>
      <c r="AL131" s="80"/>
      <c r="AM131" s="80"/>
      <c r="AN131" s="80"/>
    </row>
    <row r="132" spans="2:40" s="49" customFormat="1" ht="15.6" hidden="1" customHeight="1" outlineLevel="1">
      <c r="B132" s="596"/>
      <c r="C132" s="600"/>
      <c r="D132" s="601"/>
      <c r="E132" s="374"/>
      <c r="F132" s="248"/>
      <c r="G132" s="252">
        <f t="shared" si="19"/>
        <v>0</v>
      </c>
      <c r="H132" s="86" t="s">
        <v>187</v>
      </c>
      <c r="I132" s="236">
        <v>0</v>
      </c>
      <c r="J132" s="252">
        <f t="shared" si="15"/>
        <v>0</v>
      </c>
      <c r="K132" s="358"/>
      <c r="L132" s="356"/>
      <c r="M132" s="324"/>
      <c r="N132" s="228">
        <f t="shared" si="16"/>
        <v>0</v>
      </c>
      <c r="O132" s="268">
        <f t="shared" si="17"/>
        <v>0</v>
      </c>
      <c r="P132" s="345">
        <v>0</v>
      </c>
      <c r="Q132" s="272">
        <f t="shared" si="18"/>
        <v>0</v>
      </c>
      <c r="R132" s="234"/>
      <c r="S132" s="235"/>
      <c r="T132" s="236">
        <v>0</v>
      </c>
      <c r="U132" s="236">
        <v>0</v>
      </c>
      <c r="V132" s="87">
        <f t="shared" si="6"/>
        <v>1</v>
      </c>
      <c r="W132" s="276">
        <f t="shared" si="7"/>
        <v>0</v>
      </c>
      <c r="X132" s="276">
        <f t="shared" si="8"/>
        <v>0</v>
      </c>
      <c r="Y132" s="276">
        <f t="shared" si="9"/>
        <v>0</v>
      </c>
      <c r="Z132" s="276">
        <f t="shared" si="8"/>
        <v>0</v>
      </c>
      <c r="AB132" s="80"/>
      <c r="AC132" s="80"/>
      <c r="AD132" s="81"/>
      <c r="AE132" s="80"/>
      <c r="AF132" s="81"/>
      <c r="AG132" s="82"/>
      <c r="AH132" s="83"/>
      <c r="AI132" s="83"/>
      <c r="AJ132" s="84"/>
      <c r="AK132" s="80"/>
      <c r="AL132" s="80"/>
      <c r="AM132" s="80"/>
      <c r="AN132" s="80"/>
    </row>
    <row r="133" spans="2:40" s="49" customFormat="1" ht="15.6" hidden="1" customHeight="1" outlineLevel="1">
      <c r="B133" s="596"/>
      <c r="C133" s="600"/>
      <c r="D133" s="601"/>
      <c r="E133" s="374"/>
      <c r="F133" s="248"/>
      <c r="G133" s="252">
        <f t="shared" si="19"/>
        <v>0</v>
      </c>
      <c r="H133" s="86" t="s">
        <v>187</v>
      </c>
      <c r="I133" s="236">
        <v>0</v>
      </c>
      <c r="J133" s="252">
        <f t="shared" si="15"/>
        <v>0</v>
      </c>
      <c r="K133" s="358"/>
      <c r="L133" s="356"/>
      <c r="M133" s="324"/>
      <c r="N133" s="228">
        <f t="shared" si="16"/>
        <v>0</v>
      </c>
      <c r="O133" s="268">
        <f t="shared" si="17"/>
        <v>0</v>
      </c>
      <c r="P133" s="345">
        <v>0</v>
      </c>
      <c r="Q133" s="272">
        <f t="shared" si="18"/>
        <v>0</v>
      </c>
      <c r="R133" s="234"/>
      <c r="S133" s="235"/>
      <c r="T133" s="236">
        <v>0</v>
      </c>
      <c r="U133" s="236">
        <v>0</v>
      </c>
      <c r="V133" s="87">
        <f t="shared" si="6"/>
        <v>1</v>
      </c>
      <c r="W133" s="276">
        <f t="shared" si="7"/>
        <v>0</v>
      </c>
      <c r="X133" s="276">
        <f t="shared" si="8"/>
        <v>0</v>
      </c>
      <c r="Y133" s="276">
        <f t="shared" si="9"/>
        <v>0</v>
      </c>
      <c r="Z133" s="276">
        <f t="shared" si="8"/>
        <v>0</v>
      </c>
      <c r="AB133" s="80"/>
      <c r="AC133" s="80"/>
      <c r="AD133" s="81"/>
      <c r="AE133" s="80"/>
      <c r="AF133" s="81"/>
      <c r="AG133" s="82"/>
      <c r="AH133" s="83"/>
      <c r="AI133" s="83"/>
      <c r="AJ133" s="84"/>
      <c r="AK133" s="80"/>
      <c r="AL133" s="80"/>
      <c r="AM133" s="80"/>
      <c r="AN133" s="80"/>
    </row>
    <row r="134" spans="2:40" s="49" customFormat="1" ht="15.6" hidden="1" customHeight="1" outlineLevel="1">
      <c r="B134" s="596"/>
      <c r="C134" s="600"/>
      <c r="D134" s="601"/>
      <c r="E134" s="374"/>
      <c r="F134" s="248"/>
      <c r="G134" s="252">
        <f t="shared" si="19"/>
        <v>0</v>
      </c>
      <c r="H134" s="86" t="s">
        <v>187</v>
      </c>
      <c r="I134" s="236">
        <v>0</v>
      </c>
      <c r="J134" s="252">
        <f t="shared" si="15"/>
        <v>0</v>
      </c>
      <c r="K134" s="358"/>
      <c r="L134" s="356"/>
      <c r="M134" s="324"/>
      <c r="N134" s="228">
        <f t="shared" si="16"/>
        <v>0</v>
      </c>
      <c r="O134" s="268">
        <f t="shared" si="17"/>
        <v>0</v>
      </c>
      <c r="P134" s="345">
        <v>0</v>
      </c>
      <c r="Q134" s="272">
        <f t="shared" si="18"/>
        <v>0</v>
      </c>
      <c r="R134" s="234"/>
      <c r="S134" s="235"/>
      <c r="T134" s="236">
        <v>0</v>
      </c>
      <c r="U134" s="236">
        <v>0</v>
      </c>
      <c r="V134" s="87">
        <f t="shared" si="6"/>
        <v>1</v>
      </c>
      <c r="W134" s="276">
        <f t="shared" si="7"/>
        <v>0</v>
      </c>
      <c r="X134" s="276">
        <f t="shared" si="8"/>
        <v>0</v>
      </c>
      <c r="Y134" s="276">
        <f t="shared" si="9"/>
        <v>0</v>
      </c>
      <c r="Z134" s="276">
        <f t="shared" si="8"/>
        <v>0</v>
      </c>
      <c r="AB134" s="80"/>
      <c r="AC134" s="80"/>
      <c r="AD134" s="81"/>
      <c r="AE134" s="80"/>
      <c r="AF134" s="81"/>
      <c r="AG134" s="82"/>
      <c r="AH134" s="83"/>
      <c r="AI134" s="83"/>
      <c r="AJ134" s="84"/>
      <c r="AK134" s="80"/>
      <c r="AL134" s="80"/>
      <c r="AM134" s="80"/>
      <c r="AN134" s="80"/>
    </row>
    <row r="135" spans="2:40" s="49" customFormat="1" ht="15.6" hidden="1" customHeight="1" outlineLevel="1">
      <c r="B135" s="596"/>
      <c r="C135" s="600"/>
      <c r="D135" s="601"/>
      <c r="E135" s="374"/>
      <c r="F135" s="248"/>
      <c r="G135" s="252">
        <f t="shared" si="19"/>
        <v>0</v>
      </c>
      <c r="H135" s="86" t="s">
        <v>187</v>
      </c>
      <c r="I135" s="236">
        <v>0</v>
      </c>
      <c r="J135" s="252">
        <f t="shared" si="15"/>
        <v>0</v>
      </c>
      <c r="K135" s="358"/>
      <c r="L135" s="356"/>
      <c r="M135" s="324"/>
      <c r="N135" s="228">
        <f t="shared" si="16"/>
        <v>0</v>
      </c>
      <c r="O135" s="268">
        <f t="shared" si="17"/>
        <v>0</v>
      </c>
      <c r="P135" s="345">
        <v>0</v>
      </c>
      <c r="Q135" s="272">
        <f t="shared" si="18"/>
        <v>0</v>
      </c>
      <c r="R135" s="234"/>
      <c r="S135" s="235"/>
      <c r="T135" s="236">
        <v>0</v>
      </c>
      <c r="U135" s="236">
        <v>0</v>
      </c>
      <c r="V135" s="87">
        <f t="shared" si="6"/>
        <v>1</v>
      </c>
      <c r="W135" s="276">
        <f t="shared" si="7"/>
        <v>0</v>
      </c>
      <c r="X135" s="276">
        <f t="shared" si="8"/>
        <v>0</v>
      </c>
      <c r="Y135" s="276">
        <f t="shared" si="9"/>
        <v>0</v>
      </c>
      <c r="Z135" s="276">
        <f t="shared" si="8"/>
        <v>0</v>
      </c>
      <c r="AB135" s="80"/>
      <c r="AC135" s="80"/>
      <c r="AD135" s="81"/>
      <c r="AE135" s="80"/>
      <c r="AF135" s="81"/>
      <c r="AG135" s="82"/>
      <c r="AH135" s="83"/>
      <c r="AI135" s="83"/>
      <c r="AJ135" s="84"/>
      <c r="AK135" s="80"/>
      <c r="AL135" s="80"/>
      <c r="AM135" s="80"/>
      <c r="AN135" s="80"/>
    </row>
    <row r="136" spans="2:40" s="49" customFormat="1" ht="15.6" hidden="1" customHeight="1" outlineLevel="1">
      <c r="B136" s="596"/>
      <c r="C136" s="600"/>
      <c r="D136" s="601"/>
      <c r="E136" s="374"/>
      <c r="F136" s="248"/>
      <c r="G136" s="252">
        <f t="shared" si="19"/>
        <v>0</v>
      </c>
      <c r="H136" s="86" t="s">
        <v>187</v>
      </c>
      <c r="I136" s="236">
        <v>0</v>
      </c>
      <c r="J136" s="252">
        <f t="shared" si="15"/>
        <v>0</v>
      </c>
      <c r="K136" s="358"/>
      <c r="L136" s="356"/>
      <c r="M136" s="324"/>
      <c r="N136" s="228">
        <f t="shared" si="16"/>
        <v>0</v>
      </c>
      <c r="O136" s="268">
        <f t="shared" si="17"/>
        <v>0</v>
      </c>
      <c r="P136" s="345">
        <v>0</v>
      </c>
      <c r="Q136" s="272">
        <f t="shared" si="18"/>
        <v>0</v>
      </c>
      <c r="R136" s="234"/>
      <c r="S136" s="235"/>
      <c r="T136" s="236">
        <v>0</v>
      </c>
      <c r="U136" s="236">
        <v>0</v>
      </c>
      <c r="V136" s="87">
        <f t="shared" si="6"/>
        <v>1</v>
      </c>
      <c r="W136" s="276">
        <f t="shared" si="7"/>
        <v>0</v>
      </c>
      <c r="X136" s="276">
        <f t="shared" si="8"/>
        <v>0</v>
      </c>
      <c r="Y136" s="276">
        <f t="shared" si="9"/>
        <v>0</v>
      </c>
      <c r="Z136" s="276">
        <f t="shared" si="8"/>
        <v>0</v>
      </c>
      <c r="AB136" s="80"/>
      <c r="AC136" s="80"/>
      <c r="AD136" s="81"/>
      <c r="AE136" s="80"/>
      <c r="AF136" s="81"/>
      <c r="AG136" s="82"/>
      <c r="AH136" s="83"/>
      <c r="AI136" s="83"/>
      <c r="AJ136" s="84"/>
      <c r="AK136" s="80"/>
      <c r="AL136" s="80"/>
      <c r="AM136" s="80"/>
      <c r="AN136" s="80"/>
    </row>
    <row r="137" spans="2:40" s="49" customFormat="1" ht="15.6" hidden="1" customHeight="1" outlineLevel="1">
      <c r="B137" s="596"/>
      <c r="C137" s="600"/>
      <c r="D137" s="601"/>
      <c r="E137" s="374"/>
      <c r="F137" s="248"/>
      <c r="G137" s="252">
        <f t="shared" si="19"/>
        <v>0</v>
      </c>
      <c r="H137" s="86" t="s">
        <v>187</v>
      </c>
      <c r="I137" s="236">
        <v>0</v>
      </c>
      <c r="J137" s="252">
        <f t="shared" si="15"/>
        <v>0</v>
      </c>
      <c r="K137" s="358"/>
      <c r="L137" s="356"/>
      <c r="M137" s="324"/>
      <c r="N137" s="228">
        <f t="shared" si="16"/>
        <v>0</v>
      </c>
      <c r="O137" s="268">
        <f t="shared" si="17"/>
        <v>0</v>
      </c>
      <c r="P137" s="345">
        <v>0</v>
      </c>
      <c r="Q137" s="272">
        <f t="shared" si="18"/>
        <v>0</v>
      </c>
      <c r="R137" s="234"/>
      <c r="S137" s="235"/>
      <c r="T137" s="236">
        <v>0</v>
      </c>
      <c r="U137" s="236">
        <v>0</v>
      </c>
      <c r="V137" s="87">
        <f t="shared" si="6"/>
        <v>1</v>
      </c>
      <c r="W137" s="276">
        <f t="shared" si="7"/>
        <v>0</v>
      </c>
      <c r="X137" s="276">
        <f t="shared" si="8"/>
        <v>0</v>
      </c>
      <c r="Y137" s="276">
        <f t="shared" si="9"/>
        <v>0</v>
      </c>
      <c r="Z137" s="276">
        <f t="shared" si="8"/>
        <v>0</v>
      </c>
      <c r="AB137" s="80"/>
      <c r="AC137" s="80"/>
      <c r="AD137" s="81"/>
      <c r="AE137" s="80"/>
      <c r="AF137" s="81"/>
      <c r="AG137" s="82"/>
      <c r="AH137" s="83"/>
      <c r="AI137" s="83"/>
      <c r="AJ137" s="84"/>
      <c r="AK137" s="80"/>
      <c r="AL137" s="80"/>
      <c r="AM137" s="80"/>
      <c r="AN137" s="80"/>
    </row>
    <row r="138" spans="2:40" s="49" customFormat="1" ht="15.6" hidden="1" customHeight="1" outlineLevel="1">
      <c r="B138" s="597"/>
      <c r="C138" s="602"/>
      <c r="D138" s="603"/>
      <c r="E138" s="374"/>
      <c r="F138" s="248"/>
      <c r="G138" s="252">
        <f t="shared" si="19"/>
        <v>0</v>
      </c>
      <c r="H138" s="86" t="s">
        <v>187</v>
      </c>
      <c r="I138" s="236">
        <v>0</v>
      </c>
      <c r="J138" s="252">
        <f t="shared" si="15"/>
        <v>0</v>
      </c>
      <c r="K138" s="358"/>
      <c r="L138" s="356"/>
      <c r="M138" s="324"/>
      <c r="N138" s="228">
        <f t="shared" si="16"/>
        <v>0</v>
      </c>
      <c r="O138" s="268">
        <f t="shared" si="17"/>
        <v>0</v>
      </c>
      <c r="P138" s="345">
        <v>0</v>
      </c>
      <c r="Q138" s="272">
        <f t="shared" si="18"/>
        <v>0</v>
      </c>
      <c r="R138" s="234"/>
      <c r="S138" s="235"/>
      <c r="T138" s="236">
        <v>0</v>
      </c>
      <c r="U138" s="236">
        <v>0</v>
      </c>
      <c r="V138" s="87">
        <f t="shared" si="6"/>
        <v>1</v>
      </c>
      <c r="W138" s="276">
        <f t="shared" si="7"/>
        <v>0</v>
      </c>
      <c r="X138" s="276">
        <f t="shared" si="8"/>
        <v>0</v>
      </c>
      <c r="Y138" s="276">
        <f t="shared" si="9"/>
        <v>0</v>
      </c>
      <c r="Z138" s="276">
        <f t="shared" si="8"/>
        <v>0</v>
      </c>
      <c r="AB138" s="80"/>
      <c r="AC138" s="80"/>
      <c r="AD138" s="81"/>
      <c r="AE138" s="80"/>
      <c r="AF138" s="81"/>
      <c r="AG138" s="82"/>
      <c r="AH138" s="83"/>
      <c r="AI138" s="83"/>
      <c r="AJ138" s="84"/>
      <c r="AK138" s="80"/>
      <c r="AL138" s="80"/>
      <c r="AM138" s="80"/>
      <c r="AN138" s="80"/>
    </row>
    <row r="139" spans="2:40" s="49" customFormat="1" ht="15.95" customHeight="1" collapsed="1">
      <c r="B139" s="350">
        <v>0.4</v>
      </c>
      <c r="C139" s="566" t="s">
        <v>63</v>
      </c>
      <c r="D139" s="567"/>
      <c r="E139" s="219" t="s">
        <v>187</v>
      </c>
      <c r="F139" s="247">
        <f>SUM(F140:F154)</f>
        <v>0</v>
      </c>
      <c r="G139" s="247">
        <f>IF(AND(F139&lt;&gt;0,$D$31&lt;&gt;0),F139/$D$31,0)</f>
        <v>0</v>
      </c>
      <c r="H139" s="86" t="s">
        <v>187</v>
      </c>
      <c r="I139" s="216" t="s">
        <v>187</v>
      </c>
      <c r="J139" s="249">
        <f>SUM(J140:J154)</f>
        <v>0</v>
      </c>
      <c r="K139" s="230" t="s">
        <v>187</v>
      </c>
      <c r="L139" s="261" t="s">
        <v>187</v>
      </c>
      <c r="M139" s="260" t="s">
        <v>187</v>
      </c>
      <c r="N139" s="266" t="s">
        <v>187</v>
      </c>
      <c r="O139" s="269">
        <f>SUM(O140:O154)</f>
        <v>0</v>
      </c>
      <c r="P139" s="232" t="s">
        <v>187</v>
      </c>
      <c r="Q139" s="273">
        <f>SUM(Q140:Q154)</f>
        <v>0</v>
      </c>
      <c r="R139" s="231" t="s">
        <v>187</v>
      </c>
      <c r="S139" s="233" t="s">
        <v>187</v>
      </c>
      <c r="T139" s="278">
        <f>IF(W139&lt;&gt;0,W139/($F$139+$O$139),0)</f>
        <v>0</v>
      </c>
      <c r="U139" s="278">
        <f>IF(Y139&lt;&gt;0,Y139/($F$139+$O$139),0)</f>
        <v>0</v>
      </c>
      <c r="V139" s="215">
        <f t="shared" si="6"/>
        <v>1</v>
      </c>
      <c r="W139" s="277">
        <f>SUM(W140:W154)</f>
        <v>0</v>
      </c>
      <c r="X139" s="277">
        <f t="shared" si="8"/>
        <v>0</v>
      </c>
      <c r="Y139" s="277">
        <f>SUM(Y140:Y154)</f>
        <v>0</v>
      </c>
      <c r="Z139" s="277">
        <f t="shared" si="8"/>
        <v>0</v>
      </c>
      <c r="AB139" s="80"/>
      <c r="AC139" s="80"/>
      <c r="AD139" s="81"/>
      <c r="AE139" s="80"/>
      <c r="AF139" s="81"/>
      <c r="AG139" s="82"/>
      <c r="AH139" s="83"/>
      <c r="AI139" s="83"/>
      <c r="AJ139" s="84"/>
      <c r="AK139" s="80"/>
      <c r="AL139" s="80"/>
      <c r="AM139" s="80"/>
      <c r="AN139" s="80"/>
    </row>
    <row r="140" spans="2:40" s="49" customFormat="1" ht="15.95" hidden="1" customHeight="1" outlineLevel="1">
      <c r="B140" s="595">
        <v>0.4</v>
      </c>
      <c r="C140" s="598" t="s">
        <v>63</v>
      </c>
      <c r="D140" s="599"/>
      <c r="E140" s="374"/>
      <c r="F140" s="248"/>
      <c r="G140" s="252">
        <f>IF(AND(F140&lt;&gt;0,$D$31&lt;&gt;0),F140/$D$31,0)</f>
        <v>0</v>
      </c>
      <c r="H140" s="86" t="s">
        <v>187</v>
      </c>
      <c r="I140" s="236">
        <v>0</v>
      </c>
      <c r="J140" s="252">
        <f t="shared" ref="J140:J154" si="20">I140*F140</f>
        <v>0</v>
      </c>
      <c r="K140" s="358"/>
      <c r="L140" s="356"/>
      <c r="M140" s="324"/>
      <c r="N140" s="228">
        <f>IF(M140&lt;&gt;0,INT(59/M140),0)</f>
        <v>0</v>
      </c>
      <c r="O140" s="268">
        <f>F140*N140</f>
        <v>0</v>
      </c>
      <c r="P140" s="345">
        <v>0</v>
      </c>
      <c r="Q140" s="272">
        <f>O140*P140</f>
        <v>0</v>
      </c>
      <c r="R140" s="234"/>
      <c r="S140" s="235"/>
      <c r="T140" s="236">
        <v>0</v>
      </c>
      <c r="U140" s="236">
        <v>0</v>
      </c>
      <c r="V140" s="87">
        <f t="shared" si="6"/>
        <v>1</v>
      </c>
      <c r="W140" s="276">
        <f t="shared" si="7"/>
        <v>0</v>
      </c>
      <c r="X140" s="276">
        <f t="shared" si="8"/>
        <v>0</v>
      </c>
      <c r="Y140" s="276">
        <f t="shared" si="9"/>
        <v>0</v>
      </c>
      <c r="Z140" s="276">
        <f t="shared" si="8"/>
        <v>0</v>
      </c>
      <c r="AB140" s="80"/>
      <c r="AC140" s="80"/>
      <c r="AD140" s="81"/>
      <c r="AE140" s="80"/>
      <c r="AF140" s="81"/>
      <c r="AG140" s="82"/>
      <c r="AH140" s="83"/>
      <c r="AI140" s="83"/>
      <c r="AJ140" s="84"/>
      <c r="AK140" s="80"/>
      <c r="AL140" s="80"/>
      <c r="AM140" s="80"/>
      <c r="AN140" s="80"/>
    </row>
    <row r="141" spans="2:40" s="49" customFormat="1" ht="15.95" hidden="1" customHeight="1" outlineLevel="1">
      <c r="B141" s="596"/>
      <c r="C141" s="600"/>
      <c r="D141" s="601"/>
      <c r="E141" s="374"/>
      <c r="F141" s="248"/>
      <c r="G141" s="252">
        <f>IF(AND(F141&lt;&gt;0,$D$31&lt;&gt;0),F141/$D$31,0)</f>
        <v>0</v>
      </c>
      <c r="H141" s="86" t="s">
        <v>187</v>
      </c>
      <c r="I141" s="236">
        <v>0</v>
      </c>
      <c r="J141" s="252">
        <f t="shared" si="20"/>
        <v>0</v>
      </c>
      <c r="K141" s="358"/>
      <c r="L141" s="356"/>
      <c r="M141" s="324"/>
      <c r="N141" s="228">
        <f t="shared" ref="N141:N154" si="21">IF(M141&lt;&gt;0,INT(59/M141),0)</f>
        <v>0</v>
      </c>
      <c r="O141" s="268">
        <f t="shared" ref="O141:O154" si="22">F141*N141</f>
        <v>0</v>
      </c>
      <c r="P141" s="345">
        <v>0</v>
      </c>
      <c r="Q141" s="272">
        <f t="shared" ref="Q141:Q154" si="23">O141*P141</f>
        <v>0</v>
      </c>
      <c r="R141" s="234"/>
      <c r="S141" s="235"/>
      <c r="T141" s="236">
        <v>0</v>
      </c>
      <c r="U141" s="236">
        <v>0</v>
      </c>
      <c r="V141" s="87">
        <f t="shared" si="6"/>
        <v>1</v>
      </c>
      <c r="W141" s="276">
        <f t="shared" si="7"/>
        <v>0</v>
      </c>
      <c r="X141" s="276">
        <f t="shared" si="8"/>
        <v>0</v>
      </c>
      <c r="Y141" s="276">
        <f t="shared" si="9"/>
        <v>0</v>
      </c>
      <c r="Z141" s="276">
        <f t="shared" si="8"/>
        <v>0</v>
      </c>
      <c r="AB141" s="80"/>
      <c r="AC141" s="80"/>
      <c r="AD141" s="81"/>
      <c r="AE141" s="80"/>
      <c r="AF141" s="81"/>
      <c r="AG141" s="82"/>
      <c r="AH141" s="83"/>
      <c r="AI141" s="83"/>
      <c r="AJ141" s="84"/>
      <c r="AK141" s="80"/>
      <c r="AL141" s="80"/>
      <c r="AM141" s="80"/>
      <c r="AN141" s="80"/>
    </row>
    <row r="142" spans="2:40" s="49" customFormat="1" ht="15.95" hidden="1" customHeight="1" outlineLevel="1">
      <c r="B142" s="596"/>
      <c r="C142" s="600"/>
      <c r="D142" s="601"/>
      <c r="E142" s="374"/>
      <c r="F142" s="248"/>
      <c r="G142" s="252">
        <f t="shared" ref="G142:G154" si="24">IF(AND(F142&lt;&gt;0,$D$31&lt;&gt;0),F142/$D$31,0)</f>
        <v>0</v>
      </c>
      <c r="H142" s="86" t="s">
        <v>187</v>
      </c>
      <c r="I142" s="236">
        <v>0</v>
      </c>
      <c r="J142" s="252">
        <f t="shared" si="20"/>
        <v>0</v>
      </c>
      <c r="K142" s="358"/>
      <c r="L142" s="356"/>
      <c r="M142" s="324"/>
      <c r="N142" s="228">
        <f t="shared" si="21"/>
        <v>0</v>
      </c>
      <c r="O142" s="268">
        <f t="shared" si="22"/>
        <v>0</v>
      </c>
      <c r="P142" s="345">
        <v>0</v>
      </c>
      <c r="Q142" s="272">
        <f t="shared" si="23"/>
        <v>0</v>
      </c>
      <c r="R142" s="234"/>
      <c r="S142" s="235"/>
      <c r="T142" s="236">
        <v>0</v>
      </c>
      <c r="U142" s="236">
        <v>0</v>
      </c>
      <c r="V142" s="87">
        <f t="shared" si="6"/>
        <v>1</v>
      </c>
      <c r="W142" s="276">
        <f t="shared" si="7"/>
        <v>0</v>
      </c>
      <c r="X142" s="276">
        <f t="shared" si="8"/>
        <v>0</v>
      </c>
      <c r="Y142" s="276">
        <f t="shared" si="9"/>
        <v>0</v>
      </c>
      <c r="Z142" s="276">
        <f t="shared" si="8"/>
        <v>0</v>
      </c>
      <c r="AB142" s="80"/>
      <c r="AC142" s="80"/>
      <c r="AD142" s="81"/>
      <c r="AE142" s="80"/>
      <c r="AF142" s="81"/>
      <c r="AG142" s="82"/>
      <c r="AH142" s="83"/>
      <c r="AI142" s="83"/>
      <c r="AJ142" s="84"/>
      <c r="AK142" s="80"/>
      <c r="AL142" s="80"/>
      <c r="AM142" s="80"/>
      <c r="AN142" s="80"/>
    </row>
    <row r="143" spans="2:40" s="49" customFormat="1" ht="15.95" hidden="1" customHeight="1" outlineLevel="1">
      <c r="B143" s="596"/>
      <c r="C143" s="600"/>
      <c r="D143" s="601"/>
      <c r="E143" s="374"/>
      <c r="F143" s="248"/>
      <c r="G143" s="252">
        <f t="shared" si="24"/>
        <v>0</v>
      </c>
      <c r="H143" s="86" t="s">
        <v>187</v>
      </c>
      <c r="I143" s="236">
        <v>0</v>
      </c>
      <c r="J143" s="252">
        <f t="shared" si="20"/>
        <v>0</v>
      </c>
      <c r="K143" s="358"/>
      <c r="L143" s="356"/>
      <c r="M143" s="324"/>
      <c r="N143" s="228">
        <f t="shared" si="21"/>
        <v>0</v>
      </c>
      <c r="O143" s="268">
        <f t="shared" si="22"/>
        <v>0</v>
      </c>
      <c r="P143" s="345">
        <v>0</v>
      </c>
      <c r="Q143" s="272">
        <f t="shared" si="23"/>
        <v>0</v>
      </c>
      <c r="R143" s="234"/>
      <c r="S143" s="235"/>
      <c r="T143" s="236">
        <v>0</v>
      </c>
      <c r="U143" s="236">
        <v>0</v>
      </c>
      <c r="V143" s="87">
        <f t="shared" si="6"/>
        <v>1</v>
      </c>
      <c r="W143" s="276">
        <f t="shared" si="7"/>
        <v>0</v>
      </c>
      <c r="X143" s="276">
        <f t="shared" si="8"/>
        <v>0</v>
      </c>
      <c r="Y143" s="276">
        <f t="shared" si="9"/>
        <v>0</v>
      </c>
      <c r="Z143" s="276">
        <f t="shared" si="8"/>
        <v>0</v>
      </c>
      <c r="AB143" s="80"/>
      <c r="AC143" s="80"/>
      <c r="AD143" s="81"/>
      <c r="AE143" s="80"/>
      <c r="AF143" s="81"/>
      <c r="AG143" s="82"/>
      <c r="AH143" s="83"/>
      <c r="AI143" s="83"/>
      <c r="AJ143" s="84"/>
      <c r="AK143" s="80"/>
      <c r="AL143" s="80"/>
      <c r="AM143" s="80"/>
      <c r="AN143" s="80"/>
    </row>
    <row r="144" spans="2:40" s="49" customFormat="1" ht="15.95" hidden="1" customHeight="1" outlineLevel="1">
      <c r="B144" s="596"/>
      <c r="C144" s="600"/>
      <c r="D144" s="601"/>
      <c r="E144" s="374"/>
      <c r="F144" s="248"/>
      <c r="G144" s="252">
        <f t="shared" si="24"/>
        <v>0</v>
      </c>
      <c r="H144" s="86" t="s">
        <v>187</v>
      </c>
      <c r="I144" s="236">
        <v>0</v>
      </c>
      <c r="J144" s="252">
        <f t="shared" si="20"/>
        <v>0</v>
      </c>
      <c r="K144" s="358"/>
      <c r="L144" s="356"/>
      <c r="M144" s="324"/>
      <c r="N144" s="228">
        <f t="shared" si="21"/>
        <v>0</v>
      </c>
      <c r="O144" s="268">
        <f t="shared" si="22"/>
        <v>0</v>
      </c>
      <c r="P144" s="345">
        <v>0</v>
      </c>
      <c r="Q144" s="272">
        <f t="shared" si="23"/>
        <v>0</v>
      </c>
      <c r="R144" s="234"/>
      <c r="S144" s="235"/>
      <c r="T144" s="236">
        <v>0</v>
      </c>
      <c r="U144" s="236">
        <v>0</v>
      </c>
      <c r="V144" s="87">
        <f t="shared" si="6"/>
        <v>1</v>
      </c>
      <c r="W144" s="276">
        <f t="shared" si="7"/>
        <v>0</v>
      </c>
      <c r="X144" s="276">
        <f t="shared" si="8"/>
        <v>0</v>
      </c>
      <c r="Y144" s="276">
        <f t="shared" si="9"/>
        <v>0</v>
      </c>
      <c r="Z144" s="276">
        <f t="shared" si="8"/>
        <v>0</v>
      </c>
      <c r="AB144" s="80"/>
      <c r="AC144" s="80"/>
      <c r="AD144" s="81"/>
      <c r="AE144" s="80"/>
      <c r="AF144" s="81"/>
      <c r="AG144" s="82"/>
      <c r="AH144" s="83"/>
      <c r="AI144" s="83"/>
      <c r="AJ144" s="84"/>
      <c r="AK144" s="80"/>
      <c r="AL144" s="80"/>
      <c r="AM144" s="80"/>
      <c r="AN144" s="80"/>
    </row>
    <row r="145" spans="2:40" s="49" customFormat="1" ht="15.95" hidden="1" customHeight="1" outlineLevel="1">
      <c r="B145" s="596"/>
      <c r="C145" s="600"/>
      <c r="D145" s="601"/>
      <c r="E145" s="374"/>
      <c r="F145" s="248"/>
      <c r="G145" s="252">
        <f t="shared" si="24"/>
        <v>0</v>
      </c>
      <c r="H145" s="86" t="s">
        <v>187</v>
      </c>
      <c r="I145" s="236">
        <v>0</v>
      </c>
      <c r="J145" s="252">
        <f t="shared" si="20"/>
        <v>0</v>
      </c>
      <c r="K145" s="358"/>
      <c r="L145" s="356"/>
      <c r="M145" s="324"/>
      <c r="N145" s="228">
        <f t="shared" si="21"/>
        <v>0</v>
      </c>
      <c r="O145" s="268">
        <f t="shared" si="22"/>
        <v>0</v>
      </c>
      <c r="P145" s="345">
        <v>0</v>
      </c>
      <c r="Q145" s="272">
        <f t="shared" si="23"/>
        <v>0</v>
      </c>
      <c r="R145" s="234"/>
      <c r="S145" s="235"/>
      <c r="T145" s="236">
        <v>0</v>
      </c>
      <c r="U145" s="236">
        <v>0</v>
      </c>
      <c r="V145" s="87">
        <f t="shared" si="6"/>
        <v>1</v>
      </c>
      <c r="W145" s="276">
        <f t="shared" si="7"/>
        <v>0</v>
      </c>
      <c r="X145" s="276">
        <f t="shared" si="8"/>
        <v>0</v>
      </c>
      <c r="Y145" s="276">
        <f t="shared" si="9"/>
        <v>0</v>
      </c>
      <c r="Z145" s="276">
        <f t="shared" si="8"/>
        <v>0</v>
      </c>
      <c r="AB145" s="80"/>
      <c r="AC145" s="80"/>
      <c r="AD145" s="81"/>
      <c r="AE145" s="80"/>
      <c r="AF145" s="81"/>
      <c r="AG145" s="82"/>
      <c r="AH145" s="83"/>
      <c r="AI145" s="83"/>
      <c r="AJ145" s="84"/>
      <c r="AK145" s="80"/>
      <c r="AL145" s="80"/>
      <c r="AM145" s="80"/>
      <c r="AN145" s="80"/>
    </row>
    <row r="146" spans="2:40" s="49" customFormat="1" ht="15.95" hidden="1" customHeight="1" outlineLevel="1">
      <c r="B146" s="596"/>
      <c r="C146" s="600"/>
      <c r="D146" s="601"/>
      <c r="E146" s="374"/>
      <c r="F146" s="248"/>
      <c r="G146" s="252">
        <f t="shared" si="24"/>
        <v>0</v>
      </c>
      <c r="H146" s="86" t="s">
        <v>187</v>
      </c>
      <c r="I146" s="236">
        <v>0</v>
      </c>
      <c r="J146" s="252">
        <f t="shared" si="20"/>
        <v>0</v>
      </c>
      <c r="K146" s="358"/>
      <c r="L146" s="356"/>
      <c r="M146" s="324"/>
      <c r="N146" s="228">
        <f t="shared" si="21"/>
        <v>0</v>
      </c>
      <c r="O146" s="268">
        <f t="shared" si="22"/>
        <v>0</v>
      </c>
      <c r="P146" s="345">
        <v>0</v>
      </c>
      <c r="Q146" s="272">
        <f t="shared" si="23"/>
        <v>0</v>
      </c>
      <c r="R146" s="234"/>
      <c r="S146" s="235"/>
      <c r="T146" s="236">
        <v>0</v>
      </c>
      <c r="U146" s="236">
        <v>0</v>
      </c>
      <c r="V146" s="87">
        <f t="shared" si="6"/>
        <v>1</v>
      </c>
      <c r="W146" s="276">
        <f t="shared" si="7"/>
        <v>0</v>
      </c>
      <c r="X146" s="276">
        <f t="shared" si="8"/>
        <v>0</v>
      </c>
      <c r="Y146" s="276">
        <f t="shared" si="9"/>
        <v>0</v>
      </c>
      <c r="Z146" s="276">
        <f t="shared" si="8"/>
        <v>0</v>
      </c>
      <c r="AB146" s="80"/>
      <c r="AC146" s="80"/>
      <c r="AD146" s="81"/>
      <c r="AE146" s="80"/>
      <c r="AF146" s="81"/>
      <c r="AG146" s="82"/>
      <c r="AH146" s="83"/>
      <c r="AI146" s="83"/>
      <c r="AJ146" s="84"/>
      <c r="AK146" s="80"/>
      <c r="AL146" s="80"/>
      <c r="AM146" s="80"/>
      <c r="AN146" s="80"/>
    </row>
    <row r="147" spans="2:40" s="49" customFormat="1" ht="15.95" hidden="1" customHeight="1" outlineLevel="1">
      <c r="B147" s="596"/>
      <c r="C147" s="600"/>
      <c r="D147" s="601"/>
      <c r="E147" s="374"/>
      <c r="F147" s="248"/>
      <c r="G147" s="252">
        <f t="shared" si="24"/>
        <v>0</v>
      </c>
      <c r="H147" s="86" t="s">
        <v>187</v>
      </c>
      <c r="I147" s="236">
        <v>0</v>
      </c>
      <c r="J147" s="252">
        <f t="shared" si="20"/>
        <v>0</v>
      </c>
      <c r="K147" s="358"/>
      <c r="L147" s="356"/>
      <c r="M147" s="324"/>
      <c r="N147" s="228">
        <f t="shared" si="21"/>
        <v>0</v>
      </c>
      <c r="O147" s="268">
        <f t="shared" si="22"/>
        <v>0</v>
      </c>
      <c r="P147" s="345">
        <v>0</v>
      </c>
      <c r="Q147" s="272">
        <f t="shared" si="23"/>
        <v>0</v>
      </c>
      <c r="R147" s="234"/>
      <c r="S147" s="235"/>
      <c r="T147" s="236">
        <v>0</v>
      </c>
      <c r="U147" s="236">
        <v>0</v>
      </c>
      <c r="V147" s="87">
        <f t="shared" si="6"/>
        <v>1</v>
      </c>
      <c r="W147" s="276">
        <f t="shared" si="7"/>
        <v>0</v>
      </c>
      <c r="X147" s="276">
        <f t="shared" si="8"/>
        <v>0</v>
      </c>
      <c r="Y147" s="276">
        <f t="shared" si="9"/>
        <v>0</v>
      </c>
      <c r="Z147" s="276">
        <f t="shared" si="8"/>
        <v>0</v>
      </c>
      <c r="AB147" s="80"/>
      <c r="AC147" s="80"/>
      <c r="AD147" s="81"/>
      <c r="AE147" s="80"/>
      <c r="AF147" s="81"/>
      <c r="AG147" s="82"/>
      <c r="AH147" s="83"/>
      <c r="AI147" s="83"/>
      <c r="AJ147" s="84"/>
      <c r="AK147" s="80"/>
      <c r="AL147" s="80"/>
      <c r="AM147" s="80"/>
      <c r="AN147" s="80"/>
    </row>
    <row r="148" spans="2:40" s="49" customFormat="1" ht="15.95" hidden="1" customHeight="1" outlineLevel="1">
      <c r="B148" s="596"/>
      <c r="C148" s="600"/>
      <c r="D148" s="601"/>
      <c r="E148" s="374"/>
      <c r="F148" s="248"/>
      <c r="G148" s="252">
        <f t="shared" si="24"/>
        <v>0</v>
      </c>
      <c r="H148" s="86" t="s">
        <v>187</v>
      </c>
      <c r="I148" s="236">
        <v>0</v>
      </c>
      <c r="J148" s="252">
        <f t="shared" si="20"/>
        <v>0</v>
      </c>
      <c r="K148" s="358"/>
      <c r="L148" s="356"/>
      <c r="M148" s="324"/>
      <c r="N148" s="228">
        <f t="shared" si="21"/>
        <v>0</v>
      </c>
      <c r="O148" s="268">
        <f t="shared" si="22"/>
        <v>0</v>
      </c>
      <c r="P148" s="345">
        <v>0</v>
      </c>
      <c r="Q148" s="272">
        <f t="shared" si="23"/>
        <v>0</v>
      </c>
      <c r="R148" s="234"/>
      <c r="S148" s="235"/>
      <c r="T148" s="236">
        <v>0</v>
      </c>
      <c r="U148" s="236">
        <v>0</v>
      </c>
      <c r="V148" s="87">
        <f t="shared" si="6"/>
        <v>1</v>
      </c>
      <c r="W148" s="276">
        <f t="shared" si="7"/>
        <v>0</v>
      </c>
      <c r="X148" s="276">
        <f t="shared" si="8"/>
        <v>0</v>
      </c>
      <c r="Y148" s="276">
        <f t="shared" si="9"/>
        <v>0</v>
      </c>
      <c r="Z148" s="276">
        <f t="shared" si="8"/>
        <v>0</v>
      </c>
      <c r="AB148" s="80"/>
      <c r="AC148" s="80"/>
      <c r="AD148" s="81"/>
      <c r="AE148" s="80"/>
      <c r="AF148" s="81"/>
      <c r="AG148" s="82"/>
      <c r="AH148" s="83"/>
      <c r="AI148" s="83"/>
      <c r="AJ148" s="84"/>
      <c r="AK148" s="80"/>
      <c r="AL148" s="80"/>
      <c r="AM148" s="80"/>
      <c r="AN148" s="80"/>
    </row>
    <row r="149" spans="2:40" s="49" customFormat="1" ht="15.95" hidden="1" customHeight="1" outlineLevel="1">
      <c r="B149" s="596"/>
      <c r="C149" s="600"/>
      <c r="D149" s="601"/>
      <c r="E149" s="374"/>
      <c r="F149" s="248"/>
      <c r="G149" s="252">
        <f t="shared" si="24"/>
        <v>0</v>
      </c>
      <c r="H149" s="86" t="s">
        <v>187</v>
      </c>
      <c r="I149" s="236">
        <v>0</v>
      </c>
      <c r="J149" s="252">
        <f t="shared" si="20"/>
        <v>0</v>
      </c>
      <c r="K149" s="358"/>
      <c r="L149" s="356"/>
      <c r="M149" s="324"/>
      <c r="N149" s="228">
        <f t="shared" si="21"/>
        <v>0</v>
      </c>
      <c r="O149" s="268">
        <f t="shared" si="22"/>
        <v>0</v>
      </c>
      <c r="P149" s="345">
        <v>0</v>
      </c>
      <c r="Q149" s="272">
        <f t="shared" si="23"/>
        <v>0</v>
      </c>
      <c r="R149" s="234"/>
      <c r="S149" s="235"/>
      <c r="T149" s="236">
        <v>0</v>
      </c>
      <c r="U149" s="236">
        <v>0</v>
      </c>
      <c r="V149" s="87">
        <f t="shared" si="6"/>
        <v>1</v>
      </c>
      <c r="W149" s="276">
        <f t="shared" si="7"/>
        <v>0</v>
      </c>
      <c r="X149" s="276">
        <f t="shared" si="8"/>
        <v>0</v>
      </c>
      <c r="Y149" s="276">
        <f t="shared" si="9"/>
        <v>0</v>
      </c>
      <c r="Z149" s="276">
        <f t="shared" si="8"/>
        <v>0</v>
      </c>
      <c r="AB149" s="80"/>
      <c r="AC149" s="80"/>
      <c r="AD149" s="81"/>
      <c r="AE149" s="80"/>
      <c r="AF149" s="81"/>
      <c r="AG149" s="82"/>
      <c r="AH149" s="83"/>
      <c r="AI149" s="83"/>
      <c r="AJ149" s="84"/>
      <c r="AK149" s="80"/>
      <c r="AL149" s="80"/>
      <c r="AM149" s="80"/>
      <c r="AN149" s="80"/>
    </row>
    <row r="150" spans="2:40" s="49" customFormat="1" ht="15.95" hidden="1" customHeight="1" outlineLevel="1">
      <c r="B150" s="596"/>
      <c r="C150" s="600"/>
      <c r="D150" s="601"/>
      <c r="E150" s="374"/>
      <c r="F150" s="248"/>
      <c r="G150" s="252">
        <f t="shared" si="24"/>
        <v>0</v>
      </c>
      <c r="H150" s="86" t="s">
        <v>187</v>
      </c>
      <c r="I150" s="236">
        <v>0</v>
      </c>
      <c r="J150" s="252">
        <f t="shared" si="20"/>
        <v>0</v>
      </c>
      <c r="K150" s="358"/>
      <c r="L150" s="356"/>
      <c r="M150" s="324"/>
      <c r="N150" s="228">
        <f t="shared" si="21"/>
        <v>0</v>
      </c>
      <c r="O150" s="268">
        <f t="shared" si="22"/>
        <v>0</v>
      </c>
      <c r="P150" s="345">
        <v>0</v>
      </c>
      <c r="Q150" s="272">
        <f t="shared" si="23"/>
        <v>0</v>
      </c>
      <c r="R150" s="234"/>
      <c r="S150" s="235"/>
      <c r="T150" s="236">
        <v>0</v>
      </c>
      <c r="U150" s="236">
        <v>0</v>
      </c>
      <c r="V150" s="87">
        <f t="shared" si="6"/>
        <v>1</v>
      </c>
      <c r="W150" s="276">
        <f t="shared" si="7"/>
        <v>0</v>
      </c>
      <c r="X150" s="276">
        <f t="shared" si="8"/>
        <v>0</v>
      </c>
      <c r="Y150" s="276">
        <f t="shared" si="9"/>
        <v>0</v>
      </c>
      <c r="Z150" s="276">
        <f t="shared" si="8"/>
        <v>0</v>
      </c>
      <c r="AB150" s="80"/>
      <c r="AC150" s="80"/>
      <c r="AD150" s="81"/>
      <c r="AE150" s="80"/>
      <c r="AF150" s="81"/>
      <c r="AG150" s="82"/>
      <c r="AH150" s="83"/>
      <c r="AI150" s="83"/>
      <c r="AJ150" s="84"/>
      <c r="AK150" s="80"/>
      <c r="AL150" s="80"/>
      <c r="AM150" s="80"/>
      <c r="AN150" s="80"/>
    </row>
    <row r="151" spans="2:40" s="49" customFormat="1" ht="15.95" hidden="1" customHeight="1" outlineLevel="1">
      <c r="B151" s="596"/>
      <c r="C151" s="600"/>
      <c r="D151" s="601"/>
      <c r="E151" s="374"/>
      <c r="F151" s="248"/>
      <c r="G151" s="252">
        <f t="shared" si="24"/>
        <v>0</v>
      </c>
      <c r="H151" s="86" t="s">
        <v>187</v>
      </c>
      <c r="I151" s="236">
        <v>0</v>
      </c>
      <c r="J151" s="252">
        <f t="shared" si="20"/>
        <v>0</v>
      </c>
      <c r="K151" s="358"/>
      <c r="L151" s="356"/>
      <c r="M151" s="324"/>
      <c r="N151" s="228">
        <f t="shared" si="21"/>
        <v>0</v>
      </c>
      <c r="O151" s="268">
        <f t="shared" si="22"/>
        <v>0</v>
      </c>
      <c r="P151" s="345">
        <v>0</v>
      </c>
      <c r="Q151" s="272">
        <f t="shared" si="23"/>
        <v>0</v>
      </c>
      <c r="R151" s="234"/>
      <c r="S151" s="235"/>
      <c r="T151" s="236">
        <v>0</v>
      </c>
      <c r="U151" s="236">
        <v>0</v>
      </c>
      <c r="V151" s="87">
        <f t="shared" si="6"/>
        <v>1</v>
      </c>
      <c r="W151" s="276">
        <f t="shared" si="7"/>
        <v>0</v>
      </c>
      <c r="X151" s="276">
        <f t="shared" si="8"/>
        <v>0</v>
      </c>
      <c r="Y151" s="276">
        <f t="shared" si="9"/>
        <v>0</v>
      </c>
      <c r="Z151" s="276">
        <f t="shared" si="8"/>
        <v>0</v>
      </c>
      <c r="AB151" s="80"/>
      <c r="AC151" s="80"/>
      <c r="AD151" s="81"/>
      <c r="AE151" s="80"/>
      <c r="AF151" s="81"/>
      <c r="AG151" s="82"/>
      <c r="AH151" s="83"/>
      <c r="AI151" s="83"/>
      <c r="AJ151" s="84"/>
      <c r="AK151" s="80"/>
      <c r="AL151" s="80"/>
      <c r="AM151" s="80"/>
      <c r="AN151" s="80"/>
    </row>
    <row r="152" spans="2:40" s="49" customFormat="1" ht="15.95" hidden="1" customHeight="1" outlineLevel="1">
      <c r="B152" s="596"/>
      <c r="C152" s="600"/>
      <c r="D152" s="601"/>
      <c r="E152" s="374"/>
      <c r="F152" s="248"/>
      <c r="G152" s="252">
        <f t="shared" si="24"/>
        <v>0</v>
      </c>
      <c r="H152" s="86" t="s">
        <v>187</v>
      </c>
      <c r="I152" s="236">
        <v>0</v>
      </c>
      <c r="J152" s="252">
        <f t="shared" si="20"/>
        <v>0</v>
      </c>
      <c r="K152" s="358"/>
      <c r="L152" s="356"/>
      <c r="M152" s="324"/>
      <c r="N152" s="228">
        <f t="shared" si="21"/>
        <v>0</v>
      </c>
      <c r="O152" s="268">
        <f t="shared" si="22"/>
        <v>0</v>
      </c>
      <c r="P152" s="345">
        <v>0</v>
      </c>
      <c r="Q152" s="272">
        <f t="shared" si="23"/>
        <v>0</v>
      </c>
      <c r="R152" s="234"/>
      <c r="S152" s="235"/>
      <c r="T152" s="236">
        <v>0</v>
      </c>
      <c r="U152" s="236">
        <v>0</v>
      </c>
      <c r="V152" s="87">
        <f t="shared" si="6"/>
        <v>1</v>
      </c>
      <c r="W152" s="276">
        <f t="shared" si="7"/>
        <v>0</v>
      </c>
      <c r="X152" s="276">
        <f t="shared" si="8"/>
        <v>0</v>
      </c>
      <c r="Y152" s="276">
        <f t="shared" si="9"/>
        <v>0</v>
      </c>
      <c r="Z152" s="276">
        <f t="shared" si="8"/>
        <v>0</v>
      </c>
      <c r="AB152" s="80"/>
      <c r="AC152" s="80"/>
      <c r="AD152" s="81"/>
      <c r="AE152" s="80"/>
      <c r="AF152" s="81"/>
      <c r="AG152" s="82"/>
      <c r="AH152" s="83"/>
      <c r="AI152" s="83"/>
      <c r="AJ152" s="84"/>
      <c r="AK152" s="80"/>
      <c r="AL152" s="80"/>
      <c r="AM152" s="80"/>
      <c r="AN152" s="80"/>
    </row>
    <row r="153" spans="2:40" s="49" customFormat="1" ht="15.95" hidden="1" customHeight="1" outlineLevel="1">
      <c r="B153" s="596"/>
      <c r="C153" s="600"/>
      <c r="D153" s="601"/>
      <c r="E153" s="374"/>
      <c r="F153" s="248"/>
      <c r="G153" s="252">
        <f t="shared" si="24"/>
        <v>0</v>
      </c>
      <c r="H153" s="86" t="s">
        <v>187</v>
      </c>
      <c r="I153" s="236">
        <v>0</v>
      </c>
      <c r="J153" s="252">
        <f t="shared" si="20"/>
        <v>0</v>
      </c>
      <c r="K153" s="358"/>
      <c r="L153" s="356"/>
      <c r="M153" s="324"/>
      <c r="N153" s="228">
        <f t="shared" si="21"/>
        <v>0</v>
      </c>
      <c r="O153" s="268">
        <f t="shared" si="22"/>
        <v>0</v>
      </c>
      <c r="P153" s="345">
        <v>0</v>
      </c>
      <c r="Q153" s="272">
        <f t="shared" si="23"/>
        <v>0</v>
      </c>
      <c r="R153" s="234"/>
      <c r="S153" s="235"/>
      <c r="T153" s="236">
        <v>0</v>
      </c>
      <c r="U153" s="236">
        <v>0</v>
      </c>
      <c r="V153" s="87">
        <f t="shared" si="6"/>
        <v>1</v>
      </c>
      <c r="W153" s="276">
        <f t="shared" si="7"/>
        <v>0</v>
      </c>
      <c r="X153" s="276">
        <f t="shared" si="8"/>
        <v>0</v>
      </c>
      <c r="Y153" s="276">
        <f t="shared" si="9"/>
        <v>0</v>
      </c>
      <c r="Z153" s="276">
        <f t="shared" si="8"/>
        <v>0</v>
      </c>
      <c r="AB153" s="80"/>
      <c r="AC153" s="80"/>
      <c r="AD153" s="81"/>
      <c r="AE153" s="80"/>
      <c r="AF153" s="81"/>
      <c r="AG153" s="82"/>
      <c r="AH153" s="83"/>
      <c r="AI153" s="83"/>
      <c r="AJ153" s="84"/>
      <c r="AK153" s="80"/>
      <c r="AL153" s="80"/>
      <c r="AM153" s="80"/>
      <c r="AN153" s="80"/>
    </row>
    <row r="154" spans="2:40" s="49" customFormat="1" ht="15.95" hidden="1" customHeight="1" outlineLevel="1">
      <c r="B154" s="597"/>
      <c r="C154" s="602"/>
      <c r="D154" s="603"/>
      <c r="E154" s="374"/>
      <c r="F154" s="248"/>
      <c r="G154" s="252">
        <f t="shared" si="24"/>
        <v>0</v>
      </c>
      <c r="H154" s="86" t="s">
        <v>187</v>
      </c>
      <c r="I154" s="236">
        <v>0</v>
      </c>
      <c r="J154" s="252">
        <f t="shared" si="20"/>
        <v>0</v>
      </c>
      <c r="K154" s="358"/>
      <c r="L154" s="356"/>
      <c r="M154" s="324"/>
      <c r="N154" s="228">
        <f t="shared" si="21"/>
        <v>0</v>
      </c>
      <c r="O154" s="268">
        <f t="shared" si="22"/>
        <v>0</v>
      </c>
      <c r="P154" s="345">
        <v>0</v>
      </c>
      <c r="Q154" s="272">
        <f t="shared" si="23"/>
        <v>0</v>
      </c>
      <c r="R154" s="234"/>
      <c r="S154" s="235"/>
      <c r="T154" s="236">
        <v>0</v>
      </c>
      <c r="U154" s="236">
        <v>0</v>
      </c>
      <c r="V154" s="87">
        <f t="shared" si="6"/>
        <v>1</v>
      </c>
      <c r="W154" s="276">
        <f t="shared" si="7"/>
        <v>0</v>
      </c>
      <c r="X154" s="276">
        <f t="shared" si="8"/>
        <v>0</v>
      </c>
      <c r="Y154" s="276">
        <f t="shared" si="9"/>
        <v>0</v>
      </c>
      <c r="Z154" s="276">
        <f t="shared" si="8"/>
        <v>0</v>
      </c>
      <c r="AB154" s="80"/>
      <c r="AC154" s="80"/>
      <c r="AD154" s="81"/>
      <c r="AE154" s="80"/>
      <c r="AF154" s="81"/>
      <c r="AG154" s="82"/>
      <c r="AH154" s="83"/>
      <c r="AI154" s="83"/>
      <c r="AJ154" s="84"/>
      <c r="AK154" s="80"/>
      <c r="AL154" s="80"/>
      <c r="AM154" s="80"/>
      <c r="AN154" s="80"/>
    </row>
    <row r="155" spans="2:40" s="49" customFormat="1" ht="15.75" collapsed="1">
      <c r="B155" s="349">
        <v>1</v>
      </c>
      <c r="C155" s="566" t="s">
        <v>64</v>
      </c>
      <c r="D155" s="567"/>
      <c r="E155" s="219" t="s">
        <v>187</v>
      </c>
      <c r="F155" s="247">
        <f>SUM(F156:F175)</f>
        <v>0</v>
      </c>
      <c r="G155" s="247">
        <f>IF(AND(F155&lt;&gt;0,$D$31&lt;&gt;0),F155/$D$31,0)</f>
        <v>0</v>
      </c>
      <c r="H155" s="85" cm="1">
        <f t="array" ref="H155">SUMPRODUCT((C91:D454="Substructure")*G91:G454)</f>
        <v>0</v>
      </c>
      <c r="I155" s="216" t="s">
        <v>187</v>
      </c>
      <c r="J155" s="249">
        <f>SUM(J156:J175)</f>
        <v>0</v>
      </c>
      <c r="K155" s="230" t="s">
        <v>187</v>
      </c>
      <c r="L155" s="261" t="s">
        <v>187</v>
      </c>
      <c r="M155" s="260" t="s">
        <v>187</v>
      </c>
      <c r="N155" s="266" t="s">
        <v>187</v>
      </c>
      <c r="O155" s="269">
        <f>SUM(O156:O175)</f>
        <v>0</v>
      </c>
      <c r="P155" s="232" t="s">
        <v>187</v>
      </c>
      <c r="Q155" s="273">
        <f>SUM(Q156:Q175)</f>
        <v>0</v>
      </c>
      <c r="R155" s="231" t="s">
        <v>187</v>
      </c>
      <c r="S155" s="233" t="s">
        <v>187</v>
      </c>
      <c r="T155" s="278">
        <f>IF(W155&lt;&gt;0,W155/($F$155+$O$155),0)</f>
        <v>0</v>
      </c>
      <c r="U155" s="278">
        <f>IF(Y155&lt;&gt;0,Y155/($F$155+$O$155),0)</f>
        <v>0</v>
      </c>
      <c r="V155" s="215">
        <f t="shared" si="6"/>
        <v>1</v>
      </c>
      <c r="W155" s="277">
        <f>SUM(W156:W175)</f>
        <v>0</v>
      </c>
      <c r="X155" s="277">
        <f t="shared" si="8"/>
        <v>0</v>
      </c>
      <c r="Y155" s="277">
        <f>SUM(Y156:Y175)</f>
        <v>0</v>
      </c>
      <c r="Z155" s="277">
        <f t="shared" si="8"/>
        <v>0</v>
      </c>
      <c r="AB155" s="80"/>
      <c r="AC155" s="80"/>
      <c r="AD155" s="81"/>
      <c r="AE155" s="80"/>
      <c r="AF155" s="81"/>
      <c r="AG155" s="82"/>
      <c r="AH155" s="83"/>
      <c r="AI155" s="83"/>
      <c r="AJ155" s="84"/>
      <c r="AK155" s="80"/>
      <c r="AL155" s="80"/>
      <c r="AM155" s="80"/>
      <c r="AN155" s="80"/>
    </row>
    <row r="156" spans="2:40" s="49" customFormat="1" outlineLevel="1">
      <c r="B156" s="619">
        <v>1</v>
      </c>
      <c r="C156" s="598" t="s">
        <v>64</v>
      </c>
      <c r="D156" s="599"/>
      <c r="E156" s="374"/>
      <c r="F156" s="248"/>
      <c r="G156" s="252">
        <f>IF(AND(F156&lt;&gt;0,$D$31&lt;&gt;0),F156/$D$31,0)</f>
        <v>0</v>
      </c>
      <c r="H156" s="86" t="s">
        <v>187</v>
      </c>
      <c r="I156" s="236">
        <v>0</v>
      </c>
      <c r="J156" s="252">
        <f t="shared" ref="J156:J175" si="25">I156*F156</f>
        <v>0</v>
      </c>
      <c r="K156" s="358"/>
      <c r="L156" s="356"/>
      <c r="M156" s="324"/>
      <c r="N156" s="228">
        <f>IF(M156&lt;&gt;0,INT(59/M156),0)</f>
        <v>0</v>
      </c>
      <c r="O156" s="268">
        <f>F156*N156</f>
        <v>0</v>
      </c>
      <c r="P156" s="345">
        <v>0</v>
      </c>
      <c r="Q156" s="272">
        <f>O156*P156</f>
        <v>0</v>
      </c>
      <c r="R156" s="234"/>
      <c r="S156" s="235"/>
      <c r="T156" s="236">
        <v>0</v>
      </c>
      <c r="U156" s="236">
        <v>0</v>
      </c>
      <c r="V156" s="87">
        <f t="shared" si="6"/>
        <v>1</v>
      </c>
      <c r="W156" s="276">
        <f t="shared" ref="W156:W175" si="26">T156*(F156+O156)</f>
        <v>0</v>
      </c>
      <c r="X156" s="276">
        <f t="shared" si="8"/>
        <v>0</v>
      </c>
      <c r="Y156" s="276">
        <f t="shared" ref="Y156:Y175" si="27">U156*(F156+O156)</f>
        <v>0</v>
      </c>
      <c r="Z156" s="276">
        <f t="shared" si="8"/>
        <v>0</v>
      </c>
      <c r="AB156" s="80"/>
      <c r="AC156" s="80"/>
      <c r="AD156" s="81"/>
      <c r="AE156" s="80"/>
      <c r="AF156" s="81"/>
      <c r="AG156" s="82"/>
      <c r="AH156" s="83"/>
      <c r="AI156" s="83"/>
      <c r="AJ156" s="84"/>
      <c r="AK156" s="80"/>
      <c r="AL156" s="80"/>
      <c r="AM156" s="80"/>
      <c r="AN156" s="80"/>
    </row>
    <row r="157" spans="2:40" s="49" customFormat="1" outlineLevel="1">
      <c r="B157" s="620"/>
      <c r="C157" s="600"/>
      <c r="D157" s="601"/>
      <c r="E157" s="374"/>
      <c r="F157" s="248"/>
      <c r="G157" s="252">
        <f>IF(AND(F157&lt;&gt;0,$D$31&lt;&gt;0),F157/$D$31,0)</f>
        <v>0</v>
      </c>
      <c r="H157" s="86" t="s">
        <v>187</v>
      </c>
      <c r="I157" s="236">
        <v>0</v>
      </c>
      <c r="J157" s="252">
        <f t="shared" si="25"/>
        <v>0</v>
      </c>
      <c r="K157" s="358"/>
      <c r="L157" s="356"/>
      <c r="M157" s="324"/>
      <c r="N157" s="228">
        <f t="shared" ref="N157:N174" si="28">IF(M157&lt;&gt;0,INT(59/M157),0)</f>
        <v>0</v>
      </c>
      <c r="O157" s="268">
        <f t="shared" ref="O157:O175" si="29">F157*N157</f>
        <v>0</v>
      </c>
      <c r="P157" s="345">
        <v>0</v>
      </c>
      <c r="Q157" s="272">
        <f t="shared" ref="Q157:Q175" si="30">O157*P157</f>
        <v>0</v>
      </c>
      <c r="R157" s="234"/>
      <c r="S157" s="235"/>
      <c r="T157" s="236">
        <v>0</v>
      </c>
      <c r="U157" s="236">
        <v>0</v>
      </c>
      <c r="V157" s="87">
        <f t="shared" ref="V157:V220" si="31">1-T157-U157</f>
        <v>1</v>
      </c>
      <c r="W157" s="276">
        <f t="shared" si="26"/>
        <v>0</v>
      </c>
      <c r="X157" s="276">
        <f t="shared" ref="X157:Z220" si="32">IF(AND(W157&lt;&gt;0,$D$31&lt;&gt;0),W157/$D$31,0)</f>
        <v>0</v>
      </c>
      <c r="Y157" s="276">
        <f t="shared" si="27"/>
        <v>0</v>
      </c>
      <c r="Z157" s="276">
        <f t="shared" si="32"/>
        <v>0</v>
      </c>
      <c r="AB157" s="80"/>
      <c r="AC157" s="80"/>
      <c r="AD157" s="81"/>
      <c r="AE157" s="80"/>
      <c r="AF157" s="81"/>
      <c r="AG157" s="82"/>
      <c r="AH157" s="83"/>
      <c r="AI157" s="83"/>
      <c r="AJ157" s="84"/>
      <c r="AK157" s="80"/>
      <c r="AL157" s="80"/>
      <c r="AM157" s="80"/>
      <c r="AN157" s="80"/>
    </row>
    <row r="158" spans="2:40" s="49" customFormat="1" outlineLevel="1">
      <c r="B158" s="620"/>
      <c r="C158" s="600"/>
      <c r="D158" s="601"/>
      <c r="E158" s="374"/>
      <c r="F158" s="248"/>
      <c r="G158" s="252">
        <f t="shared" ref="G158:G169" si="33">IF(AND(F158&lt;&gt;0,$D$31&lt;&gt;0),F158/$D$31,0)</f>
        <v>0</v>
      </c>
      <c r="H158" s="86" t="s">
        <v>187</v>
      </c>
      <c r="I158" s="236">
        <v>0</v>
      </c>
      <c r="J158" s="252">
        <f t="shared" si="25"/>
        <v>0</v>
      </c>
      <c r="K158" s="358"/>
      <c r="L158" s="356"/>
      <c r="M158" s="324"/>
      <c r="N158" s="228">
        <f t="shared" si="28"/>
        <v>0</v>
      </c>
      <c r="O158" s="268">
        <f t="shared" si="29"/>
        <v>0</v>
      </c>
      <c r="P158" s="345">
        <v>0</v>
      </c>
      <c r="Q158" s="272">
        <f t="shared" si="30"/>
        <v>0</v>
      </c>
      <c r="R158" s="234"/>
      <c r="S158" s="235"/>
      <c r="T158" s="236">
        <v>0</v>
      </c>
      <c r="U158" s="236">
        <v>0</v>
      </c>
      <c r="V158" s="87">
        <f t="shared" si="31"/>
        <v>1</v>
      </c>
      <c r="W158" s="276">
        <f t="shared" si="26"/>
        <v>0</v>
      </c>
      <c r="X158" s="276">
        <f t="shared" si="32"/>
        <v>0</v>
      </c>
      <c r="Y158" s="276">
        <f t="shared" si="27"/>
        <v>0</v>
      </c>
      <c r="Z158" s="276">
        <f t="shared" si="32"/>
        <v>0</v>
      </c>
      <c r="AB158" s="80"/>
      <c r="AC158" s="80"/>
      <c r="AD158" s="81"/>
      <c r="AE158" s="80"/>
      <c r="AF158" s="81"/>
      <c r="AG158" s="82"/>
      <c r="AH158" s="83"/>
      <c r="AI158" s="83"/>
      <c r="AJ158" s="84"/>
      <c r="AK158" s="80"/>
      <c r="AL158" s="80"/>
      <c r="AM158" s="80"/>
      <c r="AN158" s="80"/>
    </row>
    <row r="159" spans="2:40" s="49" customFormat="1" outlineLevel="1">
      <c r="B159" s="620"/>
      <c r="C159" s="600"/>
      <c r="D159" s="601"/>
      <c r="E159" s="374"/>
      <c r="F159" s="248"/>
      <c r="G159" s="252">
        <f t="shared" si="33"/>
        <v>0</v>
      </c>
      <c r="H159" s="86" t="s">
        <v>187</v>
      </c>
      <c r="I159" s="236">
        <v>0</v>
      </c>
      <c r="J159" s="252">
        <f t="shared" si="25"/>
        <v>0</v>
      </c>
      <c r="K159" s="358"/>
      <c r="L159" s="356"/>
      <c r="M159" s="324"/>
      <c r="N159" s="228">
        <f t="shared" si="28"/>
        <v>0</v>
      </c>
      <c r="O159" s="268">
        <f t="shared" si="29"/>
        <v>0</v>
      </c>
      <c r="P159" s="345">
        <v>0</v>
      </c>
      <c r="Q159" s="272">
        <f t="shared" si="30"/>
        <v>0</v>
      </c>
      <c r="R159" s="234"/>
      <c r="S159" s="235"/>
      <c r="T159" s="236">
        <v>0</v>
      </c>
      <c r="U159" s="236">
        <v>0</v>
      </c>
      <c r="V159" s="87">
        <f t="shared" si="31"/>
        <v>1</v>
      </c>
      <c r="W159" s="276">
        <f t="shared" si="26"/>
        <v>0</v>
      </c>
      <c r="X159" s="276">
        <f t="shared" si="32"/>
        <v>0</v>
      </c>
      <c r="Y159" s="276">
        <f t="shared" si="27"/>
        <v>0</v>
      </c>
      <c r="Z159" s="276">
        <f t="shared" si="32"/>
        <v>0</v>
      </c>
      <c r="AB159" s="80"/>
      <c r="AC159" s="80"/>
      <c r="AD159" s="81"/>
      <c r="AE159" s="80"/>
      <c r="AF159" s="81"/>
      <c r="AG159" s="82"/>
      <c r="AH159" s="83"/>
      <c r="AI159" s="83"/>
      <c r="AJ159" s="84"/>
      <c r="AK159" s="80"/>
      <c r="AL159" s="80"/>
      <c r="AM159" s="80"/>
      <c r="AN159" s="80"/>
    </row>
    <row r="160" spans="2:40" s="49" customFormat="1" outlineLevel="1">
      <c r="B160" s="620"/>
      <c r="C160" s="600"/>
      <c r="D160" s="601"/>
      <c r="E160" s="374"/>
      <c r="F160" s="248"/>
      <c r="G160" s="252">
        <f t="shared" si="33"/>
        <v>0</v>
      </c>
      <c r="H160" s="86" t="s">
        <v>187</v>
      </c>
      <c r="I160" s="236">
        <v>0</v>
      </c>
      <c r="J160" s="252">
        <f t="shared" si="25"/>
        <v>0</v>
      </c>
      <c r="K160" s="358"/>
      <c r="L160" s="356"/>
      <c r="M160" s="324"/>
      <c r="N160" s="228">
        <f t="shared" si="28"/>
        <v>0</v>
      </c>
      <c r="O160" s="268">
        <f t="shared" si="29"/>
        <v>0</v>
      </c>
      <c r="P160" s="345">
        <v>0</v>
      </c>
      <c r="Q160" s="272">
        <f t="shared" si="30"/>
        <v>0</v>
      </c>
      <c r="R160" s="234"/>
      <c r="S160" s="235"/>
      <c r="T160" s="236">
        <v>0</v>
      </c>
      <c r="U160" s="236">
        <v>0</v>
      </c>
      <c r="V160" s="87">
        <f t="shared" si="31"/>
        <v>1</v>
      </c>
      <c r="W160" s="276">
        <f t="shared" si="26"/>
        <v>0</v>
      </c>
      <c r="X160" s="276">
        <f t="shared" si="32"/>
        <v>0</v>
      </c>
      <c r="Y160" s="276">
        <f t="shared" si="27"/>
        <v>0</v>
      </c>
      <c r="Z160" s="276">
        <f t="shared" si="32"/>
        <v>0</v>
      </c>
      <c r="AB160" s="80"/>
      <c r="AC160" s="80"/>
      <c r="AD160" s="81"/>
      <c r="AE160" s="80"/>
      <c r="AF160" s="81"/>
      <c r="AG160" s="82"/>
      <c r="AH160" s="83"/>
      <c r="AI160" s="83"/>
      <c r="AJ160" s="84"/>
      <c r="AK160" s="80"/>
      <c r="AL160" s="80"/>
      <c r="AM160" s="80"/>
      <c r="AN160" s="80"/>
    </row>
    <row r="161" spans="2:40" s="49" customFormat="1" outlineLevel="1">
      <c r="B161" s="620"/>
      <c r="C161" s="600"/>
      <c r="D161" s="601"/>
      <c r="E161" s="374"/>
      <c r="F161" s="248"/>
      <c r="G161" s="252">
        <f t="shared" si="33"/>
        <v>0</v>
      </c>
      <c r="H161" s="86" t="s">
        <v>187</v>
      </c>
      <c r="I161" s="236">
        <v>0</v>
      </c>
      <c r="J161" s="252">
        <f t="shared" si="25"/>
        <v>0</v>
      </c>
      <c r="K161" s="358"/>
      <c r="L161" s="356"/>
      <c r="M161" s="324"/>
      <c r="N161" s="228">
        <f t="shared" si="28"/>
        <v>0</v>
      </c>
      <c r="O161" s="268">
        <f t="shared" si="29"/>
        <v>0</v>
      </c>
      <c r="P161" s="345">
        <v>0</v>
      </c>
      <c r="Q161" s="272">
        <f t="shared" si="30"/>
        <v>0</v>
      </c>
      <c r="R161" s="234"/>
      <c r="S161" s="235"/>
      <c r="T161" s="236">
        <v>0</v>
      </c>
      <c r="U161" s="236">
        <v>0</v>
      </c>
      <c r="V161" s="87">
        <f t="shared" si="31"/>
        <v>1</v>
      </c>
      <c r="W161" s="276">
        <f t="shared" si="26"/>
        <v>0</v>
      </c>
      <c r="X161" s="276">
        <f t="shared" si="32"/>
        <v>0</v>
      </c>
      <c r="Y161" s="276">
        <f t="shared" si="27"/>
        <v>0</v>
      </c>
      <c r="Z161" s="276">
        <f t="shared" si="32"/>
        <v>0</v>
      </c>
      <c r="AB161" s="80"/>
      <c r="AC161" s="80"/>
      <c r="AD161" s="81"/>
      <c r="AE161" s="80"/>
      <c r="AF161" s="81"/>
      <c r="AG161" s="82"/>
      <c r="AH161" s="83"/>
      <c r="AI161" s="83"/>
      <c r="AJ161" s="84"/>
      <c r="AK161" s="80"/>
      <c r="AL161" s="80"/>
      <c r="AM161" s="80"/>
      <c r="AN161" s="80"/>
    </row>
    <row r="162" spans="2:40" s="49" customFormat="1" outlineLevel="1">
      <c r="B162" s="620"/>
      <c r="C162" s="600"/>
      <c r="D162" s="601"/>
      <c r="E162" s="374"/>
      <c r="F162" s="248"/>
      <c r="G162" s="252">
        <f t="shared" si="33"/>
        <v>0</v>
      </c>
      <c r="H162" s="86" t="s">
        <v>187</v>
      </c>
      <c r="I162" s="236">
        <v>0</v>
      </c>
      <c r="J162" s="252">
        <f t="shared" si="25"/>
        <v>0</v>
      </c>
      <c r="K162" s="358"/>
      <c r="L162" s="356"/>
      <c r="M162" s="324"/>
      <c r="N162" s="228">
        <f t="shared" si="28"/>
        <v>0</v>
      </c>
      <c r="O162" s="268">
        <f t="shared" si="29"/>
        <v>0</v>
      </c>
      <c r="P162" s="345">
        <v>0</v>
      </c>
      <c r="Q162" s="272">
        <f t="shared" si="30"/>
        <v>0</v>
      </c>
      <c r="R162" s="234"/>
      <c r="S162" s="235"/>
      <c r="T162" s="236">
        <v>0</v>
      </c>
      <c r="U162" s="236">
        <v>0</v>
      </c>
      <c r="V162" s="87">
        <f t="shared" si="31"/>
        <v>1</v>
      </c>
      <c r="W162" s="276">
        <f t="shared" si="26"/>
        <v>0</v>
      </c>
      <c r="X162" s="276">
        <f t="shared" si="32"/>
        <v>0</v>
      </c>
      <c r="Y162" s="276">
        <f t="shared" si="27"/>
        <v>0</v>
      </c>
      <c r="Z162" s="276">
        <f t="shared" si="32"/>
        <v>0</v>
      </c>
      <c r="AB162" s="80"/>
      <c r="AC162" s="80"/>
      <c r="AD162" s="81"/>
      <c r="AE162" s="80"/>
      <c r="AF162" s="81"/>
      <c r="AG162" s="82"/>
      <c r="AH162" s="83"/>
      <c r="AI162" s="83"/>
      <c r="AJ162" s="84"/>
      <c r="AK162" s="80"/>
      <c r="AL162" s="80"/>
      <c r="AM162" s="80"/>
      <c r="AN162" s="80"/>
    </row>
    <row r="163" spans="2:40" s="49" customFormat="1" outlineLevel="1">
      <c r="B163" s="620"/>
      <c r="C163" s="600"/>
      <c r="D163" s="601"/>
      <c r="E163" s="374"/>
      <c r="F163" s="248"/>
      <c r="G163" s="252">
        <f t="shared" si="33"/>
        <v>0</v>
      </c>
      <c r="H163" s="86" t="s">
        <v>187</v>
      </c>
      <c r="I163" s="236">
        <v>0</v>
      </c>
      <c r="J163" s="252">
        <f t="shared" si="25"/>
        <v>0</v>
      </c>
      <c r="K163" s="358"/>
      <c r="L163" s="356"/>
      <c r="M163" s="324"/>
      <c r="N163" s="228">
        <f t="shared" si="28"/>
        <v>0</v>
      </c>
      <c r="O163" s="268">
        <f t="shared" si="29"/>
        <v>0</v>
      </c>
      <c r="P163" s="345">
        <v>0</v>
      </c>
      <c r="Q163" s="272">
        <f t="shared" si="30"/>
        <v>0</v>
      </c>
      <c r="R163" s="234"/>
      <c r="S163" s="235"/>
      <c r="T163" s="236">
        <v>0</v>
      </c>
      <c r="U163" s="236">
        <v>0</v>
      </c>
      <c r="V163" s="87">
        <f t="shared" si="31"/>
        <v>1</v>
      </c>
      <c r="W163" s="276">
        <f t="shared" si="26"/>
        <v>0</v>
      </c>
      <c r="X163" s="276">
        <f t="shared" si="32"/>
        <v>0</v>
      </c>
      <c r="Y163" s="276">
        <f t="shared" si="27"/>
        <v>0</v>
      </c>
      <c r="Z163" s="276">
        <f t="shared" si="32"/>
        <v>0</v>
      </c>
      <c r="AB163" s="80"/>
      <c r="AC163" s="80"/>
      <c r="AD163" s="81"/>
      <c r="AE163" s="80"/>
      <c r="AF163" s="81"/>
      <c r="AG163" s="82"/>
      <c r="AH163" s="83"/>
      <c r="AI163" s="83"/>
      <c r="AJ163" s="84"/>
      <c r="AK163" s="80"/>
      <c r="AL163" s="80"/>
      <c r="AM163" s="80"/>
      <c r="AN163" s="80"/>
    </row>
    <row r="164" spans="2:40" s="49" customFormat="1" outlineLevel="1">
      <c r="B164" s="620"/>
      <c r="C164" s="600"/>
      <c r="D164" s="601"/>
      <c r="E164" s="374"/>
      <c r="F164" s="248"/>
      <c r="G164" s="252">
        <f t="shared" si="33"/>
        <v>0</v>
      </c>
      <c r="H164" s="86" t="s">
        <v>187</v>
      </c>
      <c r="I164" s="236">
        <v>0</v>
      </c>
      <c r="J164" s="252">
        <f t="shared" si="25"/>
        <v>0</v>
      </c>
      <c r="K164" s="358"/>
      <c r="L164" s="356"/>
      <c r="M164" s="324"/>
      <c r="N164" s="228">
        <f t="shared" si="28"/>
        <v>0</v>
      </c>
      <c r="O164" s="268">
        <f t="shared" si="29"/>
        <v>0</v>
      </c>
      <c r="P164" s="345">
        <v>0</v>
      </c>
      <c r="Q164" s="272">
        <f t="shared" si="30"/>
        <v>0</v>
      </c>
      <c r="R164" s="234"/>
      <c r="S164" s="235"/>
      <c r="T164" s="236">
        <v>0</v>
      </c>
      <c r="U164" s="236">
        <v>0</v>
      </c>
      <c r="V164" s="87">
        <f t="shared" si="31"/>
        <v>1</v>
      </c>
      <c r="W164" s="276">
        <f t="shared" si="26"/>
        <v>0</v>
      </c>
      <c r="X164" s="276">
        <f t="shared" si="32"/>
        <v>0</v>
      </c>
      <c r="Y164" s="276">
        <f t="shared" si="27"/>
        <v>0</v>
      </c>
      <c r="Z164" s="276">
        <f t="shared" si="32"/>
        <v>0</v>
      </c>
      <c r="AB164" s="80"/>
      <c r="AC164" s="80"/>
      <c r="AD164" s="81"/>
      <c r="AE164" s="80"/>
      <c r="AF164" s="81"/>
      <c r="AG164" s="82"/>
      <c r="AH164" s="83"/>
      <c r="AI164" s="83"/>
      <c r="AJ164" s="84"/>
      <c r="AK164" s="80"/>
      <c r="AL164" s="80"/>
      <c r="AM164" s="80"/>
      <c r="AN164" s="80"/>
    </row>
    <row r="165" spans="2:40" s="49" customFormat="1" outlineLevel="1">
      <c r="B165" s="620"/>
      <c r="C165" s="600"/>
      <c r="D165" s="601"/>
      <c r="E165" s="374"/>
      <c r="F165" s="248"/>
      <c r="G165" s="252">
        <f t="shared" si="33"/>
        <v>0</v>
      </c>
      <c r="H165" s="86" t="s">
        <v>187</v>
      </c>
      <c r="I165" s="236">
        <v>0</v>
      </c>
      <c r="J165" s="252">
        <f t="shared" si="25"/>
        <v>0</v>
      </c>
      <c r="K165" s="358"/>
      <c r="L165" s="356"/>
      <c r="M165" s="324"/>
      <c r="N165" s="228">
        <f t="shared" si="28"/>
        <v>0</v>
      </c>
      <c r="O165" s="268">
        <f t="shared" si="29"/>
        <v>0</v>
      </c>
      <c r="P165" s="345">
        <v>0</v>
      </c>
      <c r="Q165" s="272">
        <f t="shared" si="30"/>
        <v>0</v>
      </c>
      <c r="R165" s="234"/>
      <c r="S165" s="235"/>
      <c r="T165" s="236">
        <v>0</v>
      </c>
      <c r="U165" s="236">
        <v>0</v>
      </c>
      <c r="V165" s="87">
        <f t="shared" si="31"/>
        <v>1</v>
      </c>
      <c r="W165" s="276">
        <f t="shared" si="26"/>
        <v>0</v>
      </c>
      <c r="X165" s="276">
        <f t="shared" si="32"/>
        <v>0</v>
      </c>
      <c r="Y165" s="276">
        <f t="shared" si="27"/>
        <v>0</v>
      </c>
      <c r="Z165" s="276">
        <f t="shared" si="32"/>
        <v>0</v>
      </c>
      <c r="AB165" s="80"/>
      <c r="AC165" s="80"/>
      <c r="AD165" s="81"/>
      <c r="AE165" s="80"/>
      <c r="AF165" s="81"/>
      <c r="AG165" s="82"/>
      <c r="AH165" s="83"/>
      <c r="AI165" s="83"/>
      <c r="AJ165" s="84"/>
      <c r="AK165" s="80"/>
      <c r="AL165" s="80"/>
      <c r="AM165" s="80"/>
      <c r="AN165" s="80"/>
    </row>
    <row r="166" spans="2:40" s="49" customFormat="1" outlineLevel="1">
      <c r="B166" s="620"/>
      <c r="C166" s="600"/>
      <c r="D166" s="601"/>
      <c r="E166" s="374"/>
      <c r="F166" s="248"/>
      <c r="G166" s="252">
        <f t="shared" si="33"/>
        <v>0</v>
      </c>
      <c r="H166" s="86" t="s">
        <v>187</v>
      </c>
      <c r="I166" s="236">
        <v>0</v>
      </c>
      <c r="J166" s="252">
        <f t="shared" si="25"/>
        <v>0</v>
      </c>
      <c r="K166" s="358"/>
      <c r="L166" s="356"/>
      <c r="M166" s="324"/>
      <c r="N166" s="228">
        <f t="shared" si="28"/>
        <v>0</v>
      </c>
      <c r="O166" s="268">
        <f t="shared" si="29"/>
        <v>0</v>
      </c>
      <c r="P166" s="345">
        <v>0</v>
      </c>
      <c r="Q166" s="272">
        <f t="shared" si="30"/>
        <v>0</v>
      </c>
      <c r="R166" s="234"/>
      <c r="S166" s="235"/>
      <c r="T166" s="236">
        <v>0</v>
      </c>
      <c r="U166" s="236">
        <v>0</v>
      </c>
      <c r="V166" s="87">
        <f t="shared" si="31"/>
        <v>1</v>
      </c>
      <c r="W166" s="276">
        <f t="shared" si="26"/>
        <v>0</v>
      </c>
      <c r="X166" s="276">
        <f t="shared" si="32"/>
        <v>0</v>
      </c>
      <c r="Y166" s="276">
        <f t="shared" si="27"/>
        <v>0</v>
      </c>
      <c r="Z166" s="276">
        <f t="shared" si="32"/>
        <v>0</v>
      </c>
      <c r="AB166" s="80"/>
      <c r="AC166" s="80"/>
      <c r="AD166" s="81"/>
      <c r="AE166" s="80"/>
      <c r="AF166" s="81"/>
      <c r="AG166" s="82"/>
      <c r="AH166" s="83"/>
      <c r="AI166" s="83"/>
      <c r="AJ166" s="84"/>
      <c r="AK166" s="80"/>
      <c r="AL166" s="80"/>
      <c r="AM166" s="80"/>
      <c r="AN166" s="80"/>
    </row>
    <row r="167" spans="2:40" s="49" customFormat="1" outlineLevel="1">
      <c r="B167" s="620"/>
      <c r="C167" s="600"/>
      <c r="D167" s="601"/>
      <c r="E167" s="374"/>
      <c r="F167" s="248"/>
      <c r="G167" s="252">
        <f t="shared" si="33"/>
        <v>0</v>
      </c>
      <c r="H167" s="86" t="s">
        <v>187</v>
      </c>
      <c r="I167" s="236">
        <v>0</v>
      </c>
      <c r="J167" s="252">
        <f t="shared" si="25"/>
        <v>0</v>
      </c>
      <c r="K167" s="358"/>
      <c r="L167" s="356"/>
      <c r="M167" s="324"/>
      <c r="N167" s="228">
        <f t="shared" si="28"/>
        <v>0</v>
      </c>
      <c r="O167" s="268">
        <f t="shared" si="29"/>
        <v>0</v>
      </c>
      <c r="P167" s="345">
        <v>0</v>
      </c>
      <c r="Q167" s="272">
        <f t="shared" si="30"/>
        <v>0</v>
      </c>
      <c r="R167" s="234"/>
      <c r="S167" s="235"/>
      <c r="T167" s="236">
        <v>0</v>
      </c>
      <c r="U167" s="236">
        <v>0</v>
      </c>
      <c r="V167" s="87">
        <f t="shared" si="31"/>
        <v>1</v>
      </c>
      <c r="W167" s="276">
        <f t="shared" si="26"/>
        <v>0</v>
      </c>
      <c r="X167" s="276">
        <f t="shared" si="32"/>
        <v>0</v>
      </c>
      <c r="Y167" s="276">
        <f t="shared" si="27"/>
        <v>0</v>
      </c>
      <c r="Z167" s="276">
        <f t="shared" si="32"/>
        <v>0</v>
      </c>
      <c r="AB167" s="80"/>
      <c r="AC167" s="80"/>
      <c r="AD167" s="81"/>
      <c r="AE167" s="80"/>
      <c r="AF167" s="81"/>
      <c r="AG167" s="82"/>
      <c r="AH167" s="83"/>
      <c r="AI167" s="83"/>
      <c r="AJ167" s="84"/>
      <c r="AK167" s="80"/>
      <c r="AL167" s="80"/>
      <c r="AM167" s="80"/>
      <c r="AN167" s="80"/>
    </row>
    <row r="168" spans="2:40" s="49" customFormat="1" outlineLevel="1">
      <c r="B168" s="620"/>
      <c r="C168" s="600"/>
      <c r="D168" s="601"/>
      <c r="E168" s="374"/>
      <c r="F168" s="248"/>
      <c r="G168" s="252">
        <f t="shared" si="33"/>
        <v>0</v>
      </c>
      <c r="H168" s="86" t="s">
        <v>187</v>
      </c>
      <c r="I168" s="236">
        <v>0</v>
      </c>
      <c r="J168" s="252">
        <f t="shared" si="25"/>
        <v>0</v>
      </c>
      <c r="K168" s="358"/>
      <c r="L168" s="356"/>
      <c r="M168" s="324"/>
      <c r="N168" s="228">
        <f t="shared" si="28"/>
        <v>0</v>
      </c>
      <c r="O168" s="268">
        <f t="shared" si="29"/>
        <v>0</v>
      </c>
      <c r="P168" s="345">
        <v>0</v>
      </c>
      <c r="Q168" s="272">
        <f t="shared" si="30"/>
        <v>0</v>
      </c>
      <c r="R168" s="234"/>
      <c r="S168" s="235"/>
      <c r="T168" s="236">
        <v>0</v>
      </c>
      <c r="U168" s="236">
        <v>0</v>
      </c>
      <c r="V168" s="87">
        <f t="shared" si="31"/>
        <v>1</v>
      </c>
      <c r="W168" s="276">
        <f t="shared" si="26"/>
        <v>0</v>
      </c>
      <c r="X168" s="276">
        <f t="shared" si="32"/>
        <v>0</v>
      </c>
      <c r="Y168" s="276">
        <f t="shared" si="27"/>
        <v>0</v>
      </c>
      <c r="Z168" s="276">
        <f t="shared" si="32"/>
        <v>0</v>
      </c>
      <c r="AB168" s="80"/>
      <c r="AC168" s="80"/>
      <c r="AD168" s="81"/>
      <c r="AE168" s="80"/>
      <c r="AF168" s="81"/>
      <c r="AG168" s="82"/>
      <c r="AH168" s="83"/>
      <c r="AI168" s="83"/>
      <c r="AJ168" s="84"/>
      <c r="AK168" s="80"/>
      <c r="AL168" s="80"/>
      <c r="AM168" s="80"/>
      <c r="AN168" s="80"/>
    </row>
    <row r="169" spans="2:40" s="49" customFormat="1" outlineLevel="1">
      <c r="B169" s="620"/>
      <c r="C169" s="600"/>
      <c r="D169" s="601"/>
      <c r="E169" s="374"/>
      <c r="F169" s="248"/>
      <c r="G169" s="252">
        <f t="shared" si="33"/>
        <v>0</v>
      </c>
      <c r="H169" s="86" t="s">
        <v>187</v>
      </c>
      <c r="I169" s="236">
        <v>0</v>
      </c>
      <c r="J169" s="252">
        <f t="shared" si="25"/>
        <v>0</v>
      </c>
      <c r="K169" s="358"/>
      <c r="L169" s="356"/>
      <c r="M169" s="324"/>
      <c r="N169" s="228">
        <f t="shared" si="28"/>
        <v>0</v>
      </c>
      <c r="O169" s="268">
        <f t="shared" si="29"/>
        <v>0</v>
      </c>
      <c r="P169" s="345">
        <v>0</v>
      </c>
      <c r="Q169" s="272">
        <f t="shared" si="30"/>
        <v>0</v>
      </c>
      <c r="R169" s="234"/>
      <c r="S169" s="235"/>
      <c r="T169" s="236">
        <v>0</v>
      </c>
      <c r="U169" s="236">
        <v>0</v>
      </c>
      <c r="V169" s="87">
        <f t="shared" si="31"/>
        <v>1</v>
      </c>
      <c r="W169" s="276">
        <f t="shared" si="26"/>
        <v>0</v>
      </c>
      <c r="X169" s="276">
        <f t="shared" si="32"/>
        <v>0</v>
      </c>
      <c r="Y169" s="276">
        <f t="shared" si="27"/>
        <v>0</v>
      </c>
      <c r="Z169" s="276">
        <f t="shared" si="32"/>
        <v>0</v>
      </c>
      <c r="AB169" s="80"/>
      <c r="AC169" s="80"/>
      <c r="AD169" s="81"/>
      <c r="AE169" s="80"/>
      <c r="AF169" s="81"/>
      <c r="AG169" s="82"/>
      <c r="AH169" s="83"/>
      <c r="AI169" s="83"/>
      <c r="AJ169" s="84"/>
      <c r="AK169" s="80"/>
      <c r="AL169" s="80"/>
      <c r="AM169" s="80"/>
      <c r="AN169" s="80"/>
    </row>
    <row r="170" spans="2:40" s="49" customFormat="1" outlineLevel="1">
      <c r="B170" s="620"/>
      <c r="C170" s="600"/>
      <c r="D170" s="601"/>
      <c r="E170" s="374"/>
      <c r="F170" s="248"/>
      <c r="G170" s="252">
        <f>IF(AND(F170&lt;&gt;0,$D$31&lt;&gt;0),F170/$D$31,0)</f>
        <v>0</v>
      </c>
      <c r="H170" s="86" t="s">
        <v>187</v>
      </c>
      <c r="I170" s="236">
        <v>0</v>
      </c>
      <c r="J170" s="252">
        <f t="shared" si="25"/>
        <v>0</v>
      </c>
      <c r="K170" s="358"/>
      <c r="L170" s="356"/>
      <c r="M170" s="324"/>
      <c r="N170" s="228">
        <f t="shared" si="28"/>
        <v>0</v>
      </c>
      <c r="O170" s="268">
        <f t="shared" si="29"/>
        <v>0</v>
      </c>
      <c r="P170" s="345">
        <v>0</v>
      </c>
      <c r="Q170" s="272">
        <f t="shared" si="30"/>
        <v>0</v>
      </c>
      <c r="R170" s="234"/>
      <c r="S170" s="235"/>
      <c r="T170" s="236">
        <v>0</v>
      </c>
      <c r="U170" s="236">
        <v>0</v>
      </c>
      <c r="V170" s="87">
        <f t="shared" si="31"/>
        <v>1</v>
      </c>
      <c r="W170" s="276">
        <f t="shared" si="26"/>
        <v>0</v>
      </c>
      <c r="X170" s="276">
        <f t="shared" si="32"/>
        <v>0</v>
      </c>
      <c r="Y170" s="276">
        <f t="shared" si="27"/>
        <v>0</v>
      </c>
      <c r="Z170" s="276">
        <f t="shared" si="32"/>
        <v>0</v>
      </c>
      <c r="AB170" s="80"/>
      <c r="AC170" s="80"/>
      <c r="AD170" s="81"/>
      <c r="AE170" s="80"/>
      <c r="AF170" s="81"/>
      <c r="AG170" s="82"/>
      <c r="AH170" s="83"/>
      <c r="AI170" s="83"/>
      <c r="AJ170" s="84"/>
      <c r="AK170" s="80"/>
      <c r="AL170" s="80"/>
      <c r="AM170" s="80"/>
      <c r="AN170" s="80"/>
    </row>
    <row r="171" spans="2:40" s="49" customFormat="1" outlineLevel="1">
      <c r="B171" s="620"/>
      <c r="C171" s="600"/>
      <c r="D171" s="601"/>
      <c r="E171" s="374"/>
      <c r="F171" s="248"/>
      <c r="G171" s="252">
        <f>IF(AND(F171&lt;&gt;0,$D$31&lt;&gt;0),F171/$D$31,0)</f>
        <v>0</v>
      </c>
      <c r="H171" s="86" t="s">
        <v>187</v>
      </c>
      <c r="I171" s="236">
        <v>0</v>
      </c>
      <c r="J171" s="252">
        <f t="shared" si="25"/>
        <v>0</v>
      </c>
      <c r="K171" s="358"/>
      <c r="L171" s="356"/>
      <c r="M171" s="324"/>
      <c r="N171" s="228">
        <f t="shared" si="28"/>
        <v>0</v>
      </c>
      <c r="O171" s="268">
        <f t="shared" si="29"/>
        <v>0</v>
      </c>
      <c r="P171" s="345">
        <v>0</v>
      </c>
      <c r="Q171" s="272">
        <f t="shared" si="30"/>
        <v>0</v>
      </c>
      <c r="R171" s="234"/>
      <c r="S171" s="235"/>
      <c r="T171" s="236">
        <v>0</v>
      </c>
      <c r="U171" s="236">
        <v>0</v>
      </c>
      <c r="V171" s="87">
        <f t="shared" si="31"/>
        <v>1</v>
      </c>
      <c r="W171" s="276">
        <f t="shared" si="26"/>
        <v>0</v>
      </c>
      <c r="X171" s="276">
        <f t="shared" si="32"/>
        <v>0</v>
      </c>
      <c r="Y171" s="276">
        <f t="shared" si="27"/>
        <v>0</v>
      </c>
      <c r="Z171" s="276">
        <f t="shared" si="32"/>
        <v>0</v>
      </c>
      <c r="AB171" s="80"/>
      <c r="AC171" s="80"/>
      <c r="AD171" s="81"/>
      <c r="AE171" s="80"/>
      <c r="AF171" s="81"/>
      <c r="AG171" s="82"/>
      <c r="AH171" s="83"/>
      <c r="AI171" s="83"/>
      <c r="AJ171" s="84"/>
      <c r="AK171" s="80"/>
      <c r="AL171" s="80"/>
      <c r="AM171" s="80"/>
      <c r="AN171" s="80"/>
    </row>
    <row r="172" spans="2:40" s="49" customFormat="1" outlineLevel="1">
      <c r="B172" s="620"/>
      <c r="C172" s="600"/>
      <c r="D172" s="601"/>
      <c r="E172" s="374"/>
      <c r="F172" s="248"/>
      <c r="G172" s="252">
        <f t="shared" ref="G172:G174" si="34">IF(AND(F172&lt;&gt;0,$D$31&lt;&gt;0),F172/$D$31,0)</f>
        <v>0</v>
      </c>
      <c r="H172" s="86" t="s">
        <v>187</v>
      </c>
      <c r="I172" s="236">
        <v>0</v>
      </c>
      <c r="J172" s="252">
        <f t="shared" si="25"/>
        <v>0</v>
      </c>
      <c r="K172" s="358"/>
      <c r="L172" s="356"/>
      <c r="M172" s="324"/>
      <c r="N172" s="228">
        <f t="shared" si="28"/>
        <v>0</v>
      </c>
      <c r="O172" s="268">
        <f t="shared" si="29"/>
        <v>0</v>
      </c>
      <c r="P172" s="345">
        <v>0</v>
      </c>
      <c r="Q172" s="272">
        <f t="shared" si="30"/>
        <v>0</v>
      </c>
      <c r="R172" s="234"/>
      <c r="S172" s="235"/>
      <c r="T172" s="236">
        <v>0</v>
      </c>
      <c r="U172" s="236">
        <v>0</v>
      </c>
      <c r="V172" s="87">
        <f t="shared" si="31"/>
        <v>1</v>
      </c>
      <c r="W172" s="276">
        <f t="shared" si="26"/>
        <v>0</v>
      </c>
      <c r="X172" s="276">
        <f t="shared" si="32"/>
        <v>0</v>
      </c>
      <c r="Y172" s="276">
        <f t="shared" si="27"/>
        <v>0</v>
      </c>
      <c r="Z172" s="276">
        <f t="shared" si="32"/>
        <v>0</v>
      </c>
      <c r="AB172" s="80"/>
      <c r="AC172" s="80"/>
      <c r="AD172" s="81"/>
      <c r="AE172" s="80"/>
      <c r="AF172" s="81"/>
      <c r="AG172" s="82"/>
      <c r="AH172" s="83"/>
      <c r="AI172" s="83"/>
      <c r="AJ172" s="84"/>
      <c r="AK172" s="80"/>
      <c r="AL172" s="80"/>
      <c r="AM172" s="80"/>
      <c r="AN172" s="80"/>
    </row>
    <row r="173" spans="2:40" s="49" customFormat="1" outlineLevel="1">
      <c r="B173" s="620"/>
      <c r="C173" s="600"/>
      <c r="D173" s="601"/>
      <c r="E173" s="374"/>
      <c r="F173" s="248"/>
      <c r="G173" s="252">
        <f t="shared" si="34"/>
        <v>0</v>
      </c>
      <c r="H173" s="86" t="s">
        <v>187</v>
      </c>
      <c r="I173" s="236">
        <v>0</v>
      </c>
      <c r="J173" s="252">
        <f t="shared" si="25"/>
        <v>0</v>
      </c>
      <c r="K173" s="358"/>
      <c r="L173" s="356"/>
      <c r="M173" s="324"/>
      <c r="N173" s="228">
        <f t="shared" si="28"/>
        <v>0</v>
      </c>
      <c r="O173" s="268">
        <f t="shared" si="29"/>
        <v>0</v>
      </c>
      <c r="P173" s="345">
        <v>0</v>
      </c>
      <c r="Q173" s="272">
        <f t="shared" si="30"/>
        <v>0</v>
      </c>
      <c r="R173" s="234"/>
      <c r="S173" s="235"/>
      <c r="T173" s="236">
        <v>0</v>
      </c>
      <c r="U173" s="236">
        <v>0</v>
      </c>
      <c r="V173" s="87">
        <f t="shared" si="31"/>
        <v>1</v>
      </c>
      <c r="W173" s="276">
        <f t="shared" si="26"/>
        <v>0</v>
      </c>
      <c r="X173" s="276">
        <f t="shared" si="32"/>
        <v>0</v>
      </c>
      <c r="Y173" s="276">
        <f t="shared" si="27"/>
        <v>0</v>
      </c>
      <c r="Z173" s="276">
        <f t="shared" si="32"/>
        <v>0</v>
      </c>
      <c r="AB173" s="80"/>
      <c r="AC173" s="80"/>
      <c r="AD173" s="81"/>
      <c r="AE173" s="80"/>
      <c r="AF173" s="81"/>
      <c r="AG173" s="82"/>
      <c r="AH173" s="83"/>
      <c r="AI173" s="83"/>
      <c r="AJ173" s="84"/>
      <c r="AK173" s="80"/>
      <c r="AL173" s="80"/>
      <c r="AM173" s="80"/>
      <c r="AN173" s="80"/>
    </row>
    <row r="174" spans="2:40" s="49" customFormat="1" outlineLevel="1">
      <c r="B174" s="620"/>
      <c r="C174" s="600"/>
      <c r="D174" s="601"/>
      <c r="E174" s="374"/>
      <c r="F174" s="248"/>
      <c r="G174" s="252">
        <f t="shared" si="34"/>
        <v>0</v>
      </c>
      <c r="H174" s="86" t="s">
        <v>187</v>
      </c>
      <c r="I174" s="236">
        <v>0</v>
      </c>
      <c r="J174" s="252">
        <f t="shared" si="25"/>
        <v>0</v>
      </c>
      <c r="K174" s="358"/>
      <c r="L174" s="356"/>
      <c r="M174" s="324"/>
      <c r="N174" s="228">
        <f t="shared" si="28"/>
        <v>0</v>
      </c>
      <c r="O174" s="268">
        <f t="shared" si="29"/>
        <v>0</v>
      </c>
      <c r="P174" s="345">
        <v>0</v>
      </c>
      <c r="Q174" s="272">
        <f t="shared" si="30"/>
        <v>0</v>
      </c>
      <c r="R174" s="234"/>
      <c r="S174" s="235"/>
      <c r="T174" s="236">
        <v>0</v>
      </c>
      <c r="U174" s="236">
        <v>0</v>
      </c>
      <c r="V174" s="87">
        <f t="shared" si="31"/>
        <v>1</v>
      </c>
      <c r="W174" s="276">
        <f t="shared" si="26"/>
        <v>0</v>
      </c>
      <c r="X174" s="276">
        <f t="shared" si="32"/>
        <v>0</v>
      </c>
      <c r="Y174" s="276">
        <f t="shared" si="27"/>
        <v>0</v>
      </c>
      <c r="Z174" s="276">
        <f t="shared" si="32"/>
        <v>0</v>
      </c>
      <c r="AB174" s="80"/>
      <c r="AC174" s="80"/>
      <c r="AD174" s="81"/>
      <c r="AE174" s="80"/>
      <c r="AF174" s="81"/>
      <c r="AG174" s="82"/>
      <c r="AH174" s="83"/>
      <c r="AI174" s="83"/>
      <c r="AJ174" s="84"/>
      <c r="AK174" s="80"/>
      <c r="AL174" s="80"/>
      <c r="AM174" s="80"/>
      <c r="AN174" s="80"/>
    </row>
    <row r="175" spans="2:40" s="49" customFormat="1" outlineLevel="1">
      <c r="B175" s="621"/>
      <c r="C175" s="602"/>
      <c r="D175" s="603"/>
      <c r="E175" s="374"/>
      <c r="F175" s="248"/>
      <c r="G175" s="252">
        <f>IF(AND(F175&lt;&gt;0,$D$31&lt;&gt;0),F175/$D$31,0)</f>
        <v>0</v>
      </c>
      <c r="H175" s="86" t="s">
        <v>187</v>
      </c>
      <c r="I175" s="236">
        <v>0</v>
      </c>
      <c r="J175" s="252">
        <f t="shared" si="25"/>
        <v>0</v>
      </c>
      <c r="K175" s="358"/>
      <c r="L175" s="356"/>
      <c r="M175" s="324"/>
      <c r="N175" s="228">
        <f>IF(M175&lt;&gt;0,INT(59/M175),0)</f>
        <v>0</v>
      </c>
      <c r="O175" s="268">
        <f t="shared" si="29"/>
        <v>0</v>
      </c>
      <c r="P175" s="345">
        <v>0</v>
      </c>
      <c r="Q175" s="272">
        <f t="shared" si="30"/>
        <v>0</v>
      </c>
      <c r="R175" s="234"/>
      <c r="S175" s="235"/>
      <c r="T175" s="236">
        <v>0</v>
      </c>
      <c r="U175" s="236">
        <v>0</v>
      </c>
      <c r="V175" s="87">
        <f t="shared" si="31"/>
        <v>1</v>
      </c>
      <c r="W175" s="276">
        <f t="shared" si="26"/>
        <v>0</v>
      </c>
      <c r="X175" s="276">
        <f t="shared" si="32"/>
        <v>0</v>
      </c>
      <c r="Y175" s="276">
        <f t="shared" si="27"/>
        <v>0</v>
      </c>
      <c r="Z175" s="276">
        <f t="shared" si="32"/>
        <v>0</v>
      </c>
      <c r="AB175" s="80"/>
      <c r="AC175" s="80"/>
      <c r="AD175" s="81"/>
      <c r="AE175" s="80"/>
      <c r="AF175" s="81"/>
      <c r="AG175" s="82"/>
      <c r="AH175" s="83"/>
      <c r="AI175" s="83"/>
      <c r="AJ175" s="84"/>
      <c r="AK175" s="80"/>
      <c r="AL175" s="80"/>
      <c r="AM175" s="80"/>
      <c r="AN175" s="80"/>
    </row>
    <row r="176" spans="2:40" s="49" customFormat="1" ht="15.75">
      <c r="B176" s="88">
        <v>2.1</v>
      </c>
      <c r="C176" s="566" t="s">
        <v>264</v>
      </c>
      <c r="D176" s="567"/>
      <c r="E176" s="219" t="s">
        <v>187</v>
      </c>
      <c r="F176" s="247">
        <f>SUM(F177:F196)</f>
        <v>0</v>
      </c>
      <c r="G176" s="247">
        <f>IF(AND(F176&lt;&gt;0,$D$31&lt;&gt;0),F176/$D$31,0)</f>
        <v>0</v>
      </c>
      <c r="H176" s="85" cm="1">
        <f t="array" ref="H176">SUMPRODUCT((C91:D454="Superstructure: Frame")*G91:G454)</f>
        <v>0</v>
      </c>
      <c r="I176" s="216" t="s">
        <v>187</v>
      </c>
      <c r="J176" s="249">
        <f>SUM(J177:J196)</f>
        <v>0</v>
      </c>
      <c r="K176" s="230" t="s">
        <v>187</v>
      </c>
      <c r="L176" s="261" t="s">
        <v>187</v>
      </c>
      <c r="M176" s="260" t="s">
        <v>187</v>
      </c>
      <c r="N176" s="266" t="s">
        <v>187</v>
      </c>
      <c r="O176" s="269">
        <f>SUM(O177:O196)</f>
        <v>0</v>
      </c>
      <c r="P176" s="232" t="s">
        <v>187</v>
      </c>
      <c r="Q176" s="273">
        <f>SUM(Q177:Q196)</f>
        <v>0</v>
      </c>
      <c r="R176" s="231" t="s">
        <v>187</v>
      </c>
      <c r="S176" s="233" t="s">
        <v>187</v>
      </c>
      <c r="T176" s="278">
        <f>IF(W176&lt;&gt;0,W176/($F$176+$O$176),0)</f>
        <v>0</v>
      </c>
      <c r="U176" s="278">
        <f>IF(Y176&lt;&gt;0,Y176/($F$176+$O$176),0)</f>
        <v>0</v>
      </c>
      <c r="V176" s="215">
        <f t="shared" si="31"/>
        <v>1</v>
      </c>
      <c r="W176" s="277">
        <f>SUM(W177:W196)</f>
        <v>0</v>
      </c>
      <c r="X176" s="277">
        <f t="shared" si="32"/>
        <v>0</v>
      </c>
      <c r="Y176" s="277">
        <f>SUM(Y177:Y196)</f>
        <v>0</v>
      </c>
      <c r="Z176" s="277">
        <f t="shared" si="32"/>
        <v>0</v>
      </c>
      <c r="AB176" s="80"/>
      <c r="AC176" s="80"/>
      <c r="AD176" s="81"/>
      <c r="AE176" s="80"/>
      <c r="AF176" s="81"/>
      <c r="AG176" s="82"/>
      <c r="AH176" s="83"/>
      <c r="AI176" s="83"/>
      <c r="AJ176" s="84"/>
      <c r="AK176" s="80"/>
      <c r="AL176" s="80"/>
      <c r="AM176" s="80"/>
      <c r="AN176" s="80"/>
    </row>
    <row r="177" spans="2:40" s="49" customFormat="1" outlineLevel="1">
      <c r="B177" s="595">
        <v>2.1</v>
      </c>
      <c r="C177" s="598" t="s">
        <v>264</v>
      </c>
      <c r="D177" s="599"/>
      <c r="E177" s="374"/>
      <c r="F177" s="248"/>
      <c r="G177" s="252">
        <f>IF(AND(F177&lt;&gt;0,$D$31&lt;&gt;0),F177/$D$31,0)</f>
        <v>0</v>
      </c>
      <c r="H177" s="86" t="s">
        <v>187</v>
      </c>
      <c r="I177" s="236">
        <v>0</v>
      </c>
      <c r="J177" s="252">
        <f t="shared" ref="J177:J196" si="35">I177*F177</f>
        <v>0</v>
      </c>
      <c r="K177" s="358"/>
      <c r="L177" s="356"/>
      <c r="M177" s="324"/>
      <c r="N177" s="228">
        <f>IF(M177&lt;&gt;0,INT(59/M177),0)</f>
        <v>0</v>
      </c>
      <c r="O177" s="268">
        <f>F177*N177</f>
        <v>0</v>
      </c>
      <c r="P177" s="345">
        <v>0</v>
      </c>
      <c r="Q177" s="272">
        <f>O177*P177</f>
        <v>0</v>
      </c>
      <c r="R177" s="234"/>
      <c r="S177" s="235"/>
      <c r="T177" s="236">
        <v>0</v>
      </c>
      <c r="U177" s="236">
        <v>0</v>
      </c>
      <c r="V177" s="87">
        <f t="shared" si="31"/>
        <v>1</v>
      </c>
      <c r="W177" s="276">
        <f t="shared" ref="W177:W196" si="36">T177*(F177+O177)</f>
        <v>0</v>
      </c>
      <c r="X177" s="276">
        <f t="shared" si="32"/>
        <v>0</v>
      </c>
      <c r="Y177" s="276">
        <f t="shared" ref="Y177:Y196" si="37">U177*(F177+O177)</f>
        <v>0</v>
      </c>
      <c r="Z177" s="276">
        <f t="shared" si="32"/>
        <v>0</v>
      </c>
      <c r="AB177" s="80"/>
      <c r="AC177" s="80"/>
      <c r="AD177" s="81"/>
      <c r="AE177" s="80"/>
      <c r="AF177" s="81"/>
      <c r="AG177" s="82"/>
      <c r="AH177" s="83"/>
      <c r="AI177" s="83"/>
      <c r="AJ177" s="84"/>
      <c r="AK177" s="80"/>
      <c r="AL177" s="80"/>
      <c r="AM177" s="80"/>
      <c r="AN177" s="80"/>
    </row>
    <row r="178" spans="2:40" s="49" customFormat="1" outlineLevel="1">
      <c r="B178" s="596"/>
      <c r="C178" s="600"/>
      <c r="D178" s="601"/>
      <c r="E178" s="374"/>
      <c r="F178" s="248"/>
      <c r="G178" s="252">
        <f>IF(AND(F178&lt;&gt;0,$D$31&lt;&gt;0),F178/$D$31,0)</f>
        <v>0</v>
      </c>
      <c r="H178" s="86" t="s">
        <v>187</v>
      </c>
      <c r="I178" s="236">
        <v>0</v>
      </c>
      <c r="J178" s="252">
        <f t="shared" si="35"/>
        <v>0</v>
      </c>
      <c r="K178" s="358"/>
      <c r="L178" s="356"/>
      <c r="M178" s="324"/>
      <c r="N178" s="228">
        <f t="shared" ref="N178:N196" si="38">IF(M178&lt;&gt;0,INT(59/M178),0)</f>
        <v>0</v>
      </c>
      <c r="O178" s="268">
        <f t="shared" ref="O178:O196" si="39">F178*N178</f>
        <v>0</v>
      </c>
      <c r="P178" s="345">
        <v>0</v>
      </c>
      <c r="Q178" s="272">
        <f t="shared" ref="Q178:Q196" si="40">O178*P178</f>
        <v>0</v>
      </c>
      <c r="R178" s="234"/>
      <c r="S178" s="235"/>
      <c r="T178" s="236">
        <v>0</v>
      </c>
      <c r="U178" s="236">
        <v>0</v>
      </c>
      <c r="V178" s="87">
        <f t="shared" si="31"/>
        <v>1</v>
      </c>
      <c r="W178" s="276">
        <f t="shared" si="36"/>
        <v>0</v>
      </c>
      <c r="X178" s="276">
        <f t="shared" si="32"/>
        <v>0</v>
      </c>
      <c r="Y178" s="276">
        <f t="shared" si="37"/>
        <v>0</v>
      </c>
      <c r="Z178" s="276">
        <f t="shared" si="32"/>
        <v>0</v>
      </c>
      <c r="AB178" s="80"/>
      <c r="AC178" s="80"/>
      <c r="AD178" s="81"/>
      <c r="AE178" s="80"/>
      <c r="AF178" s="81"/>
      <c r="AG178" s="82"/>
      <c r="AH178" s="83"/>
      <c r="AI178" s="83"/>
      <c r="AJ178" s="84"/>
      <c r="AK178" s="80"/>
      <c r="AL178" s="80"/>
      <c r="AM178" s="80"/>
      <c r="AN178" s="80"/>
    </row>
    <row r="179" spans="2:40" s="49" customFormat="1" outlineLevel="1">
      <c r="B179" s="596"/>
      <c r="C179" s="600"/>
      <c r="D179" s="601"/>
      <c r="E179" s="374"/>
      <c r="F179" s="248"/>
      <c r="G179" s="252">
        <f t="shared" ref="G179:G190" si="41">IF(AND(F179&lt;&gt;0,$D$31&lt;&gt;0),F179/$D$31,0)</f>
        <v>0</v>
      </c>
      <c r="H179" s="86" t="s">
        <v>187</v>
      </c>
      <c r="I179" s="236">
        <v>0</v>
      </c>
      <c r="J179" s="252">
        <f t="shared" si="35"/>
        <v>0</v>
      </c>
      <c r="K179" s="358"/>
      <c r="L179" s="356"/>
      <c r="M179" s="324"/>
      <c r="N179" s="228">
        <f t="shared" si="38"/>
        <v>0</v>
      </c>
      <c r="O179" s="268">
        <f t="shared" si="39"/>
        <v>0</v>
      </c>
      <c r="P179" s="345">
        <v>0</v>
      </c>
      <c r="Q179" s="272">
        <f t="shared" si="40"/>
        <v>0</v>
      </c>
      <c r="R179" s="234"/>
      <c r="S179" s="235"/>
      <c r="T179" s="236">
        <v>0</v>
      </c>
      <c r="U179" s="236">
        <v>0</v>
      </c>
      <c r="V179" s="87">
        <f t="shared" si="31"/>
        <v>1</v>
      </c>
      <c r="W179" s="276">
        <f t="shared" si="36"/>
        <v>0</v>
      </c>
      <c r="X179" s="276">
        <f t="shared" si="32"/>
        <v>0</v>
      </c>
      <c r="Y179" s="276">
        <f t="shared" si="37"/>
        <v>0</v>
      </c>
      <c r="Z179" s="276">
        <f t="shared" si="32"/>
        <v>0</v>
      </c>
      <c r="AB179" s="80"/>
      <c r="AC179" s="80"/>
      <c r="AD179" s="81"/>
      <c r="AE179" s="80"/>
      <c r="AF179" s="81"/>
      <c r="AG179" s="82"/>
      <c r="AH179" s="83"/>
      <c r="AI179" s="83"/>
      <c r="AJ179" s="84"/>
      <c r="AK179" s="80"/>
      <c r="AL179" s="80"/>
      <c r="AM179" s="80"/>
      <c r="AN179" s="80"/>
    </row>
    <row r="180" spans="2:40" s="49" customFormat="1" outlineLevel="1">
      <c r="B180" s="596"/>
      <c r="C180" s="600"/>
      <c r="D180" s="601"/>
      <c r="E180" s="374"/>
      <c r="F180" s="248"/>
      <c r="G180" s="252">
        <f t="shared" si="41"/>
        <v>0</v>
      </c>
      <c r="H180" s="86" t="s">
        <v>187</v>
      </c>
      <c r="I180" s="236">
        <v>0</v>
      </c>
      <c r="J180" s="252">
        <f t="shared" si="35"/>
        <v>0</v>
      </c>
      <c r="K180" s="358"/>
      <c r="L180" s="356"/>
      <c r="M180" s="324"/>
      <c r="N180" s="228">
        <f t="shared" si="38"/>
        <v>0</v>
      </c>
      <c r="O180" s="268">
        <f t="shared" si="39"/>
        <v>0</v>
      </c>
      <c r="P180" s="345">
        <v>0</v>
      </c>
      <c r="Q180" s="272">
        <f t="shared" si="40"/>
        <v>0</v>
      </c>
      <c r="R180" s="234"/>
      <c r="S180" s="235"/>
      <c r="T180" s="236">
        <v>0</v>
      </c>
      <c r="U180" s="236">
        <v>0</v>
      </c>
      <c r="V180" s="87">
        <f t="shared" si="31"/>
        <v>1</v>
      </c>
      <c r="W180" s="276">
        <f t="shared" si="36"/>
        <v>0</v>
      </c>
      <c r="X180" s="276">
        <f t="shared" si="32"/>
        <v>0</v>
      </c>
      <c r="Y180" s="276">
        <f t="shared" si="37"/>
        <v>0</v>
      </c>
      <c r="Z180" s="276">
        <f t="shared" si="32"/>
        <v>0</v>
      </c>
      <c r="AB180" s="80"/>
      <c r="AC180" s="80"/>
      <c r="AD180" s="81"/>
      <c r="AE180" s="80"/>
      <c r="AF180" s="81"/>
      <c r="AG180" s="82"/>
      <c r="AH180" s="83"/>
      <c r="AI180" s="83"/>
      <c r="AJ180" s="84"/>
      <c r="AK180" s="80"/>
      <c r="AL180" s="80"/>
      <c r="AM180" s="80"/>
      <c r="AN180" s="80"/>
    </row>
    <row r="181" spans="2:40" s="49" customFormat="1" outlineLevel="1">
      <c r="B181" s="596"/>
      <c r="C181" s="600"/>
      <c r="D181" s="601"/>
      <c r="E181" s="374"/>
      <c r="F181" s="248"/>
      <c r="G181" s="252">
        <f t="shared" si="41"/>
        <v>0</v>
      </c>
      <c r="H181" s="86" t="s">
        <v>187</v>
      </c>
      <c r="I181" s="236">
        <v>0</v>
      </c>
      <c r="J181" s="252">
        <f t="shared" si="35"/>
        <v>0</v>
      </c>
      <c r="K181" s="358"/>
      <c r="L181" s="356"/>
      <c r="M181" s="324"/>
      <c r="N181" s="228">
        <f t="shared" si="38"/>
        <v>0</v>
      </c>
      <c r="O181" s="268">
        <f t="shared" si="39"/>
        <v>0</v>
      </c>
      <c r="P181" s="345">
        <v>0</v>
      </c>
      <c r="Q181" s="272">
        <f t="shared" si="40"/>
        <v>0</v>
      </c>
      <c r="R181" s="234"/>
      <c r="S181" s="235"/>
      <c r="T181" s="236">
        <v>0</v>
      </c>
      <c r="U181" s="236">
        <v>0</v>
      </c>
      <c r="V181" s="87">
        <f t="shared" si="31"/>
        <v>1</v>
      </c>
      <c r="W181" s="276">
        <f t="shared" si="36"/>
        <v>0</v>
      </c>
      <c r="X181" s="276">
        <f t="shared" si="32"/>
        <v>0</v>
      </c>
      <c r="Y181" s="276">
        <f t="shared" si="37"/>
        <v>0</v>
      </c>
      <c r="Z181" s="276">
        <f t="shared" si="32"/>
        <v>0</v>
      </c>
      <c r="AB181" s="80"/>
      <c r="AC181" s="80"/>
      <c r="AD181" s="81"/>
      <c r="AE181" s="80"/>
      <c r="AF181" s="81"/>
      <c r="AG181" s="82"/>
      <c r="AH181" s="83"/>
      <c r="AI181" s="83"/>
      <c r="AJ181" s="84"/>
      <c r="AK181" s="80"/>
      <c r="AL181" s="80"/>
      <c r="AM181" s="80"/>
      <c r="AN181" s="80"/>
    </row>
    <row r="182" spans="2:40" s="49" customFormat="1" outlineLevel="1">
      <c r="B182" s="596"/>
      <c r="C182" s="600"/>
      <c r="D182" s="601"/>
      <c r="E182" s="374"/>
      <c r="F182" s="248"/>
      <c r="G182" s="252">
        <f t="shared" si="41"/>
        <v>0</v>
      </c>
      <c r="H182" s="86" t="s">
        <v>187</v>
      </c>
      <c r="I182" s="236">
        <v>0</v>
      </c>
      <c r="J182" s="252">
        <f t="shared" si="35"/>
        <v>0</v>
      </c>
      <c r="K182" s="358"/>
      <c r="L182" s="356"/>
      <c r="M182" s="324"/>
      <c r="N182" s="228">
        <f t="shared" si="38"/>
        <v>0</v>
      </c>
      <c r="O182" s="268">
        <f t="shared" si="39"/>
        <v>0</v>
      </c>
      <c r="P182" s="345">
        <v>0</v>
      </c>
      <c r="Q182" s="272">
        <f t="shared" si="40"/>
        <v>0</v>
      </c>
      <c r="R182" s="234"/>
      <c r="S182" s="235"/>
      <c r="T182" s="236">
        <v>0</v>
      </c>
      <c r="U182" s="236">
        <v>0</v>
      </c>
      <c r="V182" s="87">
        <f t="shared" si="31"/>
        <v>1</v>
      </c>
      <c r="W182" s="276">
        <f t="shared" si="36"/>
        <v>0</v>
      </c>
      <c r="X182" s="276">
        <f t="shared" si="32"/>
        <v>0</v>
      </c>
      <c r="Y182" s="276">
        <f t="shared" si="37"/>
        <v>0</v>
      </c>
      <c r="Z182" s="276">
        <f t="shared" si="32"/>
        <v>0</v>
      </c>
      <c r="AB182" s="80"/>
      <c r="AC182" s="80"/>
      <c r="AD182" s="81"/>
      <c r="AE182" s="80"/>
      <c r="AF182" s="81"/>
      <c r="AG182" s="82"/>
      <c r="AH182" s="83"/>
      <c r="AI182" s="83"/>
      <c r="AJ182" s="84"/>
      <c r="AK182" s="80"/>
      <c r="AL182" s="80"/>
      <c r="AM182" s="80"/>
      <c r="AN182" s="80"/>
    </row>
    <row r="183" spans="2:40" s="49" customFormat="1" outlineLevel="1">
      <c r="B183" s="596"/>
      <c r="C183" s="600"/>
      <c r="D183" s="601"/>
      <c r="E183" s="374"/>
      <c r="F183" s="248"/>
      <c r="G183" s="252">
        <f t="shared" si="41"/>
        <v>0</v>
      </c>
      <c r="H183" s="86" t="s">
        <v>187</v>
      </c>
      <c r="I183" s="236">
        <v>0</v>
      </c>
      <c r="J183" s="252">
        <f t="shared" si="35"/>
        <v>0</v>
      </c>
      <c r="K183" s="358"/>
      <c r="L183" s="356"/>
      <c r="M183" s="324"/>
      <c r="N183" s="228">
        <f t="shared" si="38"/>
        <v>0</v>
      </c>
      <c r="O183" s="268">
        <f t="shared" si="39"/>
        <v>0</v>
      </c>
      <c r="P183" s="345">
        <v>0</v>
      </c>
      <c r="Q183" s="272">
        <f t="shared" si="40"/>
        <v>0</v>
      </c>
      <c r="R183" s="234"/>
      <c r="S183" s="235"/>
      <c r="T183" s="236">
        <v>0</v>
      </c>
      <c r="U183" s="236">
        <v>0</v>
      </c>
      <c r="V183" s="87">
        <f t="shared" si="31"/>
        <v>1</v>
      </c>
      <c r="W183" s="276">
        <f t="shared" si="36"/>
        <v>0</v>
      </c>
      <c r="X183" s="276">
        <f t="shared" si="32"/>
        <v>0</v>
      </c>
      <c r="Y183" s="276">
        <f t="shared" si="37"/>
        <v>0</v>
      </c>
      <c r="Z183" s="276">
        <f t="shared" si="32"/>
        <v>0</v>
      </c>
      <c r="AB183" s="80"/>
      <c r="AC183" s="80"/>
      <c r="AD183" s="81"/>
      <c r="AE183" s="80"/>
      <c r="AF183" s="81"/>
      <c r="AG183" s="82"/>
      <c r="AH183" s="83"/>
      <c r="AI183" s="83"/>
      <c r="AJ183" s="84"/>
      <c r="AK183" s="80"/>
      <c r="AL183" s="80"/>
      <c r="AM183" s="80"/>
      <c r="AN183" s="80"/>
    </row>
    <row r="184" spans="2:40" s="49" customFormat="1" outlineLevel="1">
      <c r="B184" s="596"/>
      <c r="C184" s="600"/>
      <c r="D184" s="601"/>
      <c r="E184" s="374"/>
      <c r="F184" s="248"/>
      <c r="G184" s="252">
        <f t="shared" si="41"/>
        <v>0</v>
      </c>
      <c r="H184" s="86" t="s">
        <v>187</v>
      </c>
      <c r="I184" s="236">
        <v>0</v>
      </c>
      <c r="J184" s="252">
        <f t="shared" si="35"/>
        <v>0</v>
      </c>
      <c r="K184" s="358"/>
      <c r="L184" s="356"/>
      <c r="M184" s="324"/>
      <c r="N184" s="228">
        <f t="shared" si="38"/>
        <v>0</v>
      </c>
      <c r="O184" s="268">
        <f t="shared" si="39"/>
        <v>0</v>
      </c>
      <c r="P184" s="345">
        <v>0</v>
      </c>
      <c r="Q184" s="272">
        <f t="shared" si="40"/>
        <v>0</v>
      </c>
      <c r="R184" s="234"/>
      <c r="S184" s="235"/>
      <c r="T184" s="236">
        <v>0</v>
      </c>
      <c r="U184" s="236">
        <v>0</v>
      </c>
      <c r="V184" s="87">
        <f t="shared" si="31"/>
        <v>1</v>
      </c>
      <c r="W184" s="276">
        <f t="shared" si="36"/>
        <v>0</v>
      </c>
      <c r="X184" s="276">
        <f t="shared" si="32"/>
        <v>0</v>
      </c>
      <c r="Y184" s="276">
        <f t="shared" si="37"/>
        <v>0</v>
      </c>
      <c r="Z184" s="276">
        <f t="shared" si="32"/>
        <v>0</v>
      </c>
      <c r="AB184" s="80"/>
      <c r="AC184" s="80"/>
      <c r="AD184" s="81"/>
      <c r="AE184" s="80"/>
      <c r="AF184" s="81"/>
      <c r="AG184" s="82"/>
      <c r="AH184" s="83"/>
      <c r="AI184" s="83"/>
      <c r="AJ184" s="84"/>
      <c r="AK184" s="80"/>
      <c r="AL184" s="80"/>
      <c r="AM184" s="80"/>
      <c r="AN184" s="80"/>
    </row>
    <row r="185" spans="2:40" s="49" customFormat="1" outlineLevel="1">
      <c r="B185" s="596"/>
      <c r="C185" s="600"/>
      <c r="D185" s="601"/>
      <c r="E185" s="374"/>
      <c r="F185" s="248"/>
      <c r="G185" s="252">
        <f t="shared" si="41"/>
        <v>0</v>
      </c>
      <c r="H185" s="86" t="s">
        <v>187</v>
      </c>
      <c r="I185" s="236">
        <v>0</v>
      </c>
      <c r="J185" s="252">
        <f t="shared" si="35"/>
        <v>0</v>
      </c>
      <c r="K185" s="358"/>
      <c r="L185" s="356"/>
      <c r="M185" s="324"/>
      <c r="N185" s="228">
        <f t="shared" si="38"/>
        <v>0</v>
      </c>
      <c r="O185" s="268">
        <f t="shared" si="39"/>
        <v>0</v>
      </c>
      <c r="P185" s="345">
        <v>0</v>
      </c>
      <c r="Q185" s="272">
        <f t="shared" si="40"/>
        <v>0</v>
      </c>
      <c r="R185" s="234"/>
      <c r="S185" s="235"/>
      <c r="T185" s="236">
        <v>0</v>
      </c>
      <c r="U185" s="236">
        <v>0</v>
      </c>
      <c r="V185" s="87">
        <f t="shared" si="31"/>
        <v>1</v>
      </c>
      <c r="W185" s="276">
        <f t="shared" si="36"/>
        <v>0</v>
      </c>
      <c r="X185" s="276">
        <f t="shared" si="32"/>
        <v>0</v>
      </c>
      <c r="Y185" s="276">
        <f t="shared" si="37"/>
        <v>0</v>
      </c>
      <c r="Z185" s="276">
        <f t="shared" si="32"/>
        <v>0</v>
      </c>
      <c r="AB185" s="80"/>
      <c r="AC185" s="80"/>
      <c r="AD185" s="81"/>
      <c r="AE185" s="80"/>
      <c r="AF185" s="81"/>
      <c r="AG185" s="82"/>
      <c r="AH185" s="83"/>
      <c r="AI185" s="83"/>
      <c r="AJ185" s="84"/>
      <c r="AK185" s="80"/>
      <c r="AL185" s="80"/>
      <c r="AM185" s="80"/>
      <c r="AN185" s="80"/>
    </row>
    <row r="186" spans="2:40" s="49" customFormat="1" outlineLevel="1">
      <c r="B186" s="596"/>
      <c r="C186" s="600"/>
      <c r="D186" s="601"/>
      <c r="E186" s="374"/>
      <c r="F186" s="248"/>
      <c r="G186" s="252">
        <f t="shared" si="41"/>
        <v>0</v>
      </c>
      <c r="H186" s="86" t="s">
        <v>187</v>
      </c>
      <c r="I186" s="236">
        <v>0</v>
      </c>
      <c r="J186" s="252">
        <f t="shared" si="35"/>
        <v>0</v>
      </c>
      <c r="K186" s="358"/>
      <c r="L186" s="356"/>
      <c r="M186" s="324"/>
      <c r="N186" s="228">
        <f t="shared" si="38"/>
        <v>0</v>
      </c>
      <c r="O186" s="268">
        <f t="shared" si="39"/>
        <v>0</v>
      </c>
      <c r="P186" s="345">
        <v>0</v>
      </c>
      <c r="Q186" s="272">
        <f t="shared" si="40"/>
        <v>0</v>
      </c>
      <c r="R186" s="234"/>
      <c r="S186" s="235"/>
      <c r="T186" s="236">
        <v>0</v>
      </c>
      <c r="U186" s="236">
        <v>0</v>
      </c>
      <c r="V186" s="87">
        <f t="shared" si="31"/>
        <v>1</v>
      </c>
      <c r="W186" s="276">
        <f t="shared" si="36"/>
        <v>0</v>
      </c>
      <c r="X186" s="276">
        <f t="shared" si="32"/>
        <v>0</v>
      </c>
      <c r="Y186" s="276">
        <f t="shared" si="37"/>
        <v>0</v>
      </c>
      <c r="Z186" s="276">
        <f t="shared" si="32"/>
        <v>0</v>
      </c>
      <c r="AB186" s="80"/>
      <c r="AC186" s="80"/>
      <c r="AD186" s="81"/>
      <c r="AE186" s="80"/>
      <c r="AF186" s="81"/>
      <c r="AG186" s="82"/>
      <c r="AH186" s="83"/>
      <c r="AI186" s="83"/>
      <c r="AJ186" s="84"/>
      <c r="AK186" s="80"/>
      <c r="AL186" s="80"/>
      <c r="AM186" s="80"/>
      <c r="AN186" s="80"/>
    </row>
    <row r="187" spans="2:40" s="49" customFormat="1" outlineLevel="1">
      <c r="B187" s="596"/>
      <c r="C187" s="600"/>
      <c r="D187" s="601"/>
      <c r="E187" s="374"/>
      <c r="F187" s="248"/>
      <c r="G187" s="252">
        <f t="shared" si="41"/>
        <v>0</v>
      </c>
      <c r="H187" s="86" t="s">
        <v>187</v>
      </c>
      <c r="I187" s="236">
        <v>0</v>
      </c>
      <c r="J187" s="252">
        <f t="shared" si="35"/>
        <v>0</v>
      </c>
      <c r="K187" s="358"/>
      <c r="L187" s="356"/>
      <c r="M187" s="324"/>
      <c r="N187" s="228">
        <f t="shared" si="38"/>
        <v>0</v>
      </c>
      <c r="O187" s="268">
        <f t="shared" si="39"/>
        <v>0</v>
      </c>
      <c r="P187" s="345">
        <v>0</v>
      </c>
      <c r="Q187" s="272">
        <f t="shared" si="40"/>
        <v>0</v>
      </c>
      <c r="R187" s="234"/>
      <c r="S187" s="235"/>
      <c r="T187" s="236">
        <v>0</v>
      </c>
      <c r="U187" s="236">
        <v>0</v>
      </c>
      <c r="V187" s="87">
        <f t="shared" si="31"/>
        <v>1</v>
      </c>
      <c r="W187" s="276">
        <f t="shared" si="36"/>
        <v>0</v>
      </c>
      <c r="X187" s="276">
        <f t="shared" si="32"/>
        <v>0</v>
      </c>
      <c r="Y187" s="276">
        <f t="shared" si="37"/>
        <v>0</v>
      </c>
      <c r="Z187" s="276">
        <f t="shared" si="32"/>
        <v>0</v>
      </c>
      <c r="AB187" s="80"/>
      <c r="AC187" s="80"/>
      <c r="AD187" s="81"/>
      <c r="AE187" s="80"/>
      <c r="AF187" s="81"/>
      <c r="AG187" s="82"/>
      <c r="AH187" s="83"/>
      <c r="AI187" s="83"/>
      <c r="AJ187" s="84"/>
      <c r="AK187" s="80"/>
      <c r="AL187" s="80"/>
      <c r="AM187" s="80"/>
      <c r="AN187" s="80"/>
    </row>
    <row r="188" spans="2:40" s="49" customFormat="1" outlineLevel="1">
      <c r="B188" s="596"/>
      <c r="C188" s="600"/>
      <c r="D188" s="601"/>
      <c r="E188" s="374"/>
      <c r="F188" s="248"/>
      <c r="G188" s="252">
        <f t="shared" si="41"/>
        <v>0</v>
      </c>
      <c r="H188" s="86" t="s">
        <v>187</v>
      </c>
      <c r="I188" s="236">
        <v>0</v>
      </c>
      <c r="J188" s="252">
        <f t="shared" si="35"/>
        <v>0</v>
      </c>
      <c r="K188" s="358"/>
      <c r="L188" s="356"/>
      <c r="M188" s="324"/>
      <c r="N188" s="228">
        <f t="shared" si="38"/>
        <v>0</v>
      </c>
      <c r="O188" s="268">
        <f t="shared" si="39"/>
        <v>0</v>
      </c>
      <c r="P188" s="345">
        <v>0</v>
      </c>
      <c r="Q188" s="272">
        <f t="shared" si="40"/>
        <v>0</v>
      </c>
      <c r="R188" s="234"/>
      <c r="S188" s="235"/>
      <c r="T188" s="236">
        <v>0</v>
      </c>
      <c r="U188" s="236">
        <v>0</v>
      </c>
      <c r="V188" s="87">
        <f t="shared" si="31"/>
        <v>1</v>
      </c>
      <c r="W188" s="276">
        <f t="shared" si="36"/>
        <v>0</v>
      </c>
      <c r="X188" s="276">
        <f t="shared" si="32"/>
        <v>0</v>
      </c>
      <c r="Y188" s="276">
        <f t="shared" si="37"/>
        <v>0</v>
      </c>
      <c r="Z188" s="276">
        <f t="shared" si="32"/>
        <v>0</v>
      </c>
      <c r="AB188" s="80"/>
      <c r="AC188" s="80"/>
      <c r="AD188" s="81"/>
      <c r="AE188" s="80"/>
      <c r="AF188" s="81"/>
      <c r="AG188" s="82"/>
      <c r="AH188" s="83"/>
      <c r="AI188" s="83"/>
      <c r="AJ188" s="84"/>
      <c r="AK188" s="80"/>
      <c r="AL188" s="80"/>
      <c r="AM188" s="80"/>
      <c r="AN188" s="80"/>
    </row>
    <row r="189" spans="2:40" s="49" customFormat="1" outlineLevel="1">
      <c r="B189" s="596"/>
      <c r="C189" s="600"/>
      <c r="D189" s="601"/>
      <c r="E189" s="374"/>
      <c r="F189" s="248"/>
      <c r="G189" s="252">
        <f t="shared" si="41"/>
        <v>0</v>
      </c>
      <c r="H189" s="86" t="s">
        <v>187</v>
      </c>
      <c r="I189" s="236">
        <v>0</v>
      </c>
      <c r="J189" s="252">
        <f t="shared" si="35"/>
        <v>0</v>
      </c>
      <c r="K189" s="358"/>
      <c r="L189" s="356"/>
      <c r="M189" s="324"/>
      <c r="N189" s="228">
        <f t="shared" si="38"/>
        <v>0</v>
      </c>
      <c r="O189" s="268">
        <f t="shared" si="39"/>
        <v>0</v>
      </c>
      <c r="P189" s="345">
        <v>0</v>
      </c>
      <c r="Q189" s="272">
        <f t="shared" si="40"/>
        <v>0</v>
      </c>
      <c r="R189" s="234"/>
      <c r="S189" s="235"/>
      <c r="T189" s="236">
        <v>0</v>
      </c>
      <c r="U189" s="236">
        <v>0</v>
      </c>
      <c r="V189" s="87">
        <f t="shared" si="31"/>
        <v>1</v>
      </c>
      <c r="W189" s="276">
        <f t="shared" si="36"/>
        <v>0</v>
      </c>
      <c r="X189" s="276">
        <f t="shared" si="32"/>
        <v>0</v>
      </c>
      <c r="Y189" s="276">
        <f t="shared" si="37"/>
        <v>0</v>
      </c>
      <c r="Z189" s="276">
        <f t="shared" si="32"/>
        <v>0</v>
      </c>
      <c r="AB189" s="80"/>
      <c r="AC189" s="80"/>
      <c r="AD189" s="81"/>
      <c r="AE189" s="80"/>
      <c r="AF189" s="81"/>
      <c r="AG189" s="82"/>
      <c r="AH189" s="83"/>
      <c r="AI189" s="83"/>
      <c r="AJ189" s="84"/>
      <c r="AK189" s="80"/>
      <c r="AL189" s="80"/>
      <c r="AM189" s="80"/>
      <c r="AN189" s="80"/>
    </row>
    <row r="190" spans="2:40" s="49" customFormat="1" outlineLevel="1">
      <c r="B190" s="596"/>
      <c r="C190" s="600"/>
      <c r="D190" s="601"/>
      <c r="E190" s="374"/>
      <c r="F190" s="248"/>
      <c r="G190" s="252">
        <f t="shared" si="41"/>
        <v>0</v>
      </c>
      <c r="H190" s="86" t="s">
        <v>187</v>
      </c>
      <c r="I190" s="236">
        <v>0</v>
      </c>
      <c r="J190" s="252">
        <f t="shared" si="35"/>
        <v>0</v>
      </c>
      <c r="K190" s="358"/>
      <c r="L190" s="356"/>
      <c r="M190" s="324"/>
      <c r="N190" s="228">
        <f t="shared" si="38"/>
        <v>0</v>
      </c>
      <c r="O190" s="268">
        <f t="shared" si="39"/>
        <v>0</v>
      </c>
      <c r="P190" s="345">
        <v>0</v>
      </c>
      <c r="Q190" s="272">
        <f t="shared" si="40"/>
        <v>0</v>
      </c>
      <c r="R190" s="234"/>
      <c r="S190" s="235"/>
      <c r="T190" s="236">
        <v>0</v>
      </c>
      <c r="U190" s="236">
        <v>0</v>
      </c>
      <c r="V190" s="87">
        <f t="shared" si="31"/>
        <v>1</v>
      </c>
      <c r="W190" s="276">
        <f t="shared" si="36"/>
        <v>0</v>
      </c>
      <c r="X190" s="276">
        <f t="shared" si="32"/>
        <v>0</v>
      </c>
      <c r="Y190" s="276">
        <f t="shared" si="37"/>
        <v>0</v>
      </c>
      <c r="Z190" s="276">
        <f t="shared" si="32"/>
        <v>0</v>
      </c>
      <c r="AB190" s="80"/>
      <c r="AC190" s="80"/>
      <c r="AD190" s="81"/>
      <c r="AE190" s="80"/>
      <c r="AF190" s="81"/>
      <c r="AG190" s="82"/>
      <c r="AH190" s="83"/>
      <c r="AI190" s="83"/>
      <c r="AJ190" s="84"/>
      <c r="AK190" s="80"/>
      <c r="AL190" s="80"/>
      <c r="AM190" s="80"/>
      <c r="AN190" s="80"/>
    </row>
    <row r="191" spans="2:40" s="49" customFormat="1" outlineLevel="1">
      <c r="B191" s="596"/>
      <c r="C191" s="600"/>
      <c r="D191" s="601"/>
      <c r="E191" s="374"/>
      <c r="F191" s="248"/>
      <c r="G191" s="252">
        <f>IF(AND(F191&lt;&gt;0,$D$31&lt;&gt;0),F191/$D$31,0)</f>
        <v>0</v>
      </c>
      <c r="H191" s="86" t="s">
        <v>187</v>
      </c>
      <c r="I191" s="236">
        <v>0</v>
      </c>
      <c r="J191" s="252">
        <f t="shared" si="35"/>
        <v>0</v>
      </c>
      <c r="K191" s="358"/>
      <c r="L191" s="356"/>
      <c r="M191" s="324"/>
      <c r="N191" s="228">
        <f t="shared" si="38"/>
        <v>0</v>
      </c>
      <c r="O191" s="268">
        <f t="shared" si="39"/>
        <v>0</v>
      </c>
      <c r="P191" s="345">
        <v>0</v>
      </c>
      <c r="Q191" s="272">
        <f t="shared" si="40"/>
        <v>0</v>
      </c>
      <c r="R191" s="234"/>
      <c r="S191" s="235"/>
      <c r="T191" s="236">
        <v>0</v>
      </c>
      <c r="U191" s="236">
        <v>0</v>
      </c>
      <c r="V191" s="87">
        <f t="shared" si="31"/>
        <v>1</v>
      </c>
      <c r="W191" s="276">
        <f t="shared" si="36"/>
        <v>0</v>
      </c>
      <c r="X191" s="276">
        <f t="shared" si="32"/>
        <v>0</v>
      </c>
      <c r="Y191" s="276">
        <f t="shared" si="37"/>
        <v>0</v>
      </c>
      <c r="Z191" s="276">
        <f t="shared" si="32"/>
        <v>0</v>
      </c>
      <c r="AB191" s="80"/>
      <c r="AC191" s="80"/>
      <c r="AD191" s="81"/>
      <c r="AE191" s="80"/>
      <c r="AF191" s="81"/>
      <c r="AG191" s="82"/>
      <c r="AH191" s="83"/>
      <c r="AI191" s="83"/>
      <c r="AJ191" s="84"/>
      <c r="AK191" s="80"/>
      <c r="AL191" s="80"/>
      <c r="AM191" s="80"/>
      <c r="AN191" s="80"/>
    </row>
    <row r="192" spans="2:40" s="49" customFormat="1" outlineLevel="1">
      <c r="B192" s="596"/>
      <c r="C192" s="600"/>
      <c r="D192" s="601"/>
      <c r="E192" s="374"/>
      <c r="F192" s="248"/>
      <c r="G192" s="252">
        <f>IF(AND(F192&lt;&gt;0,$D$31&lt;&gt;0),F192/$D$31,0)</f>
        <v>0</v>
      </c>
      <c r="H192" s="86" t="s">
        <v>187</v>
      </c>
      <c r="I192" s="236">
        <v>0</v>
      </c>
      <c r="J192" s="252">
        <f t="shared" si="35"/>
        <v>0</v>
      </c>
      <c r="K192" s="358"/>
      <c r="L192" s="356"/>
      <c r="M192" s="324"/>
      <c r="N192" s="228">
        <f t="shared" si="38"/>
        <v>0</v>
      </c>
      <c r="O192" s="268">
        <f t="shared" si="39"/>
        <v>0</v>
      </c>
      <c r="P192" s="345">
        <v>0</v>
      </c>
      <c r="Q192" s="272">
        <f t="shared" si="40"/>
        <v>0</v>
      </c>
      <c r="R192" s="234"/>
      <c r="S192" s="235"/>
      <c r="T192" s="236">
        <v>0</v>
      </c>
      <c r="U192" s="236">
        <v>0</v>
      </c>
      <c r="V192" s="87">
        <f t="shared" si="31"/>
        <v>1</v>
      </c>
      <c r="W192" s="276">
        <f t="shared" si="36"/>
        <v>0</v>
      </c>
      <c r="X192" s="276">
        <f t="shared" si="32"/>
        <v>0</v>
      </c>
      <c r="Y192" s="276">
        <f t="shared" si="37"/>
        <v>0</v>
      </c>
      <c r="Z192" s="276">
        <f t="shared" si="32"/>
        <v>0</v>
      </c>
      <c r="AB192" s="80"/>
      <c r="AC192" s="80"/>
      <c r="AD192" s="81"/>
      <c r="AE192" s="80"/>
      <c r="AF192" s="81"/>
      <c r="AG192" s="82"/>
      <c r="AH192" s="83"/>
      <c r="AI192" s="83"/>
      <c r="AJ192" s="84"/>
      <c r="AK192" s="80"/>
      <c r="AL192" s="80"/>
      <c r="AM192" s="80"/>
      <c r="AN192" s="80"/>
    </row>
    <row r="193" spans="2:40" s="49" customFormat="1" outlineLevel="1">
      <c r="B193" s="596"/>
      <c r="C193" s="600"/>
      <c r="D193" s="601"/>
      <c r="E193" s="374"/>
      <c r="F193" s="248"/>
      <c r="G193" s="252">
        <f>IF(AND(F193&lt;&gt;0,$D$31&lt;&gt;0),F193/$D$31,0)</f>
        <v>0</v>
      </c>
      <c r="H193" s="86" t="s">
        <v>187</v>
      </c>
      <c r="I193" s="236">
        <v>0</v>
      </c>
      <c r="J193" s="252">
        <f t="shared" si="35"/>
        <v>0</v>
      </c>
      <c r="K193" s="358"/>
      <c r="L193" s="356"/>
      <c r="M193" s="324"/>
      <c r="N193" s="228">
        <f t="shared" si="38"/>
        <v>0</v>
      </c>
      <c r="O193" s="268">
        <f t="shared" si="39"/>
        <v>0</v>
      </c>
      <c r="P193" s="345">
        <v>0</v>
      </c>
      <c r="Q193" s="272">
        <f t="shared" si="40"/>
        <v>0</v>
      </c>
      <c r="R193" s="234"/>
      <c r="S193" s="235"/>
      <c r="T193" s="236">
        <v>0</v>
      </c>
      <c r="U193" s="236">
        <v>0</v>
      </c>
      <c r="V193" s="87">
        <f t="shared" si="31"/>
        <v>1</v>
      </c>
      <c r="W193" s="276">
        <f t="shared" si="36"/>
        <v>0</v>
      </c>
      <c r="X193" s="276">
        <f t="shared" si="32"/>
        <v>0</v>
      </c>
      <c r="Y193" s="276">
        <f t="shared" si="37"/>
        <v>0</v>
      </c>
      <c r="Z193" s="276">
        <f t="shared" si="32"/>
        <v>0</v>
      </c>
      <c r="AB193" s="80"/>
      <c r="AC193" s="80"/>
      <c r="AD193" s="81"/>
      <c r="AE193" s="80"/>
      <c r="AF193" s="81"/>
      <c r="AG193" s="82"/>
      <c r="AH193" s="83"/>
      <c r="AI193" s="83"/>
      <c r="AJ193" s="84"/>
      <c r="AK193" s="80"/>
      <c r="AL193" s="80"/>
      <c r="AM193" s="80"/>
      <c r="AN193" s="80"/>
    </row>
    <row r="194" spans="2:40" s="49" customFormat="1" outlineLevel="1">
      <c r="B194" s="596"/>
      <c r="C194" s="600"/>
      <c r="D194" s="601"/>
      <c r="E194" s="374"/>
      <c r="F194" s="248"/>
      <c r="G194" s="252">
        <f t="shared" ref="G194:G196" si="42">IF(AND(F194&lt;&gt;0,$D$31&lt;&gt;0),F194/$D$31,0)</f>
        <v>0</v>
      </c>
      <c r="H194" s="86" t="s">
        <v>187</v>
      </c>
      <c r="I194" s="236">
        <v>0</v>
      </c>
      <c r="J194" s="252">
        <f t="shared" si="35"/>
        <v>0</v>
      </c>
      <c r="K194" s="358"/>
      <c r="L194" s="356"/>
      <c r="M194" s="324"/>
      <c r="N194" s="228">
        <f t="shared" si="38"/>
        <v>0</v>
      </c>
      <c r="O194" s="268">
        <f t="shared" si="39"/>
        <v>0</v>
      </c>
      <c r="P194" s="345">
        <v>0</v>
      </c>
      <c r="Q194" s="272">
        <f t="shared" si="40"/>
        <v>0</v>
      </c>
      <c r="R194" s="234"/>
      <c r="S194" s="235"/>
      <c r="T194" s="236">
        <v>0</v>
      </c>
      <c r="U194" s="236">
        <v>0</v>
      </c>
      <c r="V194" s="87">
        <f t="shared" si="31"/>
        <v>1</v>
      </c>
      <c r="W194" s="276">
        <f t="shared" si="36"/>
        <v>0</v>
      </c>
      <c r="X194" s="276">
        <f t="shared" si="32"/>
        <v>0</v>
      </c>
      <c r="Y194" s="276">
        <f t="shared" si="37"/>
        <v>0</v>
      </c>
      <c r="Z194" s="276">
        <f t="shared" si="32"/>
        <v>0</v>
      </c>
      <c r="AB194" s="80"/>
      <c r="AC194" s="80"/>
      <c r="AD194" s="81"/>
      <c r="AE194" s="80"/>
      <c r="AF194" s="81"/>
      <c r="AG194" s="82"/>
      <c r="AH194" s="83"/>
      <c r="AI194" s="83"/>
      <c r="AJ194" s="84"/>
      <c r="AK194" s="80"/>
      <c r="AL194" s="80"/>
      <c r="AM194" s="80"/>
      <c r="AN194" s="80"/>
    </row>
    <row r="195" spans="2:40" s="49" customFormat="1" outlineLevel="1">
      <c r="B195" s="596"/>
      <c r="C195" s="600"/>
      <c r="D195" s="601"/>
      <c r="E195" s="374"/>
      <c r="F195" s="248"/>
      <c r="G195" s="252">
        <f t="shared" si="42"/>
        <v>0</v>
      </c>
      <c r="H195" s="86" t="s">
        <v>187</v>
      </c>
      <c r="I195" s="236">
        <v>0</v>
      </c>
      <c r="J195" s="252">
        <f t="shared" si="35"/>
        <v>0</v>
      </c>
      <c r="K195" s="358"/>
      <c r="L195" s="356"/>
      <c r="M195" s="324"/>
      <c r="N195" s="228">
        <f t="shared" si="38"/>
        <v>0</v>
      </c>
      <c r="O195" s="268">
        <f t="shared" si="39"/>
        <v>0</v>
      </c>
      <c r="P195" s="345">
        <v>0</v>
      </c>
      <c r="Q195" s="272">
        <f t="shared" si="40"/>
        <v>0</v>
      </c>
      <c r="R195" s="234"/>
      <c r="S195" s="235"/>
      <c r="T195" s="236">
        <v>0</v>
      </c>
      <c r="U195" s="236">
        <v>0</v>
      </c>
      <c r="V195" s="87">
        <f t="shared" si="31"/>
        <v>1</v>
      </c>
      <c r="W195" s="276">
        <f t="shared" si="36"/>
        <v>0</v>
      </c>
      <c r="X195" s="276">
        <f t="shared" si="32"/>
        <v>0</v>
      </c>
      <c r="Y195" s="276">
        <f t="shared" si="37"/>
        <v>0</v>
      </c>
      <c r="Z195" s="276">
        <f t="shared" si="32"/>
        <v>0</v>
      </c>
      <c r="AB195" s="80"/>
      <c r="AC195" s="80"/>
      <c r="AD195" s="81"/>
      <c r="AE195" s="80"/>
      <c r="AF195" s="81"/>
      <c r="AG195" s="82"/>
      <c r="AH195" s="83"/>
      <c r="AI195" s="83"/>
      <c r="AJ195" s="84"/>
      <c r="AK195" s="80"/>
      <c r="AL195" s="80"/>
      <c r="AM195" s="80"/>
      <c r="AN195" s="80"/>
    </row>
    <row r="196" spans="2:40" s="49" customFormat="1" outlineLevel="1">
      <c r="B196" s="597"/>
      <c r="C196" s="602"/>
      <c r="D196" s="603"/>
      <c r="E196" s="374"/>
      <c r="F196" s="248"/>
      <c r="G196" s="252">
        <f t="shared" si="42"/>
        <v>0</v>
      </c>
      <c r="H196" s="86" t="s">
        <v>187</v>
      </c>
      <c r="I196" s="236">
        <v>0</v>
      </c>
      <c r="J196" s="252">
        <f t="shared" si="35"/>
        <v>0</v>
      </c>
      <c r="K196" s="358"/>
      <c r="L196" s="356"/>
      <c r="M196" s="324"/>
      <c r="N196" s="228">
        <f t="shared" si="38"/>
        <v>0</v>
      </c>
      <c r="O196" s="268">
        <f t="shared" si="39"/>
        <v>0</v>
      </c>
      <c r="P196" s="345">
        <v>0</v>
      </c>
      <c r="Q196" s="272">
        <f t="shared" si="40"/>
        <v>0</v>
      </c>
      <c r="R196" s="234"/>
      <c r="S196" s="235"/>
      <c r="T196" s="236">
        <v>0</v>
      </c>
      <c r="U196" s="236">
        <v>0</v>
      </c>
      <c r="V196" s="87">
        <f t="shared" si="31"/>
        <v>1</v>
      </c>
      <c r="W196" s="276">
        <f t="shared" si="36"/>
        <v>0</v>
      </c>
      <c r="X196" s="276">
        <f t="shared" si="32"/>
        <v>0</v>
      </c>
      <c r="Y196" s="276">
        <f t="shared" si="37"/>
        <v>0</v>
      </c>
      <c r="Z196" s="276">
        <f t="shared" si="32"/>
        <v>0</v>
      </c>
      <c r="AB196" s="80"/>
      <c r="AC196" s="80"/>
      <c r="AD196" s="81"/>
      <c r="AE196" s="80"/>
      <c r="AF196" s="81"/>
      <c r="AG196" s="82"/>
      <c r="AH196" s="83"/>
      <c r="AI196" s="83"/>
      <c r="AJ196" s="84"/>
      <c r="AK196" s="80"/>
      <c r="AL196" s="80"/>
      <c r="AM196" s="80"/>
      <c r="AN196" s="80"/>
    </row>
    <row r="197" spans="2:40" s="49" customFormat="1" ht="15.75">
      <c r="B197" s="88">
        <v>2.2000000000000002</v>
      </c>
      <c r="C197" s="566" t="s">
        <v>265</v>
      </c>
      <c r="D197" s="567"/>
      <c r="E197" s="219" t="s">
        <v>187</v>
      </c>
      <c r="F197" s="247">
        <f>SUM(F198:F217)</f>
        <v>0</v>
      </c>
      <c r="G197" s="247">
        <f>IF(AND(F197&lt;&gt;0,$D$31&lt;&gt;0),F197/$D$31,0)</f>
        <v>0</v>
      </c>
      <c r="H197" s="85" cm="1">
        <f t="array" ref="H197">SUMPRODUCT((C176:D459="Superstructure: Upper Floors")*G176:G459)</f>
        <v>0</v>
      </c>
      <c r="I197" s="216" t="s">
        <v>187</v>
      </c>
      <c r="J197" s="249">
        <f>SUM(J198:J217)</f>
        <v>0</v>
      </c>
      <c r="K197" s="230" t="s">
        <v>187</v>
      </c>
      <c r="L197" s="261" t="s">
        <v>187</v>
      </c>
      <c r="M197" s="260" t="s">
        <v>187</v>
      </c>
      <c r="N197" s="266" t="s">
        <v>187</v>
      </c>
      <c r="O197" s="269">
        <f>SUM(O198:O217)</f>
        <v>0</v>
      </c>
      <c r="P197" s="232" t="s">
        <v>187</v>
      </c>
      <c r="Q197" s="273">
        <f>SUM(Q198:Q217)</f>
        <v>0</v>
      </c>
      <c r="R197" s="231" t="s">
        <v>187</v>
      </c>
      <c r="S197" s="233" t="s">
        <v>187</v>
      </c>
      <c r="T197" s="278">
        <f>IF(W197&lt;&gt;0,W197/($F$197+$O$197),0)</f>
        <v>0</v>
      </c>
      <c r="U197" s="278">
        <f>IF(Y197&lt;&gt;0,Y197/($F$197+$O$197),0)</f>
        <v>0</v>
      </c>
      <c r="V197" s="215">
        <f t="shared" si="31"/>
        <v>1</v>
      </c>
      <c r="W197" s="277">
        <f>SUM(W198:W217)</f>
        <v>0</v>
      </c>
      <c r="X197" s="277">
        <f t="shared" si="32"/>
        <v>0</v>
      </c>
      <c r="Y197" s="277">
        <f>SUM(Y198:Y217)</f>
        <v>0</v>
      </c>
      <c r="Z197" s="277">
        <f t="shared" si="32"/>
        <v>0</v>
      </c>
      <c r="AB197" s="80"/>
      <c r="AC197" s="80"/>
      <c r="AD197" s="81"/>
      <c r="AE197" s="80"/>
      <c r="AF197" s="81"/>
      <c r="AG197" s="82"/>
      <c r="AH197" s="83"/>
      <c r="AI197" s="83"/>
      <c r="AJ197" s="84"/>
      <c r="AK197" s="80"/>
      <c r="AL197" s="80"/>
      <c r="AM197" s="80"/>
      <c r="AN197" s="80"/>
    </row>
    <row r="198" spans="2:40" s="49" customFormat="1" ht="15.6" hidden="1" customHeight="1" outlineLevel="1">
      <c r="B198" s="595">
        <v>2.2000000000000002</v>
      </c>
      <c r="C198" s="598" t="s">
        <v>265</v>
      </c>
      <c r="D198" s="599"/>
      <c r="E198" s="374"/>
      <c r="F198" s="248"/>
      <c r="G198" s="252">
        <f>IF(AND(F198&lt;&gt;0,$D$31&lt;&gt;0),F198/$D$31,0)</f>
        <v>0</v>
      </c>
      <c r="H198" s="86" t="s">
        <v>187</v>
      </c>
      <c r="I198" s="236">
        <v>0</v>
      </c>
      <c r="J198" s="252">
        <f t="shared" ref="J198:J216" si="43">I198*F198</f>
        <v>0</v>
      </c>
      <c r="K198" s="358"/>
      <c r="L198" s="356"/>
      <c r="M198" s="324"/>
      <c r="N198" s="228">
        <f>IF(M198&lt;&gt;0,INT(59/M198),0)</f>
        <v>0</v>
      </c>
      <c r="O198" s="268">
        <f>F198*N198</f>
        <v>0</v>
      </c>
      <c r="P198" s="345">
        <v>0</v>
      </c>
      <c r="Q198" s="272">
        <f>O198*P198</f>
        <v>0</v>
      </c>
      <c r="R198" s="234"/>
      <c r="S198" s="235"/>
      <c r="T198" s="236">
        <v>0</v>
      </c>
      <c r="U198" s="236">
        <v>0</v>
      </c>
      <c r="V198" s="87">
        <f t="shared" si="31"/>
        <v>1</v>
      </c>
      <c r="W198" s="276">
        <f t="shared" ref="W198:W217" si="44">T198*(F198+O198)</f>
        <v>0</v>
      </c>
      <c r="X198" s="276">
        <f t="shared" si="32"/>
        <v>0</v>
      </c>
      <c r="Y198" s="276">
        <f t="shared" ref="Y198:Y217" si="45">U198*(F198+O198)</f>
        <v>0</v>
      </c>
      <c r="Z198" s="276">
        <f t="shared" si="32"/>
        <v>0</v>
      </c>
      <c r="AB198" s="80"/>
      <c r="AC198" s="80"/>
      <c r="AD198" s="81"/>
      <c r="AE198" s="80"/>
      <c r="AF198" s="81"/>
      <c r="AG198" s="82"/>
      <c r="AH198" s="83"/>
      <c r="AI198" s="83"/>
      <c r="AJ198" s="84"/>
      <c r="AK198" s="80"/>
      <c r="AL198" s="80"/>
      <c r="AM198" s="80"/>
      <c r="AN198" s="80"/>
    </row>
    <row r="199" spans="2:40" s="49" customFormat="1" ht="15.6" hidden="1" customHeight="1" outlineLevel="1">
      <c r="B199" s="596"/>
      <c r="C199" s="600"/>
      <c r="D199" s="601"/>
      <c r="E199" s="374"/>
      <c r="F199" s="248"/>
      <c r="G199" s="252">
        <f>IF(AND(F199&lt;&gt;0,$D$31&lt;&gt;0),F199/$D$31,0)</f>
        <v>0</v>
      </c>
      <c r="H199" s="86" t="s">
        <v>187</v>
      </c>
      <c r="I199" s="236">
        <v>0</v>
      </c>
      <c r="J199" s="252">
        <f t="shared" si="43"/>
        <v>0</v>
      </c>
      <c r="K199" s="358"/>
      <c r="L199" s="356"/>
      <c r="M199" s="324"/>
      <c r="N199" s="228">
        <f t="shared" ref="N199:N217" si="46">IF(M199&lt;&gt;0,INT(59/M199),0)</f>
        <v>0</v>
      </c>
      <c r="O199" s="268">
        <f t="shared" ref="O199:O217" si="47">F199*N199</f>
        <v>0</v>
      </c>
      <c r="P199" s="345">
        <v>0</v>
      </c>
      <c r="Q199" s="272">
        <f t="shared" ref="Q199:Q217" si="48">O199*P199</f>
        <v>0</v>
      </c>
      <c r="R199" s="234"/>
      <c r="S199" s="235"/>
      <c r="T199" s="236">
        <v>0</v>
      </c>
      <c r="U199" s="236">
        <v>0</v>
      </c>
      <c r="V199" s="87">
        <f t="shared" si="31"/>
        <v>1</v>
      </c>
      <c r="W199" s="276">
        <f t="shared" si="44"/>
        <v>0</v>
      </c>
      <c r="X199" s="276">
        <f t="shared" si="32"/>
        <v>0</v>
      </c>
      <c r="Y199" s="276">
        <f t="shared" si="45"/>
        <v>0</v>
      </c>
      <c r="Z199" s="276">
        <f t="shared" si="32"/>
        <v>0</v>
      </c>
      <c r="AB199" s="80"/>
      <c r="AC199" s="80"/>
      <c r="AD199" s="81"/>
      <c r="AE199" s="80"/>
      <c r="AF199" s="81"/>
      <c r="AG199" s="82"/>
      <c r="AH199" s="83"/>
      <c r="AI199" s="83"/>
      <c r="AJ199" s="84"/>
      <c r="AK199" s="80"/>
      <c r="AL199" s="80"/>
      <c r="AM199" s="80"/>
      <c r="AN199" s="80"/>
    </row>
    <row r="200" spans="2:40" s="49" customFormat="1" ht="15.6" hidden="1" customHeight="1" outlineLevel="1">
      <c r="B200" s="596"/>
      <c r="C200" s="600"/>
      <c r="D200" s="601"/>
      <c r="E200" s="374"/>
      <c r="F200" s="248"/>
      <c r="G200" s="252">
        <f t="shared" ref="G200:G211" si="49">IF(AND(F200&lt;&gt;0,$D$31&lt;&gt;0),F200/$D$31,0)</f>
        <v>0</v>
      </c>
      <c r="H200" s="86" t="s">
        <v>187</v>
      </c>
      <c r="I200" s="236">
        <v>0</v>
      </c>
      <c r="J200" s="252">
        <f t="shared" si="43"/>
        <v>0</v>
      </c>
      <c r="K200" s="358"/>
      <c r="L200" s="356"/>
      <c r="M200" s="324"/>
      <c r="N200" s="228">
        <f t="shared" si="46"/>
        <v>0</v>
      </c>
      <c r="O200" s="268">
        <f t="shared" si="47"/>
        <v>0</v>
      </c>
      <c r="P200" s="345">
        <v>0</v>
      </c>
      <c r="Q200" s="272">
        <f t="shared" si="48"/>
        <v>0</v>
      </c>
      <c r="R200" s="234"/>
      <c r="S200" s="235"/>
      <c r="T200" s="236">
        <v>0</v>
      </c>
      <c r="U200" s="236">
        <v>0</v>
      </c>
      <c r="V200" s="87">
        <f t="shared" si="31"/>
        <v>1</v>
      </c>
      <c r="W200" s="276">
        <f t="shared" si="44"/>
        <v>0</v>
      </c>
      <c r="X200" s="276">
        <f t="shared" si="32"/>
        <v>0</v>
      </c>
      <c r="Y200" s="276">
        <f t="shared" si="45"/>
        <v>0</v>
      </c>
      <c r="Z200" s="276">
        <f t="shared" si="32"/>
        <v>0</v>
      </c>
      <c r="AB200" s="80"/>
      <c r="AC200" s="80"/>
      <c r="AD200" s="81"/>
      <c r="AE200" s="80"/>
      <c r="AF200" s="81"/>
      <c r="AG200" s="82"/>
      <c r="AH200" s="83"/>
      <c r="AI200" s="83"/>
      <c r="AJ200" s="84"/>
      <c r="AK200" s="80"/>
      <c r="AL200" s="80"/>
      <c r="AM200" s="80"/>
      <c r="AN200" s="80"/>
    </row>
    <row r="201" spans="2:40" s="49" customFormat="1" ht="15.6" hidden="1" customHeight="1" outlineLevel="1">
      <c r="B201" s="596"/>
      <c r="C201" s="600"/>
      <c r="D201" s="601"/>
      <c r="E201" s="374"/>
      <c r="F201" s="248"/>
      <c r="G201" s="252">
        <f t="shared" si="49"/>
        <v>0</v>
      </c>
      <c r="H201" s="86" t="s">
        <v>187</v>
      </c>
      <c r="I201" s="236">
        <v>0</v>
      </c>
      <c r="J201" s="252">
        <f t="shared" si="43"/>
        <v>0</v>
      </c>
      <c r="K201" s="358"/>
      <c r="L201" s="356"/>
      <c r="M201" s="324"/>
      <c r="N201" s="228">
        <f t="shared" si="46"/>
        <v>0</v>
      </c>
      <c r="O201" s="268">
        <f t="shared" si="47"/>
        <v>0</v>
      </c>
      <c r="P201" s="345">
        <v>0</v>
      </c>
      <c r="Q201" s="272">
        <f t="shared" si="48"/>
        <v>0</v>
      </c>
      <c r="R201" s="234"/>
      <c r="S201" s="235"/>
      <c r="T201" s="236">
        <v>0</v>
      </c>
      <c r="U201" s="236">
        <v>0</v>
      </c>
      <c r="V201" s="87">
        <f t="shared" si="31"/>
        <v>1</v>
      </c>
      <c r="W201" s="276">
        <f t="shared" si="44"/>
        <v>0</v>
      </c>
      <c r="X201" s="276">
        <f t="shared" si="32"/>
        <v>0</v>
      </c>
      <c r="Y201" s="276">
        <f t="shared" si="45"/>
        <v>0</v>
      </c>
      <c r="Z201" s="276">
        <f t="shared" si="32"/>
        <v>0</v>
      </c>
      <c r="AB201" s="80"/>
      <c r="AC201" s="80"/>
      <c r="AD201" s="81"/>
      <c r="AE201" s="80"/>
      <c r="AF201" s="81"/>
      <c r="AG201" s="82"/>
      <c r="AH201" s="83"/>
      <c r="AI201" s="83"/>
      <c r="AJ201" s="84"/>
      <c r="AK201" s="80"/>
      <c r="AL201" s="80"/>
      <c r="AM201" s="80"/>
      <c r="AN201" s="80"/>
    </row>
    <row r="202" spans="2:40" s="49" customFormat="1" ht="15.6" hidden="1" customHeight="1" outlineLevel="1">
      <c r="B202" s="596"/>
      <c r="C202" s="600"/>
      <c r="D202" s="601"/>
      <c r="E202" s="374"/>
      <c r="F202" s="248"/>
      <c r="G202" s="252">
        <f t="shared" si="49"/>
        <v>0</v>
      </c>
      <c r="H202" s="86" t="s">
        <v>187</v>
      </c>
      <c r="I202" s="236">
        <v>0</v>
      </c>
      <c r="J202" s="252">
        <f t="shared" si="43"/>
        <v>0</v>
      </c>
      <c r="K202" s="358"/>
      <c r="L202" s="356"/>
      <c r="M202" s="324"/>
      <c r="N202" s="228">
        <f t="shared" si="46"/>
        <v>0</v>
      </c>
      <c r="O202" s="268">
        <f t="shared" si="47"/>
        <v>0</v>
      </c>
      <c r="P202" s="345">
        <v>0</v>
      </c>
      <c r="Q202" s="272">
        <f t="shared" si="48"/>
        <v>0</v>
      </c>
      <c r="R202" s="234"/>
      <c r="S202" s="235"/>
      <c r="T202" s="236">
        <v>0</v>
      </c>
      <c r="U202" s="236">
        <v>0</v>
      </c>
      <c r="V202" s="87">
        <f t="shared" si="31"/>
        <v>1</v>
      </c>
      <c r="W202" s="276">
        <f t="shared" si="44"/>
        <v>0</v>
      </c>
      <c r="X202" s="276">
        <f t="shared" si="32"/>
        <v>0</v>
      </c>
      <c r="Y202" s="276">
        <f t="shared" si="45"/>
        <v>0</v>
      </c>
      <c r="Z202" s="276">
        <f t="shared" si="32"/>
        <v>0</v>
      </c>
      <c r="AB202" s="80"/>
      <c r="AC202" s="80"/>
      <c r="AD202" s="81"/>
      <c r="AE202" s="80"/>
      <c r="AF202" s="81"/>
      <c r="AG202" s="82"/>
      <c r="AH202" s="83"/>
      <c r="AI202" s="83"/>
      <c r="AJ202" s="84"/>
      <c r="AK202" s="80"/>
      <c r="AL202" s="80"/>
      <c r="AM202" s="80"/>
      <c r="AN202" s="80"/>
    </row>
    <row r="203" spans="2:40" s="49" customFormat="1" ht="15.6" hidden="1" customHeight="1" outlineLevel="1">
      <c r="B203" s="596"/>
      <c r="C203" s="600"/>
      <c r="D203" s="601"/>
      <c r="E203" s="374"/>
      <c r="F203" s="248"/>
      <c r="G203" s="252">
        <f t="shared" si="49"/>
        <v>0</v>
      </c>
      <c r="H203" s="86" t="s">
        <v>187</v>
      </c>
      <c r="I203" s="236">
        <v>0</v>
      </c>
      <c r="J203" s="252">
        <f t="shared" si="43"/>
        <v>0</v>
      </c>
      <c r="K203" s="358"/>
      <c r="L203" s="356"/>
      <c r="M203" s="324"/>
      <c r="N203" s="228">
        <f t="shared" si="46"/>
        <v>0</v>
      </c>
      <c r="O203" s="268">
        <f t="shared" si="47"/>
        <v>0</v>
      </c>
      <c r="P203" s="345">
        <v>0</v>
      </c>
      <c r="Q203" s="272">
        <f t="shared" si="48"/>
        <v>0</v>
      </c>
      <c r="R203" s="234"/>
      <c r="S203" s="235"/>
      <c r="T203" s="236">
        <v>0</v>
      </c>
      <c r="U203" s="236">
        <v>0</v>
      </c>
      <c r="V203" s="87">
        <f t="shared" si="31"/>
        <v>1</v>
      </c>
      <c r="W203" s="276">
        <f t="shared" si="44"/>
        <v>0</v>
      </c>
      <c r="X203" s="276">
        <f t="shared" si="32"/>
        <v>0</v>
      </c>
      <c r="Y203" s="276">
        <f t="shared" si="45"/>
        <v>0</v>
      </c>
      <c r="Z203" s="276">
        <f t="shared" si="32"/>
        <v>0</v>
      </c>
      <c r="AB203" s="80"/>
      <c r="AC203" s="80"/>
      <c r="AD203" s="81"/>
      <c r="AE203" s="80"/>
      <c r="AF203" s="81"/>
      <c r="AG203" s="82"/>
      <c r="AH203" s="83"/>
      <c r="AI203" s="83"/>
      <c r="AJ203" s="84"/>
      <c r="AK203" s="80"/>
      <c r="AL203" s="80"/>
      <c r="AM203" s="80"/>
      <c r="AN203" s="80"/>
    </row>
    <row r="204" spans="2:40" s="49" customFormat="1" ht="15.6" hidden="1" customHeight="1" outlineLevel="1">
      <c r="B204" s="596"/>
      <c r="C204" s="600"/>
      <c r="D204" s="601"/>
      <c r="E204" s="374"/>
      <c r="F204" s="248"/>
      <c r="G204" s="252">
        <f t="shared" si="49"/>
        <v>0</v>
      </c>
      <c r="H204" s="86" t="s">
        <v>187</v>
      </c>
      <c r="I204" s="236">
        <v>0</v>
      </c>
      <c r="J204" s="252">
        <f t="shared" si="43"/>
        <v>0</v>
      </c>
      <c r="K204" s="358"/>
      <c r="L204" s="356"/>
      <c r="M204" s="324"/>
      <c r="N204" s="228">
        <f t="shared" si="46"/>
        <v>0</v>
      </c>
      <c r="O204" s="268">
        <f t="shared" si="47"/>
        <v>0</v>
      </c>
      <c r="P204" s="345">
        <v>0</v>
      </c>
      <c r="Q204" s="272">
        <f t="shared" si="48"/>
        <v>0</v>
      </c>
      <c r="R204" s="234"/>
      <c r="S204" s="235"/>
      <c r="T204" s="236">
        <v>0</v>
      </c>
      <c r="U204" s="236">
        <v>0</v>
      </c>
      <c r="V204" s="87">
        <f t="shared" si="31"/>
        <v>1</v>
      </c>
      <c r="W204" s="276">
        <f t="shared" si="44"/>
        <v>0</v>
      </c>
      <c r="X204" s="276">
        <f t="shared" si="32"/>
        <v>0</v>
      </c>
      <c r="Y204" s="276">
        <f t="shared" si="45"/>
        <v>0</v>
      </c>
      <c r="Z204" s="276">
        <f t="shared" si="32"/>
        <v>0</v>
      </c>
      <c r="AB204" s="80"/>
      <c r="AC204" s="80"/>
      <c r="AD204" s="81"/>
      <c r="AE204" s="80"/>
      <c r="AF204" s="81"/>
      <c r="AG204" s="82"/>
      <c r="AH204" s="83"/>
      <c r="AI204" s="83"/>
      <c r="AJ204" s="84"/>
      <c r="AK204" s="80"/>
      <c r="AL204" s="80"/>
      <c r="AM204" s="80"/>
      <c r="AN204" s="80"/>
    </row>
    <row r="205" spans="2:40" s="49" customFormat="1" ht="15.6" hidden="1" customHeight="1" outlineLevel="1">
      <c r="B205" s="596"/>
      <c r="C205" s="600"/>
      <c r="D205" s="601"/>
      <c r="E205" s="374"/>
      <c r="F205" s="248"/>
      <c r="G205" s="252">
        <f t="shared" si="49"/>
        <v>0</v>
      </c>
      <c r="H205" s="86" t="s">
        <v>187</v>
      </c>
      <c r="I205" s="236">
        <v>0</v>
      </c>
      <c r="J205" s="252">
        <f t="shared" si="43"/>
        <v>0</v>
      </c>
      <c r="K205" s="358"/>
      <c r="L205" s="356"/>
      <c r="M205" s="324"/>
      <c r="N205" s="228">
        <f t="shared" si="46"/>
        <v>0</v>
      </c>
      <c r="O205" s="268">
        <f t="shared" si="47"/>
        <v>0</v>
      </c>
      <c r="P205" s="345">
        <v>0</v>
      </c>
      <c r="Q205" s="272">
        <f t="shared" si="48"/>
        <v>0</v>
      </c>
      <c r="R205" s="234"/>
      <c r="S205" s="235"/>
      <c r="T205" s="236">
        <v>0</v>
      </c>
      <c r="U205" s="236">
        <v>0</v>
      </c>
      <c r="V205" s="87">
        <f t="shared" si="31"/>
        <v>1</v>
      </c>
      <c r="W205" s="276">
        <f t="shared" si="44"/>
        <v>0</v>
      </c>
      <c r="X205" s="276">
        <f t="shared" si="32"/>
        <v>0</v>
      </c>
      <c r="Y205" s="276">
        <f t="shared" si="45"/>
        <v>0</v>
      </c>
      <c r="Z205" s="276">
        <f t="shared" si="32"/>
        <v>0</v>
      </c>
      <c r="AB205" s="80"/>
      <c r="AC205" s="80"/>
      <c r="AD205" s="81"/>
      <c r="AE205" s="80"/>
      <c r="AF205" s="81"/>
      <c r="AG205" s="82"/>
      <c r="AH205" s="83"/>
      <c r="AI205" s="83"/>
      <c r="AJ205" s="84"/>
      <c r="AK205" s="80"/>
      <c r="AL205" s="80"/>
      <c r="AM205" s="80"/>
      <c r="AN205" s="80"/>
    </row>
    <row r="206" spans="2:40" s="49" customFormat="1" ht="15.6" hidden="1" customHeight="1" outlineLevel="1">
      <c r="B206" s="596"/>
      <c r="C206" s="600"/>
      <c r="D206" s="601"/>
      <c r="E206" s="374"/>
      <c r="F206" s="248"/>
      <c r="G206" s="252">
        <f t="shared" si="49"/>
        <v>0</v>
      </c>
      <c r="H206" s="86" t="s">
        <v>187</v>
      </c>
      <c r="I206" s="236">
        <v>0</v>
      </c>
      <c r="J206" s="252">
        <f t="shared" si="43"/>
        <v>0</v>
      </c>
      <c r="K206" s="358"/>
      <c r="L206" s="356"/>
      <c r="M206" s="324"/>
      <c r="N206" s="228">
        <f t="shared" si="46"/>
        <v>0</v>
      </c>
      <c r="O206" s="268">
        <f t="shared" si="47"/>
        <v>0</v>
      </c>
      <c r="P206" s="345">
        <v>0</v>
      </c>
      <c r="Q206" s="272">
        <f t="shared" si="48"/>
        <v>0</v>
      </c>
      <c r="R206" s="234"/>
      <c r="S206" s="235"/>
      <c r="T206" s="236">
        <v>0</v>
      </c>
      <c r="U206" s="236">
        <v>0</v>
      </c>
      <c r="V206" s="87">
        <f t="shared" si="31"/>
        <v>1</v>
      </c>
      <c r="W206" s="276">
        <f t="shared" si="44"/>
        <v>0</v>
      </c>
      <c r="X206" s="276">
        <f t="shared" si="32"/>
        <v>0</v>
      </c>
      <c r="Y206" s="276">
        <f t="shared" si="45"/>
        <v>0</v>
      </c>
      <c r="Z206" s="276">
        <f t="shared" si="32"/>
        <v>0</v>
      </c>
      <c r="AB206" s="80"/>
      <c r="AC206" s="80"/>
      <c r="AD206" s="81"/>
      <c r="AE206" s="80"/>
      <c r="AF206" s="81"/>
      <c r="AG206" s="82"/>
      <c r="AH206" s="83"/>
      <c r="AI206" s="83"/>
      <c r="AJ206" s="84"/>
      <c r="AK206" s="80"/>
      <c r="AL206" s="80"/>
      <c r="AM206" s="80"/>
      <c r="AN206" s="80"/>
    </row>
    <row r="207" spans="2:40" s="49" customFormat="1" ht="15.6" hidden="1" customHeight="1" outlineLevel="1">
      <c r="B207" s="596"/>
      <c r="C207" s="600"/>
      <c r="D207" s="601"/>
      <c r="E207" s="374"/>
      <c r="F207" s="248"/>
      <c r="G207" s="252">
        <f t="shared" si="49"/>
        <v>0</v>
      </c>
      <c r="H207" s="86" t="s">
        <v>187</v>
      </c>
      <c r="I207" s="236">
        <v>0</v>
      </c>
      <c r="J207" s="252">
        <f t="shared" si="43"/>
        <v>0</v>
      </c>
      <c r="K207" s="358"/>
      <c r="L207" s="356"/>
      <c r="M207" s="324"/>
      <c r="N207" s="228">
        <f t="shared" si="46"/>
        <v>0</v>
      </c>
      <c r="O207" s="268">
        <f t="shared" si="47"/>
        <v>0</v>
      </c>
      <c r="P207" s="345">
        <v>0</v>
      </c>
      <c r="Q207" s="272">
        <f t="shared" si="48"/>
        <v>0</v>
      </c>
      <c r="R207" s="234"/>
      <c r="S207" s="235"/>
      <c r="T207" s="236">
        <v>0</v>
      </c>
      <c r="U207" s="236">
        <v>0</v>
      </c>
      <c r="V207" s="87">
        <f t="shared" si="31"/>
        <v>1</v>
      </c>
      <c r="W207" s="276">
        <f t="shared" si="44"/>
        <v>0</v>
      </c>
      <c r="X207" s="276">
        <f t="shared" si="32"/>
        <v>0</v>
      </c>
      <c r="Y207" s="276">
        <f t="shared" si="45"/>
        <v>0</v>
      </c>
      <c r="Z207" s="276">
        <f t="shared" si="32"/>
        <v>0</v>
      </c>
      <c r="AB207" s="80"/>
      <c r="AC207" s="80"/>
      <c r="AD207" s="81"/>
      <c r="AE207" s="80"/>
      <c r="AF207" s="81"/>
      <c r="AG207" s="82"/>
      <c r="AH207" s="83"/>
      <c r="AI207" s="83"/>
      <c r="AJ207" s="84"/>
      <c r="AK207" s="80"/>
      <c r="AL207" s="80"/>
      <c r="AM207" s="80"/>
      <c r="AN207" s="80"/>
    </row>
    <row r="208" spans="2:40" s="49" customFormat="1" ht="15.6" hidden="1" customHeight="1" outlineLevel="1">
      <c r="B208" s="596"/>
      <c r="C208" s="600"/>
      <c r="D208" s="601"/>
      <c r="E208" s="374"/>
      <c r="F208" s="248"/>
      <c r="G208" s="252">
        <f t="shared" si="49"/>
        <v>0</v>
      </c>
      <c r="H208" s="86" t="s">
        <v>187</v>
      </c>
      <c r="I208" s="236">
        <v>0</v>
      </c>
      <c r="J208" s="252">
        <f t="shared" si="43"/>
        <v>0</v>
      </c>
      <c r="K208" s="358"/>
      <c r="L208" s="356"/>
      <c r="M208" s="324"/>
      <c r="N208" s="228">
        <f t="shared" si="46"/>
        <v>0</v>
      </c>
      <c r="O208" s="268">
        <f t="shared" si="47"/>
        <v>0</v>
      </c>
      <c r="P208" s="345">
        <v>0</v>
      </c>
      <c r="Q208" s="272">
        <f t="shared" si="48"/>
        <v>0</v>
      </c>
      <c r="R208" s="234"/>
      <c r="S208" s="235"/>
      <c r="T208" s="236">
        <v>0</v>
      </c>
      <c r="U208" s="236">
        <v>0</v>
      </c>
      <c r="V208" s="87">
        <f t="shared" si="31"/>
        <v>1</v>
      </c>
      <c r="W208" s="276">
        <f t="shared" si="44"/>
        <v>0</v>
      </c>
      <c r="X208" s="276">
        <f t="shared" si="32"/>
        <v>0</v>
      </c>
      <c r="Y208" s="276">
        <f t="shared" si="45"/>
        <v>0</v>
      </c>
      <c r="Z208" s="276">
        <f t="shared" si="32"/>
        <v>0</v>
      </c>
      <c r="AB208" s="80"/>
      <c r="AC208" s="80"/>
      <c r="AD208" s="81"/>
      <c r="AE208" s="80"/>
      <c r="AF208" s="81"/>
      <c r="AG208" s="82"/>
      <c r="AH208" s="83"/>
      <c r="AI208" s="83"/>
      <c r="AJ208" s="84"/>
      <c r="AK208" s="80"/>
      <c r="AL208" s="80"/>
      <c r="AM208" s="80"/>
      <c r="AN208" s="80"/>
    </row>
    <row r="209" spans="2:40" s="49" customFormat="1" ht="15.6" hidden="1" customHeight="1" outlineLevel="1">
      <c r="B209" s="596"/>
      <c r="C209" s="600"/>
      <c r="D209" s="601"/>
      <c r="E209" s="374"/>
      <c r="F209" s="248"/>
      <c r="G209" s="252">
        <f t="shared" si="49"/>
        <v>0</v>
      </c>
      <c r="H209" s="86" t="s">
        <v>187</v>
      </c>
      <c r="I209" s="236">
        <v>0</v>
      </c>
      <c r="J209" s="252">
        <f t="shared" si="43"/>
        <v>0</v>
      </c>
      <c r="K209" s="358"/>
      <c r="L209" s="356"/>
      <c r="M209" s="324"/>
      <c r="N209" s="228">
        <f t="shared" si="46"/>
        <v>0</v>
      </c>
      <c r="O209" s="268">
        <f t="shared" si="47"/>
        <v>0</v>
      </c>
      <c r="P209" s="345">
        <v>0</v>
      </c>
      <c r="Q209" s="272">
        <f t="shared" si="48"/>
        <v>0</v>
      </c>
      <c r="R209" s="234"/>
      <c r="S209" s="235"/>
      <c r="T209" s="236">
        <v>0</v>
      </c>
      <c r="U209" s="236">
        <v>0</v>
      </c>
      <c r="V209" s="87">
        <f t="shared" si="31"/>
        <v>1</v>
      </c>
      <c r="W209" s="276">
        <f t="shared" si="44"/>
        <v>0</v>
      </c>
      <c r="X209" s="276">
        <f t="shared" si="32"/>
        <v>0</v>
      </c>
      <c r="Y209" s="276">
        <f t="shared" si="45"/>
        <v>0</v>
      </c>
      <c r="Z209" s="276">
        <f t="shared" si="32"/>
        <v>0</v>
      </c>
      <c r="AB209" s="80"/>
      <c r="AC209" s="80"/>
      <c r="AD209" s="81"/>
      <c r="AE209" s="80"/>
      <c r="AF209" s="81"/>
      <c r="AG209" s="82"/>
      <c r="AH209" s="83"/>
      <c r="AI209" s="83"/>
      <c r="AJ209" s="84"/>
      <c r="AK209" s="80"/>
      <c r="AL209" s="80"/>
      <c r="AM209" s="80"/>
      <c r="AN209" s="80"/>
    </row>
    <row r="210" spans="2:40" s="49" customFormat="1" ht="15.6" hidden="1" customHeight="1" outlineLevel="1">
      <c r="B210" s="596"/>
      <c r="C210" s="600"/>
      <c r="D210" s="601"/>
      <c r="E210" s="374"/>
      <c r="F210" s="248"/>
      <c r="G210" s="252">
        <f t="shared" si="49"/>
        <v>0</v>
      </c>
      <c r="H210" s="86" t="s">
        <v>187</v>
      </c>
      <c r="I210" s="236">
        <v>0</v>
      </c>
      <c r="J210" s="252">
        <f t="shared" si="43"/>
        <v>0</v>
      </c>
      <c r="K210" s="358"/>
      <c r="L210" s="356"/>
      <c r="M210" s="324"/>
      <c r="N210" s="228">
        <f t="shared" si="46"/>
        <v>0</v>
      </c>
      <c r="O210" s="268">
        <f t="shared" si="47"/>
        <v>0</v>
      </c>
      <c r="P210" s="345">
        <v>0</v>
      </c>
      <c r="Q210" s="272">
        <f t="shared" si="48"/>
        <v>0</v>
      </c>
      <c r="R210" s="234"/>
      <c r="S210" s="235"/>
      <c r="T210" s="236">
        <v>0</v>
      </c>
      <c r="U210" s="236">
        <v>0</v>
      </c>
      <c r="V210" s="87">
        <f t="shared" si="31"/>
        <v>1</v>
      </c>
      <c r="W210" s="276">
        <f t="shared" si="44"/>
        <v>0</v>
      </c>
      <c r="X210" s="276">
        <f t="shared" si="32"/>
        <v>0</v>
      </c>
      <c r="Y210" s="276">
        <f t="shared" si="45"/>
        <v>0</v>
      </c>
      <c r="Z210" s="276">
        <f t="shared" si="32"/>
        <v>0</v>
      </c>
      <c r="AB210" s="80"/>
      <c r="AC210" s="80"/>
      <c r="AD210" s="81"/>
      <c r="AE210" s="80"/>
      <c r="AF210" s="81"/>
      <c r="AG210" s="82"/>
      <c r="AH210" s="83"/>
      <c r="AI210" s="83"/>
      <c r="AJ210" s="84"/>
      <c r="AK210" s="80"/>
      <c r="AL210" s="80"/>
      <c r="AM210" s="80"/>
      <c r="AN210" s="80"/>
    </row>
    <row r="211" spans="2:40" s="49" customFormat="1" ht="15.6" hidden="1" customHeight="1" outlineLevel="1">
      <c r="B211" s="596"/>
      <c r="C211" s="600"/>
      <c r="D211" s="601"/>
      <c r="E211" s="374"/>
      <c r="F211" s="248"/>
      <c r="G211" s="252">
        <f t="shared" si="49"/>
        <v>0</v>
      </c>
      <c r="H211" s="86" t="s">
        <v>187</v>
      </c>
      <c r="I211" s="236">
        <v>0</v>
      </c>
      <c r="J211" s="252">
        <f t="shared" si="43"/>
        <v>0</v>
      </c>
      <c r="K211" s="358"/>
      <c r="L211" s="356"/>
      <c r="M211" s="324"/>
      <c r="N211" s="228">
        <f t="shared" si="46"/>
        <v>0</v>
      </c>
      <c r="O211" s="268">
        <f t="shared" si="47"/>
        <v>0</v>
      </c>
      <c r="P211" s="345">
        <v>0</v>
      </c>
      <c r="Q211" s="272">
        <f t="shared" si="48"/>
        <v>0</v>
      </c>
      <c r="R211" s="234"/>
      <c r="S211" s="235"/>
      <c r="T211" s="236">
        <v>0</v>
      </c>
      <c r="U211" s="236">
        <v>0</v>
      </c>
      <c r="V211" s="87">
        <f t="shared" si="31"/>
        <v>1</v>
      </c>
      <c r="W211" s="276">
        <f t="shared" si="44"/>
        <v>0</v>
      </c>
      <c r="X211" s="276">
        <f t="shared" si="32"/>
        <v>0</v>
      </c>
      <c r="Y211" s="276">
        <f t="shared" si="45"/>
        <v>0</v>
      </c>
      <c r="Z211" s="276">
        <f t="shared" si="32"/>
        <v>0</v>
      </c>
      <c r="AB211" s="80"/>
      <c r="AC211" s="80"/>
      <c r="AD211" s="81"/>
      <c r="AE211" s="80"/>
      <c r="AF211" s="81"/>
      <c r="AG211" s="82"/>
      <c r="AH211" s="83"/>
      <c r="AI211" s="83"/>
      <c r="AJ211" s="84"/>
      <c r="AK211" s="80"/>
      <c r="AL211" s="80"/>
      <c r="AM211" s="80"/>
      <c r="AN211" s="80"/>
    </row>
    <row r="212" spans="2:40" s="49" customFormat="1" ht="15.6" hidden="1" customHeight="1" outlineLevel="1">
      <c r="B212" s="596"/>
      <c r="C212" s="600"/>
      <c r="D212" s="601"/>
      <c r="E212" s="374"/>
      <c r="F212" s="248"/>
      <c r="G212" s="252">
        <f>IF(AND(F212&lt;&gt;0,$D$31&lt;&gt;0),F212/$D$31,0)</f>
        <v>0</v>
      </c>
      <c r="H212" s="86" t="s">
        <v>187</v>
      </c>
      <c r="I212" s="236">
        <v>0</v>
      </c>
      <c r="J212" s="252">
        <f t="shared" si="43"/>
        <v>0</v>
      </c>
      <c r="K212" s="358"/>
      <c r="L212" s="356"/>
      <c r="M212" s="324"/>
      <c r="N212" s="228">
        <f t="shared" si="46"/>
        <v>0</v>
      </c>
      <c r="O212" s="268">
        <f t="shared" si="47"/>
        <v>0</v>
      </c>
      <c r="P212" s="345">
        <v>0</v>
      </c>
      <c r="Q212" s="272">
        <f t="shared" si="48"/>
        <v>0</v>
      </c>
      <c r="R212" s="234"/>
      <c r="S212" s="235"/>
      <c r="T212" s="236">
        <v>0</v>
      </c>
      <c r="U212" s="236">
        <v>0</v>
      </c>
      <c r="V212" s="87">
        <f t="shared" si="31"/>
        <v>1</v>
      </c>
      <c r="W212" s="276">
        <f t="shared" si="44"/>
        <v>0</v>
      </c>
      <c r="X212" s="276">
        <f t="shared" si="32"/>
        <v>0</v>
      </c>
      <c r="Y212" s="276">
        <f t="shared" si="45"/>
        <v>0</v>
      </c>
      <c r="Z212" s="276">
        <f t="shared" si="32"/>
        <v>0</v>
      </c>
      <c r="AB212" s="80"/>
      <c r="AC212" s="80"/>
      <c r="AD212" s="81"/>
      <c r="AE212" s="80"/>
      <c r="AF212" s="81"/>
      <c r="AG212" s="82"/>
      <c r="AH212" s="83"/>
      <c r="AI212" s="83"/>
      <c r="AJ212" s="84"/>
      <c r="AK212" s="80"/>
      <c r="AL212" s="80"/>
      <c r="AM212" s="80"/>
      <c r="AN212" s="80"/>
    </row>
    <row r="213" spans="2:40" s="49" customFormat="1" ht="15.6" hidden="1" customHeight="1" outlineLevel="1">
      <c r="B213" s="596"/>
      <c r="C213" s="600"/>
      <c r="D213" s="601"/>
      <c r="E213" s="374"/>
      <c r="F213" s="248"/>
      <c r="G213" s="252">
        <f>IF(AND(F213&lt;&gt;0,$D$31&lt;&gt;0),F213/$D$31,0)</f>
        <v>0</v>
      </c>
      <c r="H213" s="86" t="s">
        <v>187</v>
      </c>
      <c r="I213" s="236">
        <v>0</v>
      </c>
      <c r="J213" s="252">
        <f t="shared" si="43"/>
        <v>0</v>
      </c>
      <c r="K213" s="358"/>
      <c r="L213" s="356"/>
      <c r="M213" s="324"/>
      <c r="N213" s="228">
        <f t="shared" si="46"/>
        <v>0</v>
      </c>
      <c r="O213" s="268">
        <f t="shared" si="47"/>
        <v>0</v>
      </c>
      <c r="P213" s="345">
        <v>0</v>
      </c>
      <c r="Q213" s="272">
        <f t="shared" si="48"/>
        <v>0</v>
      </c>
      <c r="R213" s="234"/>
      <c r="S213" s="235"/>
      <c r="T213" s="236">
        <v>0</v>
      </c>
      <c r="U213" s="236">
        <v>0</v>
      </c>
      <c r="V213" s="87">
        <f t="shared" si="31"/>
        <v>1</v>
      </c>
      <c r="W213" s="276">
        <f t="shared" si="44"/>
        <v>0</v>
      </c>
      <c r="X213" s="276">
        <f t="shared" si="32"/>
        <v>0</v>
      </c>
      <c r="Y213" s="276">
        <f t="shared" si="45"/>
        <v>0</v>
      </c>
      <c r="Z213" s="276">
        <f t="shared" si="32"/>
        <v>0</v>
      </c>
      <c r="AB213" s="80"/>
      <c r="AC213" s="80"/>
      <c r="AD213" s="81"/>
      <c r="AE213" s="80"/>
      <c r="AF213" s="81"/>
      <c r="AG213" s="82"/>
      <c r="AH213" s="83"/>
      <c r="AI213" s="83"/>
      <c r="AJ213" s="84"/>
      <c r="AK213" s="80"/>
      <c r="AL213" s="80"/>
      <c r="AM213" s="80"/>
      <c r="AN213" s="80"/>
    </row>
    <row r="214" spans="2:40" s="49" customFormat="1" ht="15.6" hidden="1" customHeight="1" outlineLevel="1">
      <c r="B214" s="596"/>
      <c r="C214" s="600"/>
      <c r="D214" s="601"/>
      <c r="E214" s="374"/>
      <c r="F214" s="248"/>
      <c r="G214" s="252">
        <f>IF(AND(F214&lt;&gt;0,$D$31&lt;&gt;0),F214/$D$31,0)</f>
        <v>0</v>
      </c>
      <c r="H214" s="86" t="s">
        <v>187</v>
      </c>
      <c r="I214" s="236">
        <v>0</v>
      </c>
      <c r="J214" s="252">
        <f t="shared" si="43"/>
        <v>0</v>
      </c>
      <c r="K214" s="358"/>
      <c r="L214" s="356"/>
      <c r="M214" s="324"/>
      <c r="N214" s="228">
        <f t="shared" si="46"/>
        <v>0</v>
      </c>
      <c r="O214" s="268">
        <f t="shared" si="47"/>
        <v>0</v>
      </c>
      <c r="P214" s="345">
        <v>0</v>
      </c>
      <c r="Q214" s="272">
        <f t="shared" si="48"/>
        <v>0</v>
      </c>
      <c r="R214" s="234"/>
      <c r="S214" s="235"/>
      <c r="T214" s="236">
        <v>0</v>
      </c>
      <c r="U214" s="236">
        <v>0</v>
      </c>
      <c r="V214" s="87">
        <f t="shared" si="31"/>
        <v>1</v>
      </c>
      <c r="W214" s="276">
        <f t="shared" si="44"/>
        <v>0</v>
      </c>
      <c r="X214" s="276">
        <f t="shared" si="32"/>
        <v>0</v>
      </c>
      <c r="Y214" s="276">
        <f t="shared" si="45"/>
        <v>0</v>
      </c>
      <c r="Z214" s="276">
        <f t="shared" si="32"/>
        <v>0</v>
      </c>
      <c r="AB214" s="80"/>
      <c r="AC214" s="80"/>
      <c r="AD214" s="81"/>
      <c r="AE214" s="80"/>
      <c r="AF214" s="81"/>
      <c r="AG214" s="82"/>
      <c r="AH214" s="83"/>
      <c r="AI214" s="83"/>
      <c r="AJ214" s="84"/>
      <c r="AK214" s="80"/>
      <c r="AL214" s="80"/>
      <c r="AM214" s="80"/>
      <c r="AN214" s="80"/>
    </row>
    <row r="215" spans="2:40" s="49" customFormat="1" ht="15.6" hidden="1" customHeight="1" outlineLevel="1">
      <c r="B215" s="596"/>
      <c r="C215" s="600"/>
      <c r="D215" s="601"/>
      <c r="E215" s="374"/>
      <c r="F215" s="248"/>
      <c r="G215" s="252">
        <f t="shared" ref="G215:G217" si="50">IF(AND(F215&lt;&gt;0,$D$31&lt;&gt;0),F215/$D$31,0)</f>
        <v>0</v>
      </c>
      <c r="H215" s="86" t="s">
        <v>187</v>
      </c>
      <c r="I215" s="236">
        <v>0</v>
      </c>
      <c r="J215" s="252">
        <f t="shared" si="43"/>
        <v>0</v>
      </c>
      <c r="K215" s="358"/>
      <c r="L215" s="356"/>
      <c r="M215" s="324"/>
      <c r="N215" s="228">
        <f t="shared" si="46"/>
        <v>0</v>
      </c>
      <c r="O215" s="268">
        <f t="shared" si="47"/>
        <v>0</v>
      </c>
      <c r="P215" s="345">
        <v>0</v>
      </c>
      <c r="Q215" s="272">
        <f t="shared" si="48"/>
        <v>0</v>
      </c>
      <c r="R215" s="234"/>
      <c r="S215" s="235"/>
      <c r="T215" s="236">
        <v>0</v>
      </c>
      <c r="U215" s="236">
        <v>0</v>
      </c>
      <c r="V215" s="87">
        <f t="shared" si="31"/>
        <v>1</v>
      </c>
      <c r="W215" s="276">
        <f t="shared" si="44"/>
        <v>0</v>
      </c>
      <c r="X215" s="276">
        <f t="shared" si="32"/>
        <v>0</v>
      </c>
      <c r="Y215" s="276">
        <f t="shared" si="45"/>
        <v>0</v>
      </c>
      <c r="Z215" s="276">
        <f t="shared" si="32"/>
        <v>0</v>
      </c>
      <c r="AB215" s="80"/>
      <c r="AC215" s="80"/>
      <c r="AD215" s="81"/>
      <c r="AE215" s="80"/>
      <c r="AF215" s="81"/>
      <c r="AG215" s="82"/>
      <c r="AH215" s="83"/>
      <c r="AI215" s="83"/>
      <c r="AJ215" s="84"/>
      <c r="AK215" s="80"/>
      <c r="AL215" s="80"/>
      <c r="AM215" s="80"/>
      <c r="AN215" s="80"/>
    </row>
    <row r="216" spans="2:40" s="49" customFormat="1" ht="15.6" hidden="1" customHeight="1" outlineLevel="1">
      <c r="B216" s="596"/>
      <c r="C216" s="600"/>
      <c r="D216" s="601"/>
      <c r="E216" s="374"/>
      <c r="F216" s="248"/>
      <c r="G216" s="252">
        <f t="shared" si="50"/>
        <v>0</v>
      </c>
      <c r="H216" s="86" t="s">
        <v>187</v>
      </c>
      <c r="I216" s="236">
        <v>0</v>
      </c>
      <c r="J216" s="252">
        <f t="shared" si="43"/>
        <v>0</v>
      </c>
      <c r="K216" s="358"/>
      <c r="L216" s="356"/>
      <c r="M216" s="324"/>
      <c r="N216" s="228">
        <f t="shared" si="46"/>
        <v>0</v>
      </c>
      <c r="O216" s="268">
        <f t="shared" si="47"/>
        <v>0</v>
      </c>
      <c r="P216" s="345">
        <v>0</v>
      </c>
      <c r="Q216" s="272">
        <f t="shared" si="48"/>
        <v>0</v>
      </c>
      <c r="R216" s="234"/>
      <c r="S216" s="235"/>
      <c r="T216" s="236">
        <v>0</v>
      </c>
      <c r="U216" s="236">
        <v>0</v>
      </c>
      <c r="V216" s="87">
        <f t="shared" si="31"/>
        <v>1</v>
      </c>
      <c r="W216" s="276">
        <f t="shared" si="44"/>
        <v>0</v>
      </c>
      <c r="X216" s="276">
        <f t="shared" si="32"/>
        <v>0</v>
      </c>
      <c r="Y216" s="276">
        <f t="shared" si="45"/>
        <v>0</v>
      </c>
      <c r="Z216" s="276">
        <f t="shared" si="32"/>
        <v>0</v>
      </c>
      <c r="AB216" s="80"/>
      <c r="AC216" s="80"/>
      <c r="AD216" s="81"/>
      <c r="AE216" s="80"/>
      <c r="AF216" s="81"/>
      <c r="AG216" s="82"/>
      <c r="AH216" s="83"/>
      <c r="AI216" s="83"/>
      <c r="AJ216" s="84"/>
      <c r="AK216" s="80"/>
      <c r="AL216" s="80"/>
      <c r="AM216" s="80"/>
      <c r="AN216" s="80"/>
    </row>
    <row r="217" spans="2:40" s="49" customFormat="1" ht="15.6" hidden="1" customHeight="1" outlineLevel="1">
      <c r="B217" s="597"/>
      <c r="C217" s="602"/>
      <c r="D217" s="603"/>
      <c r="E217" s="374"/>
      <c r="F217" s="248"/>
      <c r="G217" s="252">
        <f t="shared" si="50"/>
        <v>0</v>
      </c>
      <c r="H217" s="86" t="s">
        <v>187</v>
      </c>
      <c r="I217" s="236">
        <v>0</v>
      </c>
      <c r="J217" s="252">
        <f>I217*F217</f>
        <v>0</v>
      </c>
      <c r="K217" s="358"/>
      <c r="L217" s="356"/>
      <c r="M217" s="324"/>
      <c r="N217" s="228">
        <f t="shared" si="46"/>
        <v>0</v>
      </c>
      <c r="O217" s="268">
        <f t="shared" si="47"/>
        <v>0</v>
      </c>
      <c r="P217" s="345">
        <v>0</v>
      </c>
      <c r="Q217" s="272">
        <f t="shared" si="48"/>
        <v>0</v>
      </c>
      <c r="R217" s="234"/>
      <c r="S217" s="235"/>
      <c r="T217" s="236">
        <v>0</v>
      </c>
      <c r="U217" s="236">
        <v>0</v>
      </c>
      <c r="V217" s="87">
        <f t="shared" si="31"/>
        <v>1</v>
      </c>
      <c r="W217" s="276">
        <f t="shared" si="44"/>
        <v>0</v>
      </c>
      <c r="X217" s="276">
        <f t="shared" si="32"/>
        <v>0</v>
      </c>
      <c r="Y217" s="276">
        <f t="shared" si="45"/>
        <v>0</v>
      </c>
      <c r="Z217" s="276">
        <f t="shared" si="32"/>
        <v>0</v>
      </c>
      <c r="AB217" s="80"/>
      <c r="AC217" s="80"/>
      <c r="AD217" s="81"/>
      <c r="AE217" s="80"/>
      <c r="AF217" s="81"/>
      <c r="AG217" s="82"/>
      <c r="AH217" s="83"/>
      <c r="AI217" s="83"/>
      <c r="AJ217" s="84"/>
      <c r="AK217" s="80"/>
      <c r="AL217" s="80"/>
      <c r="AM217" s="80"/>
      <c r="AN217" s="80"/>
    </row>
    <row r="218" spans="2:40" s="49" customFormat="1" ht="15.75" collapsed="1">
      <c r="B218" s="88">
        <v>2.2999999999999998</v>
      </c>
      <c r="C218" s="566" t="s">
        <v>266</v>
      </c>
      <c r="D218" s="567"/>
      <c r="E218" s="219" t="s">
        <v>187</v>
      </c>
      <c r="F218" s="247">
        <f>SUM(F219:F238)</f>
        <v>0</v>
      </c>
      <c r="G218" s="247">
        <f>IF(AND(F218&lt;&gt;0,$D$31&lt;&gt;0),F218/$D$31,0)</f>
        <v>0</v>
      </c>
      <c r="H218" s="216" cm="1">
        <f t="array" ref="H218">SUMPRODUCT((C91:D454="Superstructure: Roof")*G91:G454)</f>
        <v>0</v>
      </c>
      <c r="I218" s="216" t="s">
        <v>187</v>
      </c>
      <c r="J218" s="249">
        <f>SUM(J219:J238)</f>
        <v>0</v>
      </c>
      <c r="K218" s="230" t="s">
        <v>187</v>
      </c>
      <c r="L218" s="262" t="s">
        <v>187</v>
      </c>
      <c r="M218" s="264" t="s">
        <v>187</v>
      </c>
      <c r="N218" s="266" t="s">
        <v>187</v>
      </c>
      <c r="O218" s="269">
        <f>SUM(O219:O238)</f>
        <v>0</v>
      </c>
      <c r="P218" s="232" t="s">
        <v>187</v>
      </c>
      <c r="Q218" s="273">
        <f>SUM(Q219:Q238)</f>
        <v>0</v>
      </c>
      <c r="R218" s="231" t="s">
        <v>187</v>
      </c>
      <c r="S218" s="233" t="s">
        <v>187</v>
      </c>
      <c r="T218" s="278">
        <f>IF(W218&lt;&gt;0,W218/($F$218+$O$218),0)</f>
        <v>0</v>
      </c>
      <c r="U218" s="278">
        <f>IF(Y218&lt;&gt;0,Y218/($F$218+$O$218),0)</f>
        <v>0</v>
      </c>
      <c r="V218" s="215">
        <f t="shared" si="31"/>
        <v>1</v>
      </c>
      <c r="W218" s="277">
        <f>SUM(W219:W238)</f>
        <v>0</v>
      </c>
      <c r="X218" s="277">
        <f t="shared" si="32"/>
        <v>0</v>
      </c>
      <c r="Y218" s="277">
        <f>SUM(Y219:Y238)</f>
        <v>0</v>
      </c>
      <c r="Z218" s="277">
        <f t="shared" si="32"/>
        <v>0</v>
      </c>
      <c r="AB218" s="80"/>
      <c r="AC218" s="80"/>
      <c r="AD218" s="81"/>
      <c r="AE218" s="80"/>
      <c r="AF218" s="81"/>
      <c r="AG218" s="82"/>
      <c r="AH218" s="83"/>
      <c r="AI218" s="83"/>
      <c r="AJ218" s="84"/>
      <c r="AK218" s="80"/>
      <c r="AL218" s="80"/>
      <c r="AM218" s="80"/>
      <c r="AN218" s="80"/>
    </row>
    <row r="219" spans="2:40" s="49" customFormat="1" ht="15.6" hidden="1" customHeight="1" outlineLevel="1">
      <c r="B219" s="595">
        <v>2.2999999999999998</v>
      </c>
      <c r="C219" s="598" t="s">
        <v>266</v>
      </c>
      <c r="D219" s="599"/>
      <c r="E219" s="374"/>
      <c r="F219" s="248"/>
      <c r="G219" s="252">
        <f>IF(AND(F219&lt;&gt;0,$D$31&lt;&gt;0),F219/$D$31,0)</f>
        <v>0</v>
      </c>
      <c r="H219" s="86" t="s">
        <v>187</v>
      </c>
      <c r="I219" s="236">
        <v>0</v>
      </c>
      <c r="J219" s="252">
        <f t="shared" ref="J219:J238" si="51">I219*F219</f>
        <v>0</v>
      </c>
      <c r="K219" s="358"/>
      <c r="L219" s="359"/>
      <c r="M219" s="325"/>
      <c r="N219" s="228">
        <f>IF(M219&lt;&gt;0,INT(59/M219),0)</f>
        <v>0</v>
      </c>
      <c r="O219" s="268">
        <f>F219*N219</f>
        <v>0</v>
      </c>
      <c r="P219" s="345">
        <v>0</v>
      </c>
      <c r="Q219" s="272">
        <f>O219*P219</f>
        <v>0</v>
      </c>
      <c r="R219" s="234"/>
      <c r="S219" s="235"/>
      <c r="T219" s="236">
        <v>0</v>
      </c>
      <c r="U219" s="236">
        <v>0</v>
      </c>
      <c r="V219" s="87">
        <f t="shared" si="31"/>
        <v>1</v>
      </c>
      <c r="W219" s="276">
        <f t="shared" ref="W219:W254" si="52">T219*(F219+O219)</f>
        <v>0</v>
      </c>
      <c r="X219" s="276">
        <f t="shared" si="32"/>
        <v>0</v>
      </c>
      <c r="Y219" s="276">
        <f t="shared" ref="Y219:Y254" si="53">U219*(F219+O219)</f>
        <v>0</v>
      </c>
      <c r="Z219" s="276">
        <f t="shared" si="32"/>
        <v>0</v>
      </c>
      <c r="AB219" s="80"/>
      <c r="AC219" s="80"/>
      <c r="AD219" s="81"/>
      <c r="AE219" s="80"/>
      <c r="AF219" s="81"/>
      <c r="AG219" s="82"/>
      <c r="AH219" s="83"/>
      <c r="AI219" s="83"/>
      <c r="AJ219" s="84"/>
      <c r="AK219" s="80"/>
      <c r="AL219" s="80"/>
      <c r="AM219" s="80"/>
      <c r="AN219" s="80"/>
    </row>
    <row r="220" spans="2:40" s="49" customFormat="1" ht="15.6" hidden="1" customHeight="1" outlineLevel="1">
      <c r="B220" s="596"/>
      <c r="C220" s="600"/>
      <c r="D220" s="601"/>
      <c r="E220" s="374"/>
      <c r="F220" s="248"/>
      <c r="G220" s="252">
        <f>IF(AND(F220&lt;&gt;0,$D$31&lt;&gt;0),F220/$D$31,0)</f>
        <v>0</v>
      </c>
      <c r="H220" s="86" t="s">
        <v>187</v>
      </c>
      <c r="I220" s="236">
        <v>0</v>
      </c>
      <c r="J220" s="252">
        <f t="shared" si="51"/>
        <v>0</v>
      </c>
      <c r="K220" s="358"/>
      <c r="L220" s="359"/>
      <c r="M220" s="325"/>
      <c r="N220" s="228">
        <f t="shared" ref="N220:N238" si="54">IF(M220&lt;&gt;0,INT(59/M220),0)</f>
        <v>0</v>
      </c>
      <c r="O220" s="268">
        <f t="shared" ref="O220:O238" si="55">F220*N220</f>
        <v>0</v>
      </c>
      <c r="P220" s="345">
        <v>0</v>
      </c>
      <c r="Q220" s="272">
        <f t="shared" ref="Q220:Q238" si="56">O220*P220</f>
        <v>0</v>
      </c>
      <c r="R220" s="234"/>
      <c r="S220" s="235"/>
      <c r="T220" s="236">
        <v>0</v>
      </c>
      <c r="U220" s="236">
        <v>0</v>
      </c>
      <c r="V220" s="87">
        <f t="shared" si="31"/>
        <v>1</v>
      </c>
      <c r="W220" s="276">
        <f t="shared" si="52"/>
        <v>0</v>
      </c>
      <c r="X220" s="276">
        <f t="shared" si="32"/>
        <v>0</v>
      </c>
      <c r="Y220" s="276">
        <f t="shared" si="53"/>
        <v>0</v>
      </c>
      <c r="Z220" s="276">
        <f t="shared" si="32"/>
        <v>0</v>
      </c>
      <c r="AB220" s="80"/>
      <c r="AC220" s="80"/>
      <c r="AD220" s="81"/>
      <c r="AE220" s="80"/>
      <c r="AF220" s="81"/>
      <c r="AG220" s="82"/>
      <c r="AH220" s="83"/>
      <c r="AI220" s="83"/>
      <c r="AJ220" s="84"/>
      <c r="AK220" s="80"/>
      <c r="AL220" s="80"/>
      <c r="AM220" s="80"/>
      <c r="AN220" s="80"/>
    </row>
    <row r="221" spans="2:40" s="49" customFormat="1" ht="15.6" hidden="1" customHeight="1" outlineLevel="1">
      <c r="B221" s="596"/>
      <c r="C221" s="600"/>
      <c r="D221" s="601"/>
      <c r="E221" s="374"/>
      <c r="F221" s="248"/>
      <c r="G221" s="252">
        <f t="shared" ref="G221:G232" si="57">IF(AND(F221&lt;&gt;0,$D$31&lt;&gt;0),F221/$D$31,0)</f>
        <v>0</v>
      </c>
      <c r="H221" s="86" t="s">
        <v>187</v>
      </c>
      <c r="I221" s="236">
        <v>0</v>
      </c>
      <c r="J221" s="252">
        <f t="shared" si="51"/>
        <v>0</v>
      </c>
      <c r="K221" s="358"/>
      <c r="L221" s="359"/>
      <c r="M221" s="325"/>
      <c r="N221" s="228">
        <f t="shared" si="54"/>
        <v>0</v>
      </c>
      <c r="O221" s="268">
        <f t="shared" si="55"/>
        <v>0</v>
      </c>
      <c r="P221" s="345">
        <v>0</v>
      </c>
      <c r="Q221" s="272">
        <f t="shared" si="56"/>
        <v>0</v>
      </c>
      <c r="R221" s="234"/>
      <c r="S221" s="235"/>
      <c r="T221" s="236">
        <v>0</v>
      </c>
      <c r="U221" s="236">
        <v>0</v>
      </c>
      <c r="V221" s="87">
        <f t="shared" ref="V221:V284" si="58">1-T221-U221</f>
        <v>1</v>
      </c>
      <c r="W221" s="276">
        <f t="shared" si="52"/>
        <v>0</v>
      </c>
      <c r="X221" s="276">
        <f t="shared" ref="X221:Z284" si="59">IF(AND(W221&lt;&gt;0,$D$31&lt;&gt;0),W221/$D$31,0)</f>
        <v>0</v>
      </c>
      <c r="Y221" s="276">
        <f t="shared" si="53"/>
        <v>0</v>
      </c>
      <c r="Z221" s="276">
        <f t="shared" si="59"/>
        <v>0</v>
      </c>
      <c r="AB221" s="80"/>
      <c r="AC221" s="80"/>
      <c r="AD221" s="81"/>
      <c r="AE221" s="80"/>
      <c r="AF221" s="81"/>
      <c r="AG221" s="82"/>
      <c r="AH221" s="83"/>
      <c r="AI221" s="83"/>
      <c r="AJ221" s="84"/>
      <c r="AK221" s="80"/>
      <c r="AL221" s="80"/>
      <c r="AM221" s="80"/>
      <c r="AN221" s="80"/>
    </row>
    <row r="222" spans="2:40" s="49" customFormat="1" ht="15.6" hidden="1" customHeight="1" outlineLevel="1">
      <c r="B222" s="596"/>
      <c r="C222" s="600"/>
      <c r="D222" s="601"/>
      <c r="E222" s="374"/>
      <c r="F222" s="248"/>
      <c r="G222" s="252">
        <f t="shared" si="57"/>
        <v>0</v>
      </c>
      <c r="H222" s="86" t="s">
        <v>187</v>
      </c>
      <c r="I222" s="236">
        <v>0</v>
      </c>
      <c r="J222" s="252">
        <f t="shared" si="51"/>
        <v>0</v>
      </c>
      <c r="K222" s="358"/>
      <c r="L222" s="359"/>
      <c r="M222" s="325"/>
      <c r="N222" s="228">
        <f t="shared" si="54"/>
        <v>0</v>
      </c>
      <c r="O222" s="268">
        <f t="shared" si="55"/>
        <v>0</v>
      </c>
      <c r="P222" s="345">
        <v>0</v>
      </c>
      <c r="Q222" s="272">
        <f t="shared" si="56"/>
        <v>0</v>
      </c>
      <c r="R222" s="234"/>
      <c r="S222" s="235"/>
      <c r="T222" s="236">
        <v>0</v>
      </c>
      <c r="U222" s="236">
        <v>0</v>
      </c>
      <c r="V222" s="87">
        <f t="shared" si="58"/>
        <v>1</v>
      </c>
      <c r="W222" s="276">
        <f t="shared" si="52"/>
        <v>0</v>
      </c>
      <c r="X222" s="276">
        <f t="shared" si="59"/>
        <v>0</v>
      </c>
      <c r="Y222" s="276">
        <f t="shared" si="53"/>
        <v>0</v>
      </c>
      <c r="Z222" s="276">
        <f t="shared" si="59"/>
        <v>0</v>
      </c>
      <c r="AB222" s="80"/>
      <c r="AC222" s="80"/>
      <c r="AD222" s="81"/>
      <c r="AE222" s="80"/>
      <c r="AF222" s="81"/>
      <c r="AG222" s="82"/>
      <c r="AH222" s="83"/>
      <c r="AI222" s="83"/>
      <c r="AJ222" s="84"/>
      <c r="AK222" s="80"/>
      <c r="AL222" s="80"/>
      <c r="AM222" s="80"/>
      <c r="AN222" s="80"/>
    </row>
    <row r="223" spans="2:40" s="49" customFormat="1" ht="15.6" hidden="1" customHeight="1" outlineLevel="1">
      <c r="B223" s="596"/>
      <c r="C223" s="600"/>
      <c r="D223" s="601"/>
      <c r="E223" s="374"/>
      <c r="F223" s="248"/>
      <c r="G223" s="252">
        <f t="shared" si="57"/>
        <v>0</v>
      </c>
      <c r="H223" s="86" t="s">
        <v>187</v>
      </c>
      <c r="I223" s="236">
        <v>0</v>
      </c>
      <c r="J223" s="252">
        <f t="shared" si="51"/>
        <v>0</v>
      </c>
      <c r="K223" s="358"/>
      <c r="L223" s="359"/>
      <c r="M223" s="325"/>
      <c r="N223" s="228">
        <f t="shared" si="54"/>
        <v>0</v>
      </c>
      <c r="O223" s="268">
        <f t="shared" si="55"/>
        <v>0</v>
      </c>
      <c r="P223" s="345">
        <v>0</v>
      </c>
      <c r="Q223" s="272">
        <f t="shared" si="56"/>
        <v>0</v>
      </c>
      <c r="R223" s="234"/>
      <c r="S223" s="235"/>
      <c r="T223" s="236">
        <v>0</v>
      </c>
      <c r="U223" s="236">
        <v>0</v>
      </c>
      <c r="V223" s="87">
        <f t="shared" si="58"/>
        <v>1</v>
      </c>
      <c r="W223" s="276">
        <f t="shared" si="52"/>
        <v>0</v>
      </c>
      <c r="X223" s="276">
        <f t="shared" si="59"/>
        <v>0</v>
      </c>
      <c r="Y223" s="276">
        <f t="shared" si="53"/>
        <v>0</v>
      </c>
      <c r="Z223" s="276">
        <f t="shared" si="59"/>
        <v>0</v>
      </c>
      <c r="AB223" s="80"/>
      <c r="AC223" s="80"/>
      <c r="AD223" s="81"/>
      <c r="AE223" s="80"/>
      <c r="AF223" s="81"/>
      <c r="AG223" s="82"/>
      <c r="AH223" s="83"/>
      <c r="AI223" s="83"/>
      <c r="AJ223" s="84"/>
      <c r="AK223" s="80"/>
      <c r="AL223" s="80"/>
      <c r="AM223" s="80"/>
      <c r="AN223" s="80"/>
    </row>
    <row r="224" spans="2:40" s="49" customFormat="1" ht="15.6" hidden="1" customHeight="1" outlineLevel="1">
      <c r="B224" s="596"/>
      <c r="C224" s="600"/>
      <c r="D224" s="601"/>
      <c r="E224" s="374"/>
      <c r="F224" s="248"/>
      <c r="G224" s="252">
        <f t="shared" si="57"/>
        <v>0</v>
      </c>
      <c r="H224" s="86" t="s">
        <v>187</v>
      </c>
      <c r="I224" s="236">
        <v>0</v>
      </c>
      <c r="J224" s="252">
        <f t="shared" si="51"/>
        <v>0</v>
      </c>
      <c r="K224" s="358"/>
      <c r="L224" s="359"/>
      <c r="M224" s="325"/>
      <c r="N224" s="228">
        <f t="shared" si="54"/>
        <v>0</v>
      </c>
      <c r="O224" s="268">
        <f t="shared" si="55"/>
        <v>0</v>
      </c>
      <c r="P224" s="345">
        <v>0</v>
      </c>
      <c r="Q224" s="272">
        <f t="shared" si="56"/>
        <v>0</v>
      </c>
      <c r="R224" s="234"/>
      <c r="S224" s="235"/>
      <c r="T224" s="236">
        <v>0</v>
      </c>
      <c r="U224" s="236">
        <v>0</v>
      </c>
      <c r="V224" s="87">
        <f t="shared" si="58"/>
        <v>1</v>
      </c>
      <c r="W224" s="276">
        <f t="shared" si="52"/>
        <v>0</v>
      </c>
      <c r="X224" s="276">
        <f t="shared" si="59"/>
        <v>0</v>
      </c>
      <c r="Y224" s="276">
        <f t="shared" si="53"/>
        <v>0</v>
      </c>
      <c r="Z224" s="276">
        <f t="shared" si="59"/>
        <v>0</v>
      </c>
      <c r="AB224" s="80"/>
      <c r="AC224" s="80"/>
      <c r="AD224" s="81"/>
      <c r="AE224" s="80"/>
      <c r="AF224" s="81"/>
      <c r="AG224" s="82"/>
      <c r="AH224" s="83"/>
      <c r="AI224" s="83"/>
      <c r="AJ224" s="84"/>
      <c r="AK224" s="80"/>
      <c r="AL224" s="80"/>
      <c r="AM224" s="80"/>
      <c r="AN224" s="80"/>
    </row>
    <row r="225" spans="2:40" s="49" customFormat="1" ht="15.6" hidden="1" customHeight="1" outlineLevel="1">
      <c r="B225" s="596"/>
      <c r="C225" s="600"/>
      <c r="D225" s="601"/>
      <c r="E225" s="374"/>
      <c r="F225" s="248"/>
      <c r="G225" s="252">
        <f t="shared" si="57"/>
        <v>0</v>
      </c>
      <c r="H225" s="86" t="s">
        <v>187</v>
      </c>
      <c r="I225" s="236">
        <v>0</v>
      </c>
      <c r="J225" s="252">
        <f t="shared" si="51"/>
        <v>0</v>
      </c>
      <c r="K225" s="358"/>
      <c r="L225" s="359"/>
      <c r="M225" s="325"/>
      <c r="N225" s="228">
        <f t="shared" si="54"/>
        <v>0</v>
      </c>
      <c r="O225" s="268">
        <f t="shared" si="55"/>
        <v>0</v>
      </c>
      <c r="P225" s="345">
        <v>0</v>
      </c>
      <c r="Q225" s="272">
        <f t="shared" si="56"/>
        <v>0</v>
      </c>
      <c r="R225" s="234"/>
      <c r="S225" s="235"/>
      <c r="T225" s="236">
        <v>0</v>
      </c>
      <c r="U225" s="236">
        <v>0</v>
      </c>
      <c r="V225" s="87">
        <f t="shared" si="58"/>
        <v>1</v>
      </c>
      <c r="W225" s="276">
        <f t="shared" si="52"/>
        <v>0</v>
      </c>
      <c r="X225" s="276">
        <f t="shared" si="59"/>
        <v>0</v>
      </c>
      <c r="Y225" s="276">
        <f t="shared" si="53"/>
        <v>0</v>
      </c>
      <c r="Z225" s="276">
        <f t="shared" si="59"/>
        <v>0</v>
      </c>
      <c r="AB225" s="80"/>
      <c r="AC225" s="80"/>
      <c r="AD225" s="81"/>
      <c r="AE225" s="80"/>
      <c r="AF225" s="81"/>
      <c r="AG225" s="82"/>
      <c r="AH225" s="83"/>
      <c r="AI225" s="83"/>
      <c r="AJ225" s="84"/>
      <c r="AK225" s="80"/>
      <c r="AL225" s="80"/>
      <c r="AM225" s="80"/>
      <c r="AN225" s="80"/>
    </row>
    <row r="226" spans="2:40" s="49" customFormat="1" ht="15.6" hidden="1" customHeight="1" outlineLevel="1">
      <c r="B226" s="596"/>
      <c r="C226" s="600"/>
      <c r="D226" s="601"/>
      <c r="E226" s="374"/>
      <c r="F226" s="248"/>
      <c r="G226" s="252">
        <f t="shared" si="57"/>
        <v>0</v>
      </c>
      <c r="H226" s="86" t="s">
        <v>187</v>
      </c>
      <c r="I226" s="236">
        <v>0</v>
      </c>
      <c r="J226" s="252">
        <f t="shared" si="51"/>
        <v>0</v>
      </c>
      <c r="K226" s="358"/>
      <c r="L226" s="359"/>
      <c r="M226" s="325"/>
      <c r="N226" s="228">
        <f t="shared" si="54"/>
        <v>0</v>
      </c>
      <c r="O226" s="268">
        <f t="shared" si="55"/>
        <v>0</v>
      </c>
      <c r="P226" s="345">
        <v>0</v>
      </c>
      <c r="Q226" s="272">
        <f t="shared" si="56"/>
        <v>0</v>
      </c>
      <c r="R226" s="234"/>
      <c r="S226" s="235"/>
      <c r="T226" s="236">
        <v>0</v>
      </c>
      <c r="U226" s="236">
        <v>0</v>
      </c>
      <c r="V226" s="87">
        <f t="shared" si="58"/>
        <v>1</v>
      </c>
      <c r="W226" s="276">
        <f t="shared" si="52"/>
        <v>0</v>
      </c>
      <c r="X226" s="276">
        <f t="shared" si="59"/>
        <v>0</v>
      </c>
      <c r="Y226" s="276">
        <f t="shared" si="53"/>
        <v>0</v>
      </c>
      <c r="Z226" s="276">
        <f t="shared" si="59"/>
        <v>0</v>
      </c>
      <c r="AB226" s="80"/>
      <c r="AC226" s="80"/>
      <c r="AD226" s="81"/>
      <c r="AE226" s="80"/>
      <c r="AF226" s="81"/>
      <c r="AG226" s="82"/>
      <c r="AH226" s="83"/>
      <c r="AI226" s="83"/>
      <c r="AJ226" s="84"/>
      <c r="AK226" s="80"/>
      <c r="AL226" s="80"/>
      <c r="AM226" s="80"/>
      <c r="AN226" s="80"/>
    </row>
    <row r="227" spans="2:40" s="49" customFormat="1" ht="15.6" hidden="1" customHeight="1" outlineLevel="1">
      <c r="B227" s="596"/>
      <c r="C227" s="600"/>
      <c r="D227" s="601"/>
      <c r="E227" s="374"/>
      <c r="F227" s="248"/>
      <c r="G227" s="252">
        <f t="shared" si="57"/>
        <v>0</v>
      </c>
      <c r="H227" s="86" t="s">
        <v>187</v>
      </c>
      <c r="I227" s="236">
        <v>0</v>
      </c>
      <c r="J227" s="252">
        <f t="shared" si="51"/>
        <v>0</v>
      </c>
      <c r="K227" s="358"/>
      <c r="L227" s="359"/>
      <c r="M227" s="325"/>
      <c r="N227" s="228">
        <f t="shared" si="54"/>
        <v>0</v>
      </c>
      <c r="O227" s="268">
        <f t="shared" si="55"/>
        <v>0</v>
      </c>
      <c r="P227" s="345">
        <v>0</v>
      </c>
      <c r="Q227" s="272">
        <f t="shared" si="56"/>
        <v>0</v>
      </c>
      <c r="R227" s="234"/>
      <c r="S227" s="235"/>
      <c r="T227" s="236">
        <v>0</v>
      </c>
      <c r="U227" s="236">
        <v>0</v>
      </c>
      <c r="V227" s="87">
        <f t="shared" si="58"/>
        <v>1</v>
      </c>
      <c r="W227" s="276">
        <f t="shared" si="52"/>
        <v>0</v>
      </c>
      <c r="X227" s="276">
        <f t="shared" si="59"/>
        <v>0</v>
      </c>
      <c r="Y227" s="276">
        <f t="shared" si="53"/>
        <v>0</v>
      </c>
      <c r="Z227" s="276">
        <f t="shared" si="59"/>
        <v>0</v>
      </c>
      <c r="AB227" s="80"/>
      <c r="AC227" s="80"/>
      <c r="AD227" s="81"/>
      <c r="AE227" s="80"/>
      <c r="AF227" s="81"/>
      <c r="AG227" s="82"/>
      <c r="AH227" s="83"/>
      <c r="AI227" s="83"/>
      <c r="AJ227" s="84"/>
      <c r="AK227" s="80"/>
      <c r="AL227" s="80"/>
      <c r="AM227" s="80"/>
      <c r="AN227" s="80"/>
    </row>
    <row r="228" spans="2:40" s="49" customFormat="1" ht="15.6" hidden="1" customHeight="1" outlineLevel="1">
      <c r="B228" s="596"/>
      <c r="C228" s="600"/>
      <c r="D228" s="601"/>
      <c r="E228" s="374"/>
      <c r="F228" s="248"/>
      <c r="G228" s="252">
        <f t="shared" si="57"/>
        <v>0</v>
      </c>
      <c r="H228" s="86" t="s">
        <v>187</v>
      </c>
      <c r="I228" s="236">
        <v>0</v>
      </c>
      <c r="J228" s="252">
        <f t="shared" si="51"/>
        <v>0</v>
      </c>
      <c r="K228" s="358"/>
      <c r="L228" s="359"/>
      <c r="M228" s="325"/>
      <c r="N228" s="228">
        <f t="shared" si="54"/>
        <v>0</v>
      </c>
      <c r="O228" s="268">
        <f t="shared" si="55"/>
        <v>0</v>
      </c>
      <c r="P228" s="345">
        <v>0</v>
      </c>
      <c r="Q228" s="272">
        <f t="shared" si="56"/>
        <v>0</v>
      </c>
      <c r="R228" s="234"/>
      <c r="S228" s="235"/>
      <c r="T228" s="236">
        <v>0</v>
      </c>
      <c r="U228" s="236">
        <v>0</v>
      </c>
      <c r="V228" s="87">
        <f t="shared" si="58"/>
        <v>1</v>
      </c>
      <c r="W228" s="276">
        <f t="shared" si="52"/>
        <v>0</v>
      </c>
      <c r="X228" s="276">
        <f t="shared" si="59"/>
        <v>0</v>
      </c>
      <c r="Y228" s="276">
        <f t="shared" si="53"/>
        <v>0</v>
      </c>
      <c r="Z228" s="276">
        <f t="shared" si="59"/>
        <v>0</v>
      </c>
      <c r="AB228" s="80"/>
      <c r="AC228" s="80"/>
      <c r="AD228" s="81"/>
      <c r="AE228" s="80"/>
      <c r="AF228" s="81"/>
      <c r="AG228" s="82"/>
      <c r="AH228" s="83"/>
      <c r="AI228" s="83"/>
      <c r="AJ228" s="84"/>
      <c r="AK228" s="80"/>
      <c r="AL228" s="80"/>
      <c r="AM228" s="80"/>
      <c r="AN228" s="80"/>
    </row>
    <row r="229" spans="2:40" s="49" customFormat="1" ht="15.6" hidden="1" customHeight="1" outlineLevel="1">
      <c r="B229" s="596"/>
      <c r="C229" s="600"/>
      <c r="D229" s="601"/>
      <c r="E229" s="374"/>
      <c r="F229" s="248"/>
      <c r="G229" s="252">
        <f t="shared" si="57"/>
        <v>0</v>
      </c>
      <c r="H229" s="86" t="s">
        <v>187</v>
      </c>
      <c r="I229" s="236">
        <v>0</v>
      </c>
      <c r="J229" s="252">
        <f t="shared" si="51"/>
        <v>0</v>
      </c>
      <c r="K229" s="358"/>
      <c r="L229" s="359"/>
      <c r="M229" s="325"/>
      <c r="N229" s="228">
        <f t="shared" si="54"/>
        <v>0</v>
      </c>
      <c r="O229" s="268">
        <f t="shared" si="55"/>
        <v>0</v>
      </c>
      <c r="P229" s="345">
        <v>0</v>
      </c>
      <c r="Q229" s="272">
        <f t="shared" si="56"/>
        <v>0</v>
      </c>
      <c r="R229" s="234"/>
      <c r="S229" s="235"/>
      <c r="T229" s="236">
        <v>0</v>
      </c>
      <c r="U229" s="236">
        <v>0</v>
      </c>
      <c r="V229" s="87">
        <f t="shared" si="58"/>
        <v>1</v>
      </c>
      <c r="W229" s="276">
        <f t="shared" si="52"/>
        <v>0</v>
      </c>
      <c r="X229" s="276">
        <f t="shared" si="59"/>
        <v>0</v>
      </c>
      <c r="Y229" s="276">
        <f t="shared" si="53"/>
        <v>0</v>
      </c>
      <c r="Z229" s="276">
        <f t="shared" si="59"/>
        <v>0</v>
      </c>
      <c r="AB229" s="80"/>
      <c r="AC229" s="80"/>
      <c r="AD229" s="81"/>
      <c r="AE229" s="80"/>
      <c r="AF229" s="81"/>
      <c r="AG229" s="82"/>
      <c r="AH229" s="83"/>
      <c r="AI229" s="83"/>
      <c r="AJ229" s="84"/>
      <c r="AK229" s="80"/>
      <c r="AL229" s="80"/>
      <c r="AM229" s="80"/>
      <c r="AN229" s="80"/>
    </row>
    <row r="230" spans="2:40" s="49" customFormat="1" ht="15.6" hidden="1" customHeight="1" outlineLevel="1">
      <c r="B230" s="596"/>
      <c r="C230" s="600"/>
      <c r="D230" s="601"/>
      <c r="E230" s="374"/>
      <c r="F230" s="248"/>
      <c r="G230" s="252">
        <f t="shared" si="57"/>
        <v>0</v>
      </c>
      <c r="H230" s="86" t="s">
        <v>187</v>
      </c>
      <c r="I230" s="236">
        <v>0</v>
      </c>
      <c r="J230" s="252">
        <f t="shared" si="51"/>
        <v>0</v>
      </c>
      <c r="K230" s="358"/>
      <c r="L230" s="359"/>
      <c r="M230" s="325"/>
      <c r="N230" s="228">
        <f t="shared" si="54"/>
        <v>0</v>
      </c>
      <c r="O230" s="268">
        <f t="shared" si="55"/>
        <v>0</v>
      </c>
      <c r="P230" s="345">
        <v>0</v>
      </c>
      <c r="Q230" s="272">
        <f t="shared" si="56"/>
        <v>0</v>
      </c>
      <c r="R230" s="234"/>
      <c r="S230" s="235"/>
      <c r="T230" s="236">
        <v>0</v>
      </c>
      <c r="U230" s="236">
        <v>0</v>
      </c>
      <c r="V230" s="87">
        <f t="shared" si="58"/>
        <v>1</v>
      </c>
      <c r="W230" s="276">
        <f t="shared" si="52"/>
        <v>0</v>
      </c>
      <c r="X230" s="276">
        <f t="shared" si="59"/>
        <v>0</v>
      </c>
      <c r="Y230" s="276">
        <f t="shared" si="53"/>
        <v>0</v>
      </c>
      <c r="Z230" s="276">
        <f t="shared" si="59"/>
        <v>0</v>
      </c>
      <c r="AB230" s="80"/>
      <c r="AC230" s="80"/>
      <c r="AD230" s="81"/>
      <c r="AE230" s="80"/>
      <c r="AF230" s="81"/>
      <c r="AG230" s="82"/>
      <c r="AH230" s="83"/>
      <c r="AI230" s="83"/>
      <c r="AJ230" s="84"/>
      <c r="AK230" s="80"/>
      <c r="AL230" s="80"/>
      <c r="AM230" s="80"/>
      <c r="AN230" s="80"/>
    </row>
    <row r="231" spans="2:40" s="49" customFormat="1" ht="15.6" hidden="1" customHeight="1" outlineLevel="1">
      <c r="B231" s="596"/>
      <c r="C231" s="600"/>
      <c r="D231" s="601"/>
      <c r="E231" s="374"/>
      <c r="F231" s="248"/>
      <c r="G231" s="252">
        <f t="shared" si="57"/>
        <v>0</v>
      </c>
      <c r="H231" s="86" t="s">
        <v>187</v>
      </c>
      <c r="I231" s="236">
        <v>0</v>
      </c>
      <c r="J231" s="252">
        <f t="shared" si="51"/>
        <v>0</v>
      </c>
      <c r="K231" s="358"/>
      <c r="L231" s="359"/>
      <c r="M231" s="325"/>
      <c r="N231" s="228">
        <f t="shared" si="54"/>
        <v>0</v>
      </c>
      <c r="O231" s="268">
        <f t="shared" si="55"/>
        <v>0</v>
      </c>
      <c r="P231" s="345">
        <v>0</v>
      </c>
      <c r="Q231" s="272">
        <f t="shared" si="56"/>
        <v>0</v>
      </c>
      <c r="R231" s="234"/>
      <c r="S231" s="235"/>
      <c r="T231" s="236">
        <v>0</v>
      </c>
      <c r="U231" s="236">
        <v>0</v>
      </c>
      <c r="V231" s="87">
        <f t="shared" si="58"/>
        <v>1</v>
      </c>
      <c r="W231" s="276">
        <f t="shared" si="52"/>
        <v>0</v>
      </c>
      <c r="X231" s="276">
        <f t="shared" si="59"/>
        <v>0</v>
      </c>
      <c r="Y231" s="276">
        <f t="shared" si="53"/>
        <v>0</v>
      </c>
      <c r="Z231" s="276">
        <f t="shared" si="59"/>
        <v>0</v>
      </c>
      <c r="AB231" s="80"/>
      <c r="AC231" s="80"/>
      <c r="AD231" s="81"/>
      <c r="AE231" s="80"/>
      <c r="AF231" s="81"/>
      <c r="AG231" s="82"/>
      <c r="AH231" s="83"/>
      <c r="AI231" s="83"/>
      <c r="AJ231" s="84"/>
      <c r="AK231" s="80"/>
      <c r="AL231" s="80"/>
      <c r="AM231" s="80"/>
      <c r="AN231" s="80"/>
    </row>
    <row r="232" spans="2:40" s="49" customFormat="1" ht="15.6" hidden="1" customHeight="1" outlineLevel="1">
      <c r="B232" s="596"/>
      <c r="C232" s="600"/>
      <c r="D232" s="601"/>
      <c r="E232" s="374"/>
      <c r="F232" s="248"/>
      <c r="G232" s="252">
        <f t="shared" si="57"/>
        <v>0</v>
      </c>
      <c r="H232" s="86" t="s">
        <v>187</v>
      </c>
      <c r="I232" s="236">
        <v>0</v>
      </c>
      <c r="J232" s="252">
        <f t="shared" si="51"/>
        <v>0</v>
      </c>
      <c r="K232" s="358"/>
      <c r="L232" s="359"/>
      <c r="M232" s="325"/>
      <c r="N232" s="228">
        <f t="shared" si="54"/>
        <v>0</v>
      </c>
      <c r="O232" s="268">
        <f t="shared" si="55"/>
        <v>0</v>
      </c>
      <c r="P232" s="345">
        <v>0</v>
      </c>
      <c r="Q232" s="272">
        <f t="shared" si="56"/>
        <v>0</v>
      </c>
      <c r="R232" s="234"/>
      <c r="S232" s="235"/>
      <c r="T232" s="236">
        <v>0</v>
      </c>
      <c r="U232" s="236">
        <v>0</v>
      </c>
      <c r="V232" s="87">
        <f t="shared" si="58"/>
        <v>1</v>
      </c>
      <c r="W232" s="276">
        <f t="shared" si="52"/>
        <v>0</v>
      </c>
      <c r="X232" s="276">
        <f t="shared" si="59"/>
        <v>0</v>
      </c>
      <c r="Y232" s="276">
        <f t="shared" si="53"/>
        <v>0</v>
      </c>
      <c r="Z232" s="276">
        <f t="shared" si="59"/>
        <v>0</v>
      </c>
      <c r="AB232" s="80"/>
      <c r="AC232" s="80"/>
      <c r="AD232" s="81"/>
      <c r="AE232" s="80"/>
      <c r="AF232" s="81"/>
      <c r="AG232" s="82"/>
      <c r="AH232" s="83"/>
      <c r="AI232" s="83"/>
      <c r="AJ232" s="84"/>
      <c r="AK232" s="80"/>
      <c r="AL232" s="80"/>
      <c r="AM232" s="80"/>
      <c r="AN232" s="80"/>
    </row>
    <row r="233" spans="2:40" s="49" customFormat="1" ht="15.6" hidden="1" customHeight="1" outlineLevel="1">
      <c r="B233" s="596"/>
      <c r="C233" s="600"/>
      <c r="D233" s="601"/>
      <c r="E233" s="374"/>
      <c r="F233" s="248"/>
      <c r="G233" s="252">
        <f>IF(AND(F233&lt;&gt;0,$D$31&lt;&gt;0),F233/$D$31,0)</f>
        <v>0</v>
      </c>
      <c r="H233" s="86" t="s">
        <v>187</v>
      </c>
      <c r="I233" s="236">
        <v>0</v>
      </c>
      <c r="J233" s="252">
        <f t="shared" si="51"/>
        <v>0</v>
      </c>
      <c r="K233" s="358"/>
      <c r="L233" s="359"/>
      <c r="M233" s="325"/>
      <c r="N233" s="228">
        <f t="shared" si="54"/>
        <v>0</v>
      </c>
      <c r="O233" s="268">
        <f t="shared" si="55"/>
        <v>0</v>
      </c>
      <c r="P233" s="345">
        <v>0</v>
      </c>
      <c r="Q233" s="272">
        <f t="shared" si="56"/>
        <v>0</v>
      </c>
      <c r="R233" s="234"/>
      <c r="S233" s="235"/>
      <c r="T233" s="236">
        <v>0</v>
      </c>
      <c r="U233" s="236">
        <v>0</v>
      </c>
      <c r="V233" s="87">
        <f t="shared" si="58"/>
        <v>1</v>
      </c>
      <c r="W233" s="276">
        <f t="shared" si="52"/>
        <v>0</v>
      </c>
      <c r="X233" s="276">
        <f t="shared" si="59"/>
        <v>0</v>
      </c>
      <c r="Y233" s="276">
        <f t="shared" si="53"/>
        <v>0</v>
      </c>
      <c r="Z233" s="276">
        <f t="shared" si="59"/>
        <v>0</v>
      </c>
      <c r="AB233" s="80"/>
      <c r="AC233" s="80"/>
      <c r="AD233" s="81"/>
      <c r="AE233" s="80"/>
      <c r="AF233" s="81"/>
      <c r="AG233" s="82"/>
      <c r="AH233" s="83"/>
      <c r="AI233" s="83"/>
      <c r="AJ233" s="84"/>
      <c r="AK233" s="80"/>
      <c r="AL233" s="80"/>
      <c r="AM233" s="80"/>
      <c r="AN233" s="80"/>
    </row>
    <row r="234" spans="2:40" s="49" customFormat="1" ht="15.6" hidden="1" customHeight="1" outlineLevel="1">
      <c r="B234" s="596"/>
      <c r="C234" s="600"/>
      <c r="D234" s="601"/>
      <c r="E234" s="374"/>
      <c r="F234" s="248"/>
      <c r="G234" s="252">
        <f>IF(AND(F234&lt;&gt;0,$D$31&lt;&gt;0),F234/$D$31,0)</f>
        <v>0</v>
      </c>
      <c r="H234" s="86" t="s">
        <v>187</v>
      </c>
      <c r="I234" s="236">
        <v>0</v>
      </c>
      <c r="J234" s="252">
        <f t="shared" si="51"/>
        <v>0</v>
      </c>
      <c r="K234" s="358"/>
      <c r="L234" s="359"/>
      <c r="M234" s="325"/>
      <c r="N234" s="228">
        <f t="shared" si="54"/>
        <v>0</v>
      </c>
      <c r="O234" s="268">
        <f t="shared" si="55"/>
        <v>0</v>
      </c>
      <c r="P234" s="345">
        <v>0</v>
      </c>
      <c r="Q234" s="272">
        <f t="shared" si="56"/>
        <v>0</v>
      </c>
      <c r="R234" s="234"/>
      <c r="S234" s="235"/>
      <c r="T234" s="236">
        <v>0</v>
      </c>
      <c r="U234" s="236">
        <v>0</v>
      </c>
      <c r="V234" s="87">
        <f t="shared" si="58"/>
        <v>1</v>
      </c>
      <c r="W234" s="276">
        <f t="shared" si="52"/>
        <v>0</v>
      </c>
      <c r="X234" s="276">
        <f t="shared" si="59"/>
        <v>0</v>
      </c>
      <c r="Y234" s="276">
        <f t="shared" si="53"/>
        <v>0</v>
      </c>
      <c r="Z234" s="276">
        <f t="shared" si="59"/>
        <v>0</v>
      </c>
      <c r="AB234" s="80"/>
      <c r="AC234" s="80"/>
      <c r="AD234" s="81"/>
      <c r="AE234" s="80"/>
      <c r="AF234" s="81"/>
      <c r="AG234" s="82"/>
      <c r="AH234" s="83"/>
      <c r="AI234" s="83"/>
      <c r="AJ234" s="84"/>
      <c r="AK234" s="80"/>
      <c r="AL234" s="80"/>
      <c r="AM234" s="80"/>
      <c r="AN234" s="80"/>
    </row>
    <row r="235" spans="2:40" s="49" customFormat="1" ht="15.6" hidden="1" customHeight="1" outlineLevel="1">
      <c r="B235" s="596"/>
      <c r="C235" s="600"/>
      <c r="D235" s="601"/>
      <c r="E235" s="374"/>
      <c r="F235" s="248"/>
      <c r="G235" s="252">
        <f>IF(AND(F235&lt;&gt;0,$D$31&lt;&gt;0),F235/$D$31,0)</f>
        <v>0</v>
      </c>
      <c r="H235" s="86" t="s">
        <v>187</v>
      </c>
      <c r="I235" s="236">
        <v>0</v>
      </c>
      <c r="J235" s="252">
        <f t="shared" si="51"/>
        <v>0</v>
      </c>
      <c r="K235" s="358"/>
      <c r="L235" s="359"/>
      <c r="M235" s="325"/>
      <c r="N235" s="228">
        <f t="shared" si="54"/>
        <v>0</v>
      </c>
      <c r="O235" s="268">
        <f t="shared" si="55"/>
        <v>0</v>
      </c>
      <c r="P235" s="345">
        <v>0</v>
      </c>
      <c r="Q235" s="272">
        <f t="shared" si="56"/>
        <v>0</v>
      </c>
      <c r="R235" s="234"/>
      <c r="S235" s="235"/>
      <c r="T235" s="236">
        <v>0</v>
      </c>
      <c r="U235" s="236">
        <v>0</v>
      </c>
      <c r="V235" s="87">
        <f t="shared" si="58"/>
        <v>1</v>
      </c>
      <c r="W235" s="276">
        <f t="shared" si="52"/>
        <v>0</v>
      </c>
      <c r="X235" s="276">
        <f t="shared" si="59"/>
        <v>0</v>
      </c>
      <c r="Y235" s="276">
        <f t="shared" si="53"/>
        <v>0</v>
      </c>
      <c r="Z235" s="276">
        <f t="shared" si="59"/>
        <v>0</v>
      </c>
      <c r="AB235" s="80"/>
      <c r="AC235" s="80"/>
      <c r="AD235" s="81"/>
      <c r="AE235" s="80"/>
      <c r="AF235" s="81"/>
      <c r="AG235" s="82"/>
      <c r="AH235" s="83"/>
      <c r="AI235" s="83"/>
      <c r="AJ235" s="84"/>
      <c r="AK235" s="80"/>
      <c r="AL235" s="80"/>
      <c r="AM235" s="80"/>
      <c r="AN235" s="80"/>
    </row>
    <row r="236" spans="2:40" s="49" customFormat="1" ht="15.6" hidden="1" customHeight="1" outlineLevel="1">
      <c r="B236" s="596"/>
      <c r="C236" s="600"/>
      <c r="D236" s="601"/>
      <c r="E236" s="374"/>
      <c r="F236" s="248"/>
      <c r="G236" s="252">
        <f t="shared" ref="G236:G238" si="60">IF(AND(F236&lt;&gt;0,$D$31&lt;&gt;0),F236/$D$31,0)</f>
        <v>0</v>
      </c>
      <c r="H236" s="86" t="s">
        <v>187</v>
      </c>
      <c r="I236" s="236">
        <v>0</v>
      </c>
      <c r="J236" s="252">
        <f t="shared" si="51"/>
        <v>0</v>
      </c>
      <c r="K236" s="358"/>
      <c r="L236" s="359"/>
      <c r="M236" s="325"/>
      <c r="N236" s="228">
        <f t="shared" si="54"/>
        <v>0</v>
      </c>
      <c r="O236" s="268">
        <f t="shared" si="55"/>
        <v>0</v>
      </c>
      <c r="P236" s="345">
        <v>0</v>
      </c>
      <c r="Q236" s="272">
        <f t="shared" si="56"/>
        <v>0</v>
      </c>
      <c r="R236" s="234"/>
      <c r="S236" s="235"/>
      <c r="T236" s="236">
        <v>0</v>
      </c>
      <c r="U236" s="236">
        <v>0</v>
      </c>
      <c r="V236" s="87">
        <f t="shared" si="58"/>
        <v>1</v>
      </c>
      <c r="W236" s="276">
        <f t="shared" si="52"/>
        <v>0</v>
      </c>
      <c r="X236" s="276">
        <f t="shared" si="59"/>
        <v>0</v>
      </c>
      <c r="Y236" s="276">
        <f t="shared" si="53"/>
        <v>0</v>
      </c>
      <c r="Z236" s="276">
        <f t="shared" si="59"/>
        <v>0</v>
      </c>
      <c r="AB236" s="80"/>
      <c r="AC236" s="80"/>
      <c r="AD236" s="81"/>
      <c r="AE236" s="80"/>
      <c r="AF236" s="81"/>
      <c r="AG236" s="82"/>
      <c r="AH236" s="83"/>
      <c r="AI236" s="83"/>
      <c r="AJ236" s="84"/>
      <c r="AK236" s="80"/>
      <c r="AL236" s="80"/>
      <c r="AM236" s="80"/>
      <c r="AN236" s="80"/>
    </row>
    <row r="237" spans="2:40" s="49" customFormat="1" ht="15.6" hidden="1" customHeight="1" outlineLevel="1">
      <c r="B237" s="596"/>
      <c r="C237" s="600"/>
      <c r="D237" s="601"/>
      <c r="E237" s="374"/>
      <c r="F237" s="248"/>
      <c r="G237" s="252">
        <f t="shared" si="60"/>
        <v>0</v>
      </c>
      <c r="H237" s="86" t="s">
        <v>187</v>
      </c>
      <c r="I237" s="236">
        <v>0</v>
      </c>
      <c r="J237" s="252">
        <f t="shared" si="51"/>
        <v>0</v>
      </c>
      <c r="K237" s="358"/>
      <c r="L237" s="359"/>
      <c r="M237" s="325"/>
      <c r="N237" s="228">
        <f t="shared" si="54"/>
        <v>0</v>
      </c>
      <c r="O237" s="268">
        <f t="shared" si="55"/>
        <v>0</v>
      </c>
      <c r="P237" s="345">
        <v>0</v>
      </c>
      <c r="Q237" s="272">
        <f t="shared" si="56"/>
        <v>0</v>
      </c>
      <c r="R237" s="234"/>
      <c r="S237" s="235"/>
      <c r="T237" s="236">
        <v>0</v>
      </c>
      <c r="U237" s="236">
        <v>0</v>
      </c>
      <c r="V237" s="87">
        <f t="shared" si="58"/>
        <v>1</v>
      </c>
      <c r="W237" s="276">
        <f t="shared" si="52"/>
        <v>0</v>
      </c>
      <c r="X237" s="276">
        <f t="shared" si="59"/>
        <v>0</v>
      </c>
      <c r="Y237" s="276">
        <f t="shared" si="53"/>
        <v>0</v>
      </c>
      <c r="Z237" s="276">
        <f t="shared" si="59"/>
        <v>0</v>
      </c>
      <c r="AB237" s="80"/>
      <c r="AC237" s="80"/>
      <c r="AD237" s="81"/>
      <c r="AE237" s="80"/>
      <c r="AF237" s="81"/>
      <c r="AG237" s="82"/>
      <c r="AH237" s="83"/>
      <c r="AI237" s="83"/>
      <c r="AJ237" s="84"/>
      <c r="AK237" s="80"/>
      <c r="AL237" s="80"/>
      <c r="AM237" s="80"/>
      <c r="AN237" s="80"/>
    </row>
    <row r="238" spans="2:40" s="49" customFormat="1" ht="15.6" hidden="1" customHeight="1" outlineLevel="1">
      <c r="B238" s="597"/>
      <c r="C238" s="602"/>
      <c r="D238" s="603"/>
      <c r="E238" s="374"/>
      <c r="F238" s="248"/>
      <c r="G238" s="252">
        <f t="shared" si="60"/>
        <v>0</v>
      </c>
      <c r="H238" s="86" t="s">
        <v>187</v>
      </c>
      <c r="I238" s="236">
        <v>0</v>
      </c>
      <c r="J238" s="252">
        <f t="shared" si="51"/>
        <v>0</v>
      </c>
      <c r="K238" s="358"/>
      <c r="L238" s="359"/>
      <c r="M238" s="325"/>
      <c r="N238" s="228">
        <f t="shared" si="54"/>
        <v>0</v>
      </c>
      <c r="O238" s="268">
        <f t="shared" si="55"/>
        <v>0</v>
      </c>
      <c r="P238" s="345">
        <v>0</v>
      </c>
      <c r="Q238" s="272">
        <f t="shared" si="56"/>
        <v>0</v>
      </c>
      <c r="R238" s="234"/>
      <c r="S238" s="235"/>
      <c r="T238" s="236">
        <v>0</v>
      </c>
      <c r="U238" s="236">
        <v>0</v>
      </c>
      <c r="V238" s="87">
        <f t="shared" si="58"/>
        <v>1</v>
      </c>
      <c r="W238" s="276">
        <f t="shared" si="52"/>
        <v>0</v>
      </c>
      <c r="X238" s="276">
        <f t="shared" si="59"/>
        <v>0</v>
      </c>
      <c r="Y238" s="276">
        <f t="shared" si="53"/>
        <v>0</v>
      </c>
      <c r="Z238" s="276">
        <f t="shared" si="59"/>
        <v>0</v>
      </c>
      <c r="AB238" s="80"/>
      <c r="AC238" s="80"/>
      <c r="AD238" s="81"/>
      <c r="AE238" s="80"/>
      <c r="AF238" s="81"/>
      <c r="AG238" s="82"/>
      <c r="AH238" s="83"/>
      <c r="AI238" s="83"/>
      <c r="AJ238" s="84"/>
      <c r="AK238" s="80"/>
      <c r="AL238" s="80"/>
      <c r="AM238" s="80"/>
      <c r="AN238" s="80"/>
    </row>
    <row r="239" spans="2:40" s="49" customFormat="1" ht="15.75" collapsed="1">
      <c r="B239" s="88">
        <v>2.4</v>
      </c>
      <c r="C239" s="566" t="s">
        <v>267</v>
      </c>
      <c r="D239" s="567"/>
      <c r="E239" s="219" t="s">
        <v>187</v>
      </c>
      <c r="F239" s="247">
        <f>SUM(F240:F254)</f>
        <v>0</v>
      </c>
      <c r="G239" s="247">
        <f>IF(AND(F239&lt;&gt;0,$D$31&lt;&gt;0),F239/$D$31,0)</f>
        <v>0</v>
      </c>
      <c r="H239" s="86" t="s">
        <v>187</v>
      </c>
      <c r="I239" s="216" t="s">
        <v>187</v>
      </c>
      <c r="J239" s="249">
        <f>SUM(J240:J254)</f>
        <v>0</v>
      </c>
      <c r="K239" s="230" t="s">
        <v>187</v>
      </c>
      <c r="L239" s="262" t="s">
        <v>187</v>
      </c>
      <c r="M239" s="264" t="s">
        <v>187</v>
      </c>
      <c r="N239" s="266" t="s">
        <v>187</v>
      </c>
      <c r="O239" s="269">
        <f>SUM(O240:O254)</f>
        <v>0</v>
      </c>
      <c r="P239" s="232" t="s">
        <v>187</v>
      </c>
      <c r="Q239" s="273">
        <f>SUM(Q240:Q254)</f>
        <v>0</v>
      </c>
      <c r="R239" s="231" t="s">
        <v>187</v>
      </c>
      <c r="S239" s="233" t="s">
        <v>187</v>
      </c>
      <c r="T239" s="278">
        <f>IF(W239&lt;&gt;0,W239/($F$239+$O$239),0)</f>
        <v>0</v>
      </c>
      <c r="U239" s="278">
        <f>IF(Y239&lt;&gt;0,Y239/($F$239+$O$239),0)</f>
        <v>0</v>
      </c>
      <c r="V239" s="215">
        <f t="shared" si="58"/>
        <v>1</v>
      </c>
      <c r="W239" s="277">
        <f>SUM(W240:W254)</f>
        <v>0</v>
      </c>
      <c r="X239" s="277">
        <f t="shared" si="59"/>
        <v>0</v>
      </c>
      <c r="Y239" s="277">
        <f>SUM(Y240:Y254)</f>
        <v>0</v>
      </c>
      <c r="Z239" s="277">
        <f t="shared" si="59"/>
        <v>0</v>
      </c>
      <c r="AB239" s="80"/>
      <c r="AC239" s="80"/>
      <c r="AD239" s="81"/>
      <c r="AE239" s="80"/>
      <c r="AF239" s="81"/>
      <c r="AG239" s="82"/>
      <c r="AH239" s="83"/>
      <c r="AI239" s="83"/>
      <c r="AJ239" s="84"/>
      <c r="AK239" s="80"/>
      <c r="AL239" s="80"/>
      <c r="AM239" s="80"/>
      <c r="AN239" s="80"/>
    </row>
    <row r="240" spans="2:40" s="49" customFormat="1" ht="15.6" hidden="1" customHeight="1" outlineLevel="1">
      <c r="B240" s="595">
        <v>2.4</v>
      </c>
      <c r="C240" s="598" t="s">
        <v>267</v>
      </c>
      <c r="D240" s="599"/>
      <c r="E240" s="374"/>
      <c r="F240" s="248"/>
      <c r="G240" s="252">
        <f>IF(AND(F240&lt;&gt;0,$D$31&lt;&gt;0),F240/$D$31,0)</f>
        <v>0</v>
      </c>
      <c r="H240" s="86" t="s">
        <v>187</v>
      </c>
      <c r="I240" s="236">
        <v>0</v>
      </c>
      <c r="J240" s="252">
        <f t="shared" ref="J240:J254" si="61">I240*F240</f>
        <v>0</v>
      </c>
      <c r="K240" s="358"/>
      <c r="L240" s="359"/>
      <c r="M240" s="325"/>
      <c r="N240" s="228">
        <f>IF(M240&lt;&gt;0,INT(59/M240),0)</f>
        <v>0</v>
      </c>
      <c r="O240" s="268">
        <f>F240*N240</f>
        <v>0</v>
      </c>
      <c r="P240" s="345">
        <v>0</v>
      </c>
      <c r="Q240" s="272">
        <f>O240*P240</f>
        <v>0</v>
      </c>
      <c r="R240" s="234"/>
      <c r="S240" s="235"/>
      <c r="T240" s="236">
        <v>0</v>
      </c>
      <c r="U240" s="236">
        <v>0</v>
      </c>
      <c r="V240" s="87">
        <f t="shared" si="58"/>
        <v>1</v>
      </c>
      <c r="W240" s="276">
        <f t="shared" si="52"/>
        <v>0</v>
      </c>
      <c r="X240" s="276">
        <f t="shared" si="59"/>
        <v>0</v>
      </c>
      <c r="Y240" s="276">
        <f t="shared" si="53"/>
        <v>0</v>
      </c>
      <c r="Z240" s="276">
        <f t="shared" si="59"/>
        <v>0</v>
      </c>
      <c r="AB240" s="80"/>
      <c r="AC240" s="80"/>
      <c r="AD240" s="81"/>
      <c r="AE240" s="80"/>
      <c r="AF240" s="81"/>
      <c r="AG240" s="82"/>
      <c r="AH240" s="83"/>
      <c r="AI240" s="83"/>
      <c r="AJ240" s="84"/>
      <c r="AK240" s="80"/>
      <c r="AL240" s="80"/>
      <c r="AM240" s="80"/>
      <c r="AN240" s="80"/>
    </row>
    <row r="241" spans="2:40" s="49" customFormat="1" ht="15.6" hidden="1" customHeight="1" outlineLevel="1">
      <c r="B241" s="596"/>
      <c r="C241" s="600"/>
      <c r="D241" s="601"/>
      <c r="E241" s="374"/>
      <c r="F241" s="248"/>
      <c r="G241" s="252">
        <f>IF(AND(F241&lt;&gt;0,$D$31&lt;&gt;0),F241/$D$31,0)</f>
        <v>0</v>
      </c>
      <c r="H241" s="86" t="s">
        <v>187</v>
      </c>
      <c r="I241" s="236">
        <v>0</v>
      </c>
      <c r="J241" s="252">
        <f t="shared" si="61"/>
        <v>0</v>
      </c>
      <c r="K241" s="358"/>
      <c r="L241" s="359"/>
      <c r="M241" s="325"/>
      <c r="N241" s="228">
        <f t="shared" ref="N241:N254" si="62">IF(M241&lt;&gt;0,INT(59/M241),0)</f>
        <v>0</v>
      </c>
      <c r="O241" s="268">
        <f t="shared" ref="O241:O254" si="63">F241*N241</f>
        <v>0</v>
      </c>
      <c r="P241" s="345">
        <v>0</v>
      </c>
      <c r="Q241" s="272">
        <f t="shared" ref="Q241:Q254" si="64">O241*P241</f>
        <v>0</v>
      </c>
      <c r="R241" s="234"/>
      <c r="S241" s="235"/>
      <c r="T241" s="236">
        <v>0</v>
      </c>
      <c r="U241" s="236">
        <v>0</v>
      </c>
      <c r="V241" s="87">
        <f t="shared" si="58"/>
        <v>1</v>
      </c>
      <c r="W241" s="276">
        <f t="shared" si="52"/>
        <v>0</v>
      </c>
      <c r="X241" s="276">
        <f t="shared" si="59"/>
        <v>0</v>
      </c>
      <c r="Y241" s="276">
        <f t="shared" si="53"/>
        <v>0</v>
      </c>
      <c r="Z241" s="276">
        <f t="shared" si="59"/>
        <v>0</v>
      </c>
      <c r="AB241" s="80"/>
      <c r="AC241" s="80"/>
      <c r="AD241" s="81"/>
      <c r="AE241" s="80"/>
      <c r="AF241" s="81"/>
      <c r="AG241" s="82"/>
      <c r="AH241" s="83"/>
      <c r="AI241" s="83"/>
      <c r="AJ241" s="84"/>
      <c r="AK241" s="80"/>
      <c r="AL241" s="80"/>
      <c r="AM241" s="80"/>
      <c r="AN241" s="80"/>
    </row>
    <row r="242" spans="2:40" s="49" customFormat="1" ht="15.6" hidden="1" customHeight="1" outlineLevel="1">
      <c r="B242" s="596"/>
      <c r="C242" s="600"/>
      <c r="D242" s="601"/>
      <c r="E242" s="374"/>
      <c r="F242" s="248"/>
      <c r="G242" s="252">
        <f t="shared" ref="G242:G253" si="65">IF(AND(F242&lt;&gt;0,$D$31&lt;&gt;0),F242/$D$31,0)</f>
        <v>0</v>
      </c>
      <c r="H242" s="86" t="s">
        <v>187</v>
      </c>
      <c r="I242" s="236">
        <v>0</v>
      </c>
      <c r="J242" s="252">
        <f t="shared" si="61"/>
        <v>0</v>
      </c>
      <c r="K242" s="358"/>
      <c r="L242" s="359"/>
      <c r="M242" s="325"/>
      <c r="N242" s="228">
        <f t="shared" si="62"/>
        <v>0</v>
      </c>
      <c r="O242" s="268">
        <f t="shared" si="63"/>
        <v>0</v>
      </c>
      <c r="P242" s="345">
        <v>0</v>
      </c>
      <c r="Q242" s="272">
        <f t="shared" si="64"/>
        <v>0</v>
      </c>
      <c r="R242" s="234"/>
      <c r="S242" s="235"/>
      <c r="T242" s="236">
        <v>0</v>
      </c>
      <c r="U242" s="236">
        <v>0</v>
      </c>
      <c r="V242" s="87">
        <f t="shared" si="58"/>
        <v>1</v>
      </c>
      <c r="W242" s="276">
        <f t="shared" si="52"/>
        <v>0</v>
      </c>
      <c r="X242" s="276">
        <f t="shared" si="59"/>
        <v>0</v>
      </c>
      <c r="Y242" s="276">
        <f t="shared" si="53"/>
        <v>0</v>
      </c>
      <c r="Z242" s="276">
        <f t="shared" si="59"/>
        <v>0</v>
      </c>
      <c r="AB242" s="80"/>
      <c r="AC242" s="80"/>
      <c r="AD242" s="81"/>
      <c r="AE242" s="80"/>
      <c r="AF242" s="81"/>
      <c r="AG242" s="82"/>
      <c r="AH242" s="83"/>
      <c r="AI242" s="83"/>
      <c r="AJ242" s="84"/>
      <c r="AK242" s="80"/>
      <c r="AL242" s="80"/>
      <c r="AM242" s="80"/>
      <c r="AN242" s="80"/>
    </row>
    <row r="243" spans="2:40" s="49" customFormat="1" ht="15.6" hidden="1" customHeight="1" outlineLevel="1">
      <c r="B243" s="596"/>
      <c r="C243" s="600"/>
      <c r="D243" s="601"/>
      <c r="E243" s="374"/>
      <c r="F243" s="248"/>
      <c r="G243" s="252">
        <f t="shared" si="65"/>
        <v>0</v>
      </c>
      <c r="H243" s="86" t="s">
        <v>187</v>
      </c>
      <c r="I243" s="236">
        <v>0</v>
      </c>
      <c r="J243" s="252">
        <f t="shared" si="61"/>
        <v>0</v>
      </c>
      <c r="K243" s="358"/>
      <c r="L243" s="359"/>
      <c r="M243" s="325"/>
      <c r="N243" s="228">
        <f t="shared" si="62"/>
        <v>0</v>
      </c>
      <c r="O243" s="268">
        <f t="shared" si="63"/>
        <v>0</v>
      </c>
      <c r="P243" s="345">
        <v>0</v>
      </c>
      <c r="Q243" s="272">
        <f t="shared" si="64"/>
        <v>0</v>
      </c>
      <c r="R243" s="234"/>
      <c r="S243" s="235"/>
      <c r="T243" s="236">
        <v>0</v>
      </c>
      <c r="U243" s="236">
        <v>0</v>
      </c>
      <c r="V243" s="87">
        <f t="shared" si="58"/>
        <v>1</v>
      </c>
      <c r="W243" s="276">
        <f t="shared" si="52"/>
        <v>0</v>
      </c>
      <c r="X243" s="276">
        <f t="shared" si="59"/>
        <v>0</v>
      </c>
      <c r="Y243" s="276">
        <f t="shared" si="53"/>
        <v>0</v>
      </c>
      <c r="Z243" s="276">
        <f t="shared" si="59"/>
        <v>0</v>
      </c>
      <c r="AB243" s="80"/>
      <c r="AC243" s="80"/>
      <c r="AD243" s="81"/>
      <c r="AE243" s="80"/>
      <c r="AF243" s="81"/>
      <c r="AG243" s="82"/>
      <c r="AH243" s="83"/>
      <c r="AI243" s="83"/>
      <c r="AJ243" s="84"/>
      <c r="AK243" s="80"/>
      <c r="AL243" s="80"/>
      <c r="AM243" s="80"/>
      <c r="AN243" s="80"/>
    </row>
    <row r="244" spans="2:40" s="49" customFormat="1" ht="15.6" hidden="1" customHeight="1" outlineLevel="1">
      <c r="B244" s="596"/>
      <c r="C244" s="600"/>
      <c r="D244" s="601"/>
      <c r="E244" s="374"/>
      <c r="F244" s="248"/>
      <c r="G244" s="252">
        <f t="shared" si="65"/>
        <v>0</v>
      </c>
      <c r="H244" s="86" t="s">
        <v>187</v>
      </c>
      <c r="I244" s="236">
        <v>0</v>
      </c>
      <c r="J244" s="252">
        <f t="shared" si="61"/>
        <v>0</v>
      </c>
      <c r="K244" s="358"/>
      <c r="L244" s="359"/>
      <c r="M244" s="325"/>
      <c r="N244" s="228">
        <f t="shared" si="62"/>
        <v>0</v>
      </c>
      <c r="O244" s="268">
        <f t="shared" si="63"/>
        <v>0</v>
      </c>
      <c r="P244" s="345">
        <v>0</v>
      </c>
      <c r="Q244" s="272">
        <f t="shared" si="64"/>
        <v>0</v>
      </c>
      <c r="R244" s="234"/>
      <c r="S244" s="235"/>
      <c r="T244" s="236">
        <v>0</v>
      </c>
      <c r="U244" s="236">
        <v>0</v>
      </c>
      <c r="V244" s="87">
        <f t="shared" si="58"/>
        <v>1</v>
      </c>
      <c r="W244" s="276">
        <f t="shared" si="52"/>
        <v>0</v>
      </c>
      <c r="X244" s="276">
        <f t="shared" si="59"/>
        <v>0</v>
      </c>
      <c r="Y244" s="276">
        <f t="shared" si="53"/>
        <v>0</v>
      </c>
      <c r="Z244" s="276">
        <f t="shared" si="59"/>
        <v>0</v>
      </c>
      <c r="AB244" s="80"/>
      <c r="AC244" s="80"/>
      <c r="AD244" s="81"/>
      <c r="AE244" s="80"/>
      <c r="AF244" s="81"/>
      <c r="AG244" s="82"/>
      <c r="AH244" s="83"/>
      <c r="AI244" s="83"/>
      <c r="AJ244" s="84"/>
      <c r="AK244" s="80"/>
      <c r="AL244" s="80"/>
      <c r="AM244" s="80"/>
      <c r="AN244" s="80"/>
    </row>
    <row r="245" spans="2:40" s="49" customFormat="1" ht="15.6" hidden="1" customHeight="1" outlineLevel="1">
      <c r="B245" s="596"/>
      <c r="C245" s="600"/>
      <c r="D245" s="601"/>
      <c r="E245" s="374"/>
      <c r="F245" s="248"/>
      <c r="G245" s="252">
        <f t="shared" si="65"/>
        <v>0</v>
      </c>
      <c r="H245" s="86" t="s">
        <v>187</v>
      </c>
      <c r="I245" s="236">
        <v>0</v>
      </c>
      <c r="J245" s="252">
        <f t="shared" si="61"/>
        <v>0</v>
      </c>
      <c r="K245" s="358"/>
      <c r="L245" s="359"/>
      <c r="M245" s="325"/>
      <c r="N245" s="228">
        <f t="shared" si="62"/>
        <v>0</v>
      </c>
      <c r="O245" s="268">
        <f t="shared" si="63"/>
        <v>0</v>
      </c>
      <c r="P245" s="345">
        <v>0</v>
      </c>
      <c r="Q245" s="272">
        <f t="shared" si="64"/>
        <v>0</v>
      </c>
      <c r="R245" s="234"/>
      <c r="S245" s="235"/>
      <c r="T245" s="236">
        <v>0</v>
      </c>
      <c r="U245" s="236">
        <v>0</v>
      </c>
      <c r="V245" s="87">
        <f t="shared" si="58"/>
        <v>1</v>
      </c>
      <c r="W245" s="276">
        <f t="shared" si="52"/>
        <v>0</v>
      </c>
      <c r="X245" s="276">
        <f t="shared" si="59"/>
        <v>0</v>
      </c>
      <c r="Y245" s="276">
        <f t="shared" si="53"/>
        <v>0</v>
      </c>
      <c r="Z245" s="276">
        <f t="shared" si="59"/>
        <v>0</v>
      </c>
      <c r="AB245" s="80"/>
      <c r="AC245" s="80"/>
      <c r="AD245" s="81"/>
      <c r="AE245" s="80"/>
      <c r="AF245" s="81"/>
      <c r="AG245" s="82"/>
      <c r="AH245" s="83"/>
      <c r="AI245" s="83"/>
      <c r="AJ245" s="84"/>
      <c r="AK245" s="80"/>
      <c r="AL245" s="80"/>
      <c r="AM245" s="80"/>
      <c r="AN245" s="80"/>
    </row>
    <row r="246" spans="2:40" s="49" customFormat="1" ht="15.6" hidden="1" customHeight="1" outlineLevel="1">
      <c r="B246" s="596"/>
      <c r="C246" s="600"/>
      <c r="D246" s="601"/>
      <c r="E246" s="374"/>
      <c r="F246" s="248"/>
      <c r="G246" s="252">
        <f t="shared" si="65"/>
        <v>0</v>
      </c>
      <c r="H246" s="86" t="s">
        <v>187</v>
      </c>
      <c r="I246" s="236">
        <v>0</v>
      </c>
      <c r="J246" s="252">
        <f t="shared" si="61"/>
        <v>0</v>
      </c>
      <c r="K246" s="358"/>
      <c r="L246" s="359"/>
      <c r="M246" s="325"/>
      <c r="N246" s="228">
        <f t="shared" si="62"/>
        <v>0</v>
      </c>
      <c r="O246" s="268">
        <f t="shared" si="63"/>
        <v>0</v>
      </c>
      <c r="P246" s="345">
        <v>0</v>
      </c>
      <c r="Q246" s="272">
        <f t="shared" si="64"/>
        <v>0</v>
      </c>
      <c r="R246" s="234"/>
      <c r="S246" s="235"/>
      <c r="T246" s="236">
        <v>0</v>
      </c>
      <c r="U246" s="236">
        <v>0</v>
      </c>
      <c r="V246" s="87">
        <f t="shared" si="58"/>
        <v>1</v>
      </c>
      <c r="W246" s="276">
        <f t="shared" si="52"/>
        <v>0</v>
      </c>
      <c r="X246" s="276">
        <f t="shared" si="59"/>
        <v>0</v>
      </c>
      <c r="Y246" s="276">
        <f t="shared" si="53"/>
        <v>0</v>
      </c>
      <c r="Z246" s="276">
        <f t="shared" si="59"/>
        <v>0</v>
      </c>
      <c r="AB246" s="80"/>
      <c r="AC246" s="80"/>
      <c r="AD246" s="81"/>
      <c r="AE246" s="80"/>
      <c r="AF246" s="81"/>
      <c r="AG246" s="82"/>
      <c r="AH246" s="83"/>
      <c r="AI246" s="83"/>
      <c r="AJ246" s="84"/>
      <c r="AK246" s="80"/>
      <c r="AL246" s="80"/>
      <c r="AM246" s="80"/>
      <c r="AN246" s="80"/>
    </row>
    <row r="247" spans="2:40" s="49" customFormat="1" ht="15.6" hidden="1" customHeight="1" outlineLevel="1">
      <c r="B247" s="596"/>
      <c r="C247" s="600"/>
      <c r="D247" s="601"/>
      <c r="E247" s="374"/>
      <c r="F247" s="248"/>
      <c r="G247" s="252">
        <f t="shared" si="65"/>
        <v>0</v>
      </c>
      <c r="H247" s="86" t="s">
        <v>187</v>
      </c>
      <c r="I247" s="236">
        <v>0</v>
      </c>
      <c r="J247" s="252">
        <f t="shared" si="61"/>
        <v>0</v>
      </c>
      <c r="K247" s="358"/>
      <c r="L247" s="359"/>
      <c r="M247" s="325"/>
      <c r="N247" s="228">
        <f t="shared" si="62"/>
        <v>0</v>
      </c>
      <c r="O247" s="268">
        <f t="shared" si="63"/>
        <v>0</v>
      </c>
      <c r="P247" s="345">
        <v>0</v>
      </c>
      <c r="Q247" s="272">
        <f t="shared" si="64"/>
        <v>0</v>
      </c>
      <c r="R247" s="234"/>
      <c r="S247" s="235"/>
      <c r="T247" s="236">
        <v>0</v>
      </c>
      <c r="U247" s="236">
        <v>0</v>
      </c>
      <c r="V247" s="87">
        <f t="shared" si="58"/>
        <v>1</v>
      </c>
      <c r="W247" s="276">
        <f t="shared" si="52"/>
        <v>0</v>
      </c>
      <c r="X247" s="276">
        <f t="shared" si="59"/>
        <v>0</v>
      </c>
      <c r="Y247" s="276">
        <f t="shared" si="53"/>
        <v>0</v>
      </c>
      <c r="Z247" s="276">
        <f t="shared" si="59"/>
        <v>0</v>
      </c>
      <c r="AB247" s="80"/>
      <c r="AC247" s="80"/>
      <c r="AD247" s="81"/>
      <c r="AE247" s="80"/>
      <c r="AF247" s="81"/>
      <c r="AG247" s="82"/>
      <c r="AH247" s="83"/>
      <c r="AI247" s="83"/>
      <c r="AJ247" s="84"/>
      <c r="AK247" s="80"/>
      <c r="AL247" s="80"/>
      <c r="AM247" s="80"/>
      <c r="AN247" s="80"/>
    </row>
    <row r="248" spans="2:40" s="49" customFormat="1" ht="15.6" hidden="1" customHeight="1" outlineLevel="1">
      <c r="B248" s="596"/>
      <c r="C248" s="600"/>
      <c r="D248" s="601"/>
      <c r="E248" s="374"/>
      <c r="F248" s="248"/>
      <c r="G248" s="252">
        <f t="shared" si="65"/>
        <v>0</v>
      </c>
      <c r="H248" s="86" t="s">
        <v>187</v>
      </c>
      <c r="I248" s="236">
        <v>0</v>
      </c>
      <c r="J248" s="252">
        <f t="shared" si="61"/>
        <v>0</v>
      </c>
      <c r="K248" s="358"/>
      <c r="L248" s="359"/>
      <c r="M248" s="325"/>
      <c r="N248" s="228">
        <f t="shared" si="62"/>
        <v>0</v>
      </c>
      <c r="O248" s="268">
        <f t="shared" si="63"/>
        <v>0</v>
      </c>
      <c r="P248" s="345">
        <v>0</v>
      </c>
      <c r="Q248" s="272">
        <f t="shared" si="64"/>
        <v>0</v>
      </c>
      <c r="R248" s="234"/>
      <c r="S248" s="235"/>
      <c r="T248" s="236">
        <v>0</v>
      </c>
      <c r="U248" s="236">
        <v>0</v>
      </c>
      <c r="V248" s="87">
        <f t="shared" si="58"/>
        <v>1</v>
      </c>
      <c r="W248" s="276">
        <f t="shared" si="52"/>
        <v>0</v>
      </c>
      <c r="X248" s="276">
        <f t="shared" si="59"/>
        <v>0</v>
      </c>
      <c r="Y248" s="276">
        <f t="shared" si="53"/>
        <v>0</v>
      </c>
      <c r="Z248" s="276">
        <f t="shared" si="59"/>
        <v>0</v>
      </c>
      <c r="AB248" s="80"/>
      <c r="AC248" s="80"/>
      <c r="AD248" s="81"/>
      <c r="AE248" s="80"/>
      <c r="AF248" s="81"/>
      <c r="AG248" s="82"/>
      <c r="AH248" s="83"/>
      <c r="AI248" s="83"/>
      <c r="AJ248" s="84"/>
      <c r="AK248" s="80"/>
      <c r="AL248" s="80"/>
      <c r="AM248" s="80"/>
      <c r="AN248" s="80"/>
    </row>
    <row r="249" spans="2:40" s="49" customFormat="1" ht="15.6" hidden="1" customHeight="1" outlineLevel="1">
      <c r="B249" s="596"/>
      <c r="C249" s="600"/>
      <c r="D249" s="601"/>
      <c r="E249" s="374"/>
      <c r="F249" s="248"/>
      <c r="G249" s="252">
        <f t="shared" si="65"/>
        <v>0</v>
      </c>
      <c r="H249" s="86" t="s">
        <v>187</v>
      </c>
      <c r="I249" s="236">
        <v>0</v>
      </c>
      <c r="J249" s="252">
        <f t="shared" si="61"/>
        <v>0</v>
      </c>
      <c r="K249" s="358"/>
      <c r="L249" s="359"/>
      <c r="M249" s="325"/>
      <c r="N249" s="228">
        <f t="shared" si="62"/>
        <v>0</v>
      </c>
      <c r="O249" s="268">
        <f t="shared" si="63"/>
        <v>0</v>
      </c>
      <c r="P249" s="345">
        <v>0</v>
      </c>
      <c r="Q249" s="272">
        <f t="shared" si="64"/>
        <v>0</v>
      </c>
      <c r="R249" s="234"/>
      <c r="S249" s="235"/>
      <c r="T249" s="236">
        <v>0</v>
      </c>
      <c r="U249" s="236">
        <v>0</v>
      </c>
      <c r="V249" s="87">
        <f t="shared" si="58"/>
        <v>1</v>
      </c>
      <c r="W249" s="276">
        <f t="shared" si="52"/>
        <v>0</v>
      </c>
      <c r="X249" s="276">
        <f t="shared" si="59"/>
        <v>0</v>
      </c>
      <c r="Y249" s="276">
        <f t="shared" si="53"/>
        <v>0</v>
      </c>
      <c r="Z249" s="276">
        <f t="shared" si="59"/>
        <v>0</v>
      </c>
      <c r="AB249" s="80"/>
      <c r="AC249" s="80"/>
      <c r="AD249" s="81"/>
      <c r="AE249" s="80"/>
      <c r="AF249" s="81"/>
      <c r="AG249" s="82"/>
      <c r="AH249" s="83"/>
      <c r="AI249" s="83"/>
      <c r="AJ249" s="84"/>
      <c r="AK249" s="80"/>
      <c r="AL249" s="80"/>
      <c r="AM249" s="80"/>
      <c r="AN249" s="80"/>
    </row>
    <row r="250" spans="2:40" s="49" customFormat="1" ht="15.6" hidden="1" customHeight="1" outlineLevel="1">
      <c r="B250" s="596"/>
      <c r="C250" s="600"/>
      <c r="D250" s="601"/>
      <c r="E250" s="374"/>
      <c r="F250" s="248"/>
      <c r="G250" s="252">
        <f t="shared" si="65"/>
        <v>0</v>
      </c>
      <c r="H250" s="86" t="s">
        <v>187</v>
      </c>
      <c r="I250" s="236">
        <v>0</v>
      </c>
      <c r="J250" s="252">
        <f t="shared" si="61"/>
        <v>0</v>
      </c>
      <c r="K250" s="358"/>
      <c r="L250" s="359"/>
      <c r="M250" s="325"/>
      <c r="N250" s="228">
        <f t="shared" si="62"/>
        <v>0</v>
      </c>
      <c r="O250" s="268">
        <f t="shared" si="63"/>
        <v>0</v>
      </c>
      <c r="P250" s="345">
        <v>0</v>
      </c>
      <c r="Q250" s="272">
        <f t="shared" si="64"/>
        <v>0</v>
      </c>
      <c r="R250" s="234"/>
      <c r="S250" s="235"/>
      <c r="T250" s="236">
        <v>0</v>
      </c>
      <c r="U250" s="236">
        <v>0</v>
      </c>
      <c r="V250" s="87">
        <f t="shared" si="58"/>
        <v>1</v>
      </c>
      <c r="W250" s="276">
        <f t="shared" si="52"/>
        <v>0</v>
      </c>
      <c r="X250" s="276">
        <f t="shared" si="59"/>
        <v>0</v>
      </c>
      <c r="Y250" s="276">
        <f t="shared" si="53"/>
        <v>0</v>
      </c>
      <c r="Z250" s="276">
        <f t="shared" si="59"/>
        <v>0</v>
      </c>
      <c r="AB250" s="80"/>
      <c r="AC250" s="80"/>
      <c r="AD250" s="81"/>
      <c r="AE250" s="80"/>
      <c r="AF250" s="81"/>
      <c r="AG250" s="82"/>
      <c r="AH250" s="83"/>
      <c r="AI250" s="83"/>
      <c r="AJ250" s="84"/>
      <c r="AK250" s="80"/>
      <c r="AL250" s="80"/>
      <c r="AM250" s="80"/>
      <c r="AN250" s="80"/>
    </row>
    <row r="251" spans="2:40" s="49" customFormat="1" ht="15.6" hidden="1" customHeight="1" outlineLevel="1">
      <c r="B251" s="596"/>
      <c r="C251" s="600"/>
      <c r="D251" s="601"/>
      <c r="E251" s="374"/>
      <c r="F251" s="248"/>
      <c r="G251" s="252">
        <f t="shared" si="65"/>
        <v>0</v>
      </c>
      <c r="H251" s="86" t="s">
        <v>187</v>
      </c>
      <c r="I251" s="236">
        <v>0</v>
      </c>
      <c r="J251" s="252">
        <f t="shared" si="61"/>
        <v>0</v>
      </c>
      <c r="K251" s="358"/>
      <c r="L251" s="359"/>
      <c r="M251" s="325"/>
      <c r="N251" s="228">
        <f t="shared" si="62"/>
        <v>0</v>
      </c>
      <c r="O251" s="268">
        <f t="shared" si="63"/>
        <v>0</v>
      </c>
      <c r="P251" s="345">
        <v>0</v>
      </c>
      <c r="Q251" s="272">
        <f t="shared" si="64"/>
        <v>0</v>
      </c>
      <c r="R251" s="234"/>
      <c r="S251" s="235"/>
      <c r="T251" s="236">
        <v>0</v>
      </c>
      <c r="U251" s="236">
        <v>0</v>
      </c>
      <c r="V251" s="87">
        <f t="shared" si="58"/>
        <v>1</v>
      </c>
      <c r="W251" s="276">
        <f t="shared" si="52"/>
        <v>0</v>
      </c>
      <c r="X251" s="276">
        <f t="shared" si="59"/>
        <v>0</v>
      </c>
      <c r="Y251" s="276">
        <f t="shared" si="53"/>
        <v>0</v>
      </c>
      <c r="Z251" s="276">
        <f t="shared" si="59"/>
        <v>0</v>
      </c>
      <c r="AB251" s="80"/>
      <c r="AC251" s="80"/>
      <c r="AD251" s="81"/>
      <c r="AE251" s="80"/>
      <c r="AF251" s="81"/>
      <c r="AG251" s="82"/>
      <c r="AH251" s="83"/>
      <c r="AI251" s="83"/>
      <c r="AJ251" s="84"/>
      <c r="AK251" s="80"/>
      <c r="AL251" s="80"/>
      <c r="AM251" s="80"/>
      <c r="AN251" s="80"/>
    </row>
    <row r="252" spans="2:40" s="49" customFormat="1" ht="15.6" hidden="1" customHeight="1" outlineLevel="1">
      <c r="B252" s="596"/>
      <c r="C252" s="600"/>
      <c r="D252" s="601"/>
      <c r="E252" s="374"/>
      <c r="F252" s="248"/>
      <c r="G252" s="252">
        <f t="shared" si="65"/>
        <v>0</v>
      </c>
      <c r="H252" s="86" t="s">
        <v>187</v>
      </c>
      <c r="I252" s="236">
        <v>0</v>
      </c>
      <c r="J252" s="252">
        <f t="shared" si="61"/>
        <v>0</v>
      </c>
      <c r="K252" s="358"/>
      <c r="L252" s="359"/>
      <c r="M252" s="325"/>
      <c r="N252" s="228">
        <f t="shared" si="62"/>
        <v>0</v>
      </c>
      <c r="O252" s="268">
        <f t="shared" si="63"/>
        <v>0</v>
      </c>
      <c r="P252" s="345">
        <v>0</v>
      </c>
      <c r="Q252" s="272">
        <f t="shared" si="64"/>
        <v>0</v>
      </c>
      <c r="R252" s="234"/>
      <c r="S252" s="235"/>
      <c r="T252" s="236">
        <v>0</v>
      </c>
      <c r="U252" s="236">
        <v>0</v>
      </c>
      <c r="V252" s="87">
        <f t="shared" si="58"/>
        <v>1</v>
      </c>
      <c r="W252" s="276">
        <f t="shared" si="52"/>
        <v>0</v>
      </c>
      <c r="X252" s="276">
        <f t="shared" si="59"/>
        <v>0</v>
      </c>
      <c r="Y252" s="276">
        <f t="shared" si="53"/>
        <v>0</v>
      </c>
      <c r="Z252" s="276">
        <f t="shared" si="59"/>
        <v>0</v>
      </c>
      <c r="AB252" s="80"/>
      <c r="AC252" s="80"/>
      <c r="AD252" s="81"/>
      <c r="AE252" s="80"/>
      <c r="AF252" s="81"/>
      <c r="AG252" s="82"/>
      <c r="AH252" s="83"/>
      <c r="AI252" s="83"/>
      <c r="AJ252" s="84"/>
      <c r="AK252" s="80"/>
      <c r="AL252" s="80"/>
      <c r="AM252" s="80"/>
      <c r="AN252" s="80"/>
    </row>
    <row r="253" spans="2:40" s="49" customFormat="1" ht="15.6" hidden="1" customHeight="1" outlineLevel="1">
      <c r="B253" s="596"/>
      <c r="C253" s="600"/>
      <c r="D253" s="601"/>
      <c r="E253" s="374"/>
      <c r="F253" s="248"/>
      <c r="G253" s="252">
        <f t="shared" si="65"/>
        <v>0</v>
      </c>
      <c r="H253" s="86" t="s">
        <v>187</v>
      </c>
      <c r="I253" s="236">
        <v>0</v>
      </c>
      <c r="J253" s="252">
        <f t="shared" si="61"/>
        <v>0</v>
      </c>
      <c r="K253" s="358"/>
      <c r="L253" s="359"/>
      <c r="M253" s="325"/>
      <c r="N253" s="228">
        <f t="shared" si="62"/>
        <v>0</v>
      </c>
      <c r="O253" s="268">
        <f t="shared" si="63"/>
        <v>0</v>
      </c>
      <c r="P253" s="345">
        <v>0</v>
      </c>
      <c r="Q253" s="272">
        <f t="shared" si="64"/>
        <v>0</v>
      </c>
      <c r="R253" s="234"/>
      <c r="S253" s="235"/>
      <c r="T253" s="236">
        <v>0</v>
      </c>
      <c r="U253" s="236">
        <v>0</v>
      </c>
      <c r="V253" s="87">
        <f t="shared" si="58"/>
        <v>1</v>
      </c>
      <c r="W253" s="276">
        <f t="shared" si="52"/>
        <v>0</v>
      </c>
      <c r="X253" s="276">
        <f t="shared" si="59"/>
        <v>0</v>
      </c>
      <c r="Y253" s="276">
        <f t="shared" si="53"/>
        <v>0</v>
      </c>
      <c r="Z253" s="276">
        <f t="shared" si="59"/>
        <v>0</v>
      </c>
      <c r="AB253" s="80"/>
      <c r="AC253" s="80"/>
      <c r="AD253" s="81"/>
      <c r="AE253" s="80"/>
      <c r="AF253" s="81"/>
      <c r="AG253" s="82"/>
      <c r="AH253" s="83"/>
      <c r="AI253" s="83"/>
      <c r="AJ253" s="84"/>
      <c r="AK253" s="80"/>
      <c r="AL253" s="80"/>
      <c r="AM253" s="80"/>
      <c r="AN253" s="80"/>
    </row>
    <row r="254" spans="2:40" s="49" customFormat="1" ht="15.6" hidden="1" customHeight="1" outlineLevel="1">
      <c r="B254" s="597"/>
      <c r="C254" s="602"/>
      <c r="D254" s="603"/>
      <c r="E254" s="374"/>
      <c r="F254" s="248"/>
      <c r="G254" s="252">
        <f>IF(AND(F254&lt;&gt;0,$D$31&lt;&gt;0),F254/$D$31,0)</f>
        <v>0</v>
      </c>
      <c r="H254" s="86" t="s">
        <v>187</v>
      </c>
      <c r="I254" s="236">
        <v>0</v>
      </c>
      <c r="J254" s="252">
        <f t="shared" si="61"/>
        <v>0</v>
      </c>
      <c r="K254" s="358"/>
      <c r="L254" s="359"/>
      <c r="M254" s="325"/>
      <c r="N254" s="228">
        <f t="shared" si="62"/>
        <v>0</v>
      </c>
      <c r="O254" s="268">
        <f t="shared" si="63"/>
        <v>0</v>
      </c>
      <c r="P254" s="345">
        <v>0</v>
      </c>
      <c r="Q254" s="272">
        <f t="shared" si="64"/>
        <v>0</v>
      </c>
      <c r="R254" s="234"/>
      <c r="S254" s="235"/>
      <c r="T254" s="236">
        <v>0</v>
      </c>
      <c r="U254" s="236">
        <v>0</v>
      </c>
      <c r="V254" s="87">
        <f t="shared" si="58"/>
        <v>1</v>
      </c>
      <c r="W254" s="276">
        <f t="shared" si="52"/>
        <v>0</v>
      </c>
      <c r="X254" s="276">
        <f t="shared" si="59"/>
        <v>0</v>
      </c>
      <c r="Y254" s="276">
        <f t="shared" si="53"/>
        <v>0</v>
      </c>
      <c r="Z254" s="276">
        <f t="shared" si="59"/>
        <v>0</v>
      </c>
      <c r="AB254" s="80"/>
      <c r="AC254" s="80"/>
      <c r="AD254" s="81"/>
      <c r="AE254" s="80"/>
      <c r="AF254" s="81"/>
      <c r="AG254" s="82"/>
      <c r="AH254" s="83"/>
      <c r="AI254" s="83"/>
      <c r="AJ254" s="84"/>
      <c r="AK254" s="80"/>
      <c r="AL254" s="80"/>
      <c r="AM254" s="80"/>
      <c r="AN254" s="80"/>
    </row>
    <row r="255" spans="2:40" s="49" customFormat="1" ht="15.75" collapsed="1">
      <c r="B255" s="88">
        <v>2.5</v>
      </c>
      <c r="C255" s="566" t="s">
        <v>268</v>
      </c>
      <c r="D255" s="567"/>
      <c r="E255" s="219" t="s">
        <v>187</v>
      </c>
      <c r="F255" s="247">
        <f>SUM(F256:F275)</f>
        <v>0</v>
      </c>
      <c r="G255" s="247">
        <f>IF(AND(F255&lt;&gt;0,$D$31&lt;&gt;0),F255/$D$31,0)</f>
        <v>0</v>
      </c>
      <c r="H255" s="85" cm="1">
        <f t="array" ref="H255">SUMPRODUCT((C91:D454="Superstructure: External Walls")*G91:G454)+SUMPRODUCT((C91:D454="Superstructure: Windows and External Doors")*G91:G454)</f>
        <v>0</v>
      </c>
      <c r="I255" s="216" t="s">
        <v>187</v>
      </c>
      <c r="J255" s="249">
        <f>SUM(J256:J275)</f>
        <v>0</v>
      </c>
      <c r="K255" s="230" t="s">
        <v>187</v>
      </c>
      <c r="L255" s="262" t="s">
        <v>187</v>
      </c>
      <c r="M255" s="264" t="s">
        <v>187</v>
      </c>
      <c r="N255" s="266" t="s">
        <v>187</v>
      </c>
      <c r="O255" s="269">
        <f>SUM(O256:O275)</f>
        <v>0</v>
      </c>
      <c r="P255" s="232" t="s">
        <v>187</v>
      </c>
      <c r="Q255" s="273">
        <f>SUM(Q256:Q275)</f>
        <v>0</v>
      </c>
      <c r="R255" s="231" t="s">
        <v>187</v>
      </c>
      <c r="S255" s="233" t="s">
        <v>187</v>
      </c>
      <c r="T255" s="278">
        <f>IF(W255&lt;&gt;0,W255/($F$255+$O$255),0)</f>
        <v>0</v>
      </c>
      <c r="U255" s="278">
        <f>IF(Y255&lt;&gt;0,Y255/($F$255+$O$255),0)</f>
        <v>0</v>
      </c>
      <c r="V255" s="215">
        <f t="shared" si="58"/>
        <v>1</v>
      </c>
      <c r="W255" s="277">
        <f>SUM(W256:W275)</f>
        <v>0</v>
      </c>
      <c r="X255" s="277">
        <f t="shared" si="59"/>
        <v>0</v>
      </c>
      <c r="Y255" s="277">
        <f>SUM(Y256:Y275)</f>
        <v>0</v>
      </c>
      <c r="Z255" s="277">
        <f t="shared" si="59"/>
        <v>0</v>
      </c>
      <c r="AB255" s="80"/>
      <c r="AC255" s="80"/>
      <c r="AD255" s="81"/>
      <c r="AE255" s="80"/>
      <c r="AF255" s="81"/>
      <c r="AG255" s="82"/>
      <c r="AH255" s="83"/>
      <c r="AI255" s="83"/>
      <c r="AJ255" s="84"/>
      <c r="AK255" s="80"/>
      <c r="AL255" s="80"/>
      <c r="AM255" s="80"/>
      <c r="AN255" s="80"/>
    </row>
    <row r="256" spans="2:40" s="49" customFormat="1" ht="15.6" hidden="1" customHeight="1" outlineLevel="1">
      <c r="B256" s="595">
        <v>2.5</v>
      </c>
      <c r="C256" s="598" t="s">
        <v>268</v>
      </c>
      <c r="D256" s="599"/>
      <c r="E256" s="374"/>
      <c r="F256" s="248"/>
      <c r="G256" s="252">
        <f>IF(AND(F256&lt;&gt;0,$D$31&lt;&gt;0),F256/$D$31,0)</f>
        <v>0</v>
      </c>
      <c r="H256" s="86" t="s">
        <v>187</v>
      </c>
      <c r="I256" s="236">
        <v>0</v>
      </c>
      <c r="J256" s="252">
        <f t="shared" ref="J256:J275" si="66">I256*F256</f>
        <v>0</v>
      </c>
      <c r="K256" s="358"/>
      <c r="L256" s="359"/>
      <c r="M256" s="325"/>
      <c r="N256" s="228">
        <f>IF(M256&lt;&gt;0,INT(59/M256),0)</f>
        <v>0</v>
      </c>
      <c r="O256" s="268">
        <f>F256*N256</f>
        <v>0</v>
      </c>
      <c r="P256" s="345">
        <v>0</v>
      </c>
      <c r="Q256" s="272">
        <f>O256*P256</f>
        <v>0</v>
      </c>
      <c r="R256" s="234"/>
      <c r="S256" s="235"/>
      <c r="T256" s="236">
        <v>0</v>
      </c>
      <c r="U256" s="236">
        <v>0</v>
      </c>
      <c r="V256" s="87">
        <f t="shared" si="58"/>
        <v>1</v>
      </c>
      <c r="W256" s="276">
        <f t="shared" ref="W256:W275" si="67">T256*(F256+O256)</f>
        <v>0</v>
      </c>
      <c r="X256" s="276">
        <f t="shared" si="59"/>
        <v>0</v>
      </c>
      <c r="Y256" s="276">
        <f t="shared" ref="Y256:Y275" si="68">U256*(F256+O256)</f>
        <v>0</v>
      </c>
      <c r="Z256" s="276">
        <f t="shared" si="59"/>
        <v>0</v>
      </c>
      <c r="AB256" s="80"/>
      <c r="AC256" s="80"/>
      <c r="AD256" s="81"/>
      <c r="AE256" s="80"/>
      <c r="AF256" s="81"/>
      <c r="AG256" s="82"/>
      <c r="AH256" s="83"/>
      <c r="AI256" s="83"/>
      <c r="AJ256" s="84"/>
      <c r="AK256" s="80"/>
      <c r="AL256" s="80"/>
      <c r="AM256" s="80"/>
      <c r="AN256" s="80"/>
    </row>
    <row r="257" spans="2:40" s="49" customFormat="1" ht="15.6" hidden="1" customHeight="1" outlineLevel="1">
      <c r="B257" s="596"/>
      <c r="C257" s="600"/>
      <c r="D257" s="601"/>
      <c r="E257" s="374"/>
      <c r="F257" s="248"/>
      <c r="G257" s="252">
        <f>IF(AND(F257&lt;&gt;0,$D$31&lt;&gt;0),F257/$D$31,0)</f>
        <v>0</v>
      </c>
      <c r="H257" s="86" t="s">
        <v>187</v>
      </c>
      <c r="I257" s="236">
        <v>0</v>
      </c>
      <c r="J257" s="252">
        <f t="shared" si="66"/>
        <v>0</v>
      </c>
      <c r="K257" s="358"/>
      <c r="L257" s="359"/>
      <c r="M257" s="325"/>
      <c r="N257" s="228">
        <f t="shared" ref="N257:N275" si="69">IF(M257&lt;&gt;0,INT(59/M257),0)</f>
        <v>0</v>
      </c>
      <c r="O257" s="268">
        <f t="shared" ref="O257:O275" si="70">F257*N257</f>
        <v>0</v>
      </c>
      <c r="P257" s="345">
        <v>0</v>
      </c>
      <c r="Q257" s="272">
        <f t="shared" ref="Q257:Q275" si="71">O257*P257</f>
        <v>0</v>
      </c>
      <c r="R257" s="234"/>
      <c r="S257" s="235"/>
      <c r="T257" s="236">
        <v>0</v>
      </c>
      <c r="U257" s="236">
        <v>0</v>
      </c>
      <c r="V257" s="87">
        <f t="shared" si="58"/>
        <v>1</v>
      </c>
      <c r="W257" s="276">
        <f t="shared" si="67"/>
        <v>0</v>
      </c>
      <c r="X257" s="276">
        <f t="shared" si="59"/>
        <v>0</v>
      </c>
      <c r="Y257" s="276">
        <f t="shared" si="68"/>
        <v>0</v>
      </c>
      <c r="Z257" s="276">
        <f t="shared" si="59"/>
        <v>0</v>
      </c>
      <c r="AB257" s="80"/>
      <c r="AC257" s="80"/>
      <c r="AD257" s="81"/>
      <c r="AE257" s="80"/>
      <c r="AF257" s="81"/>
      <c r="AG257" s="82"/>
      <c r="AH257" s="83"/>
      <c r="AI257" s="83"/>
      <c r="AJ257" s="84"/>
      <c r="AK257" s="80"/>
      <c r="AL257" s="80"/>
      <c r="AM257" s="80"/>
      <c r="AN257" s="80"/>
    </row>
    <row r="258" spans="2:40" s="49" customFormat="1" ht="15.6" hidden="1" customHeight="1" outlineLevel="1">
      <c r="B258" s="596"/>
      <c r="C258" s="600"/>
      <c r="D258" s="601"/>
      <c r="E258" s="374"/>
      <c r="F258" s="248"/>
      <c r="G258" s="252">
        <f t="shared" ref="G258:G269" si="72">IF(AND(F258&lt;&gt;0,$D$31&lt;&gt;0),F258/$D$31,0)</f>
        <v>0</v>
      </c>
      <c r="H258" s="86" t="s">
        <v>187</v>
      </c>
      <c r="I258" s="236">
        <v>0</v>
      </c>
      <c r="J258" s="252">
        <f t="shared" si="66"/>
        <v>0</v>
      </c>
      <c r="K258" s="358"/>
      <c r="L258" s="359"/>
      <c r="M258" s="325"/>
      <c r="N258" s="228">
        <f t="shared" si="69"/>
        <v>0</v>
      </c>
      <c r="O258" s="268">
        <f t="shared" si="70"/>
        <v>0</v>
      </c>
      <c r="P258" s="345">
        <v>0</v>
      </c>
      <c r="Q258" s="272">
        <f t="shared" si="71"/>
        <v>0</v>
      </c>
      <c r="R258" s="234"/>
      <c r="S258" s="235"/>
      <c r="T258" s="236">
        <v>0</v>
      </c>
      <c r="U258" s="236">
        <v>0</v>
      </c>
      <c r="V258" s="87">
        <f t="shared" si="58"/>
        <v>1</v>
      </c>
      <c r="W258" s="276">
        <f t="shared" si="67"/>
        <v>0</v>
      </c>
      <c r="X258" s="276">
        <f t="shared" si="59"/>
        <v>0</v>
      </c>
      <c r="Y258" s="276">
        <f t="shared" si="68"/>
        <v>0</v>
      </c>
      <c r="Z258" s="276">
        <f t="shared" si="59"/>
        <v>0</v>
      </c>
      <c r="AB258" s="80"/>
      <c r="AC258" s="80"/>
      <c r="AD258" s="81"/>
      <c r="AE258" s="80"/>
      <c r="AF258" s="81"/>
      <c r="AG258" s="82"/>
      <c r="AH258" s="83"/>
      <c r="AI258" s="83"/>
      <c r="AJ258" s="84"/>
      <c r="AK258" s="80"/>
      <c r="AL258" s="80"/>
      <c r="AM258" s="80"/>
      <c r="AN258" s="80"/>
    </row>
    <row r="259" spans="2:40" s="49" customFormat="1" ht="15.6" hidden="1" customHeight="1" outlineLevel="1">
      <c r="B259" s="596"/>
      <c r="C259" s="600"/>
      <c r="D259" s="601"/>
      <c r="E259" s="374"/>
      <c r="F259" s="248"/>
      <c r="G259" s="252">
        <f t="shared" si="72"/>
        <v>0</v>
      </c>
      <c r="H259" s="86" t="s">
        <v>187</v>
      </c>
      <c r="I259" s="236">
        <v>0</v>
      </c>
      <c r="J259" s="252">
        <f t="shared" si="66"/>
        <v>0</v>
      </c>
      <c r="K259" s="358"/>
      <c r="L259" s="359"/>
      <c r="M259" s="325"/>
      <c r="N259" s="228">
        <f t="shared" si="69"/>
        <v>0</v>
      </c>
      <c r="O259" s="268">
        <f t="shared" si="70"/>
        <v>0</v>
      </c>
      <c r="P259" s="345">
        <v>0</v>
      </c>
      <c r="Q259" s="272">
        <f t="shared" si="71"/>
        <v>0</v>
      </c>
      <c r="R259" s="234"/>
      <c r="S259" s="235"/>
      <c r="T259" s="236">
        <v>0</v>
      </c>
      <c r="U259" s="236">
        <v>0</v>
      </c>
      <c r="V259" s="87">
        <f t="shared" si="58"/>
        <v>1</v>
      </c>
      <c r="W259" s="276">
        <f t="shared" si="67"/>
        <v>0</v>
      </c>
      <c r="X259" s="276">
        <f t="shared" si="59"/>
        <v>0</v>
      </c>
      <c r="Y259" s="276">
        <f t="shared" si="68"/>
        <v>0</v>
      </c>
      <c r="Z259" s="276">
        <f t="shared" si="59"/>
        <v>0</v>
      </c>
      <c r="AB259" s="80"/>
      <c r="AC259" s="80"/>
      <c r="AD259" s="81"/>
      <c r="AE259" s="80"/>
      <c r="AF259" s="81"/>
      <c r="AG259" s="82"/>
      <c r="AH259" s="83"/>
      <c r="AI259" s="83"/>
      <c r="AJ259" s="84"/>
      <c r="AK259" s="80"/>
      <c r="AL259" s="80"/>
      <c r="AM259" s="80"/>
      <c r="AN259" s="80"/>
    </row>
    <row r="260" spans="2:40" s="49" customFormat="1" ht="15.6" hidden="1" customHeight="1" outlineLevel="1">
      <c r="B260" s="596"/>
      <c r="C260" s="600"/>
      <c r="D260" s="601"/>
      <c r="E260" s="374"/>
      <c r="F260" s="248"/>
      <c r="G260" s="252">
        <f t="shared" si="72"/>
        <v>0</v>
      </c>
      <c r="H260" s="86" t="s">
        <v>187</v>
      </c>
      <c r="I260" s="236">
        <v>0</v>
      </c>
      <c r="J260" s="252">
        <f t="shared" si="66"/>
        <v>0</v>
      </c>
      <c r="K260" s="358"/>
      <c r="L260" s="359"/>
      <c r="M260" s="325"/>
      <c r="N260" s="228">
        <f t="shared" si="69"/>
        <v>0</v>
      </c>
      <c r="O260" s="268">
        <f t="shared" si="70"/>
        <v>0</v>
      </c>
      <c r="P260" s="345">
        <v>0</v>
      </c>
      <c r="Q260" s="272">
        <f t="shared" si="71"/>
        <v>0</v>
      </c>
      <c r="R260" s="234"/>
      <c r="S260" s="235"/>
      <c r="T260" s="236">
        <v>0</v>
      </c>
      <c r="U260" s="236">
        <v>0</v>
      </c>
      <c r="V260" s="87">
        <f t="shared" si="58"/>
        <v>1</v>
      </c>
      <c r="W260" s="276">
        <f t="shared" si="67"/>
        <v>0</v>
      </c>
      <c r="X260" s="276">
        <f t="shared" si="59"/>
        <v>0</v>
      </c>
      <c r="Y260" s="276">
        <f t="shared" si="68"/>
        <v>0</v>
      </c>
      <c r="Z260" s="276">
        <f t="shared" si="59"/>
        <v>0</v>
      </c>
      <c r="AB260" s="80"/>
      <c r="AC260" s="80"/>
      <c r="AD260" s="81"/>
      <c r="AE260" s="80"/>
      <c r="AF260" s="81"/>
      <c r="AG260" s="82"/>
      <c r="AH260" s="83"/>
      <c r="AI260" s="83"/>
      <c r="AJ260" s="84"/>
      <c r="AK260" s="80"/>
      <c r="AL260" s="80"/>
      <c r="AM260" s="80"/>
      <c r="AN260" s="80"/>
    </row>
    <row r="261" spans="2:40" s="49" customFormat="1" ht="15.6" hidden="1" customHeight="1" outlineLevel="1">
      <c r="B261" s="596"/>
      <c r="C261" s="600"/>
      <c r="D261" s="601"/>
      <c r="E261" s="374"/>
      <c r="F261" s="248"/>
      <c r="G261" s="252">
        <f t="shared" si="72"/>
        <v>0</v>
      </c>
      <c r="H261" s="86" t="s">
        <v>187</v>
      </c>
      <c r="I261" s="236">
        <v>0</v>
      </c>
      <c r="J261" s="252">
        <f t="shared" si="66"/>
        <v>0</v>
      </c>
      <c r="K261" s="358"/>
      <c r="L261" s="359"/>
      <c r="M261" s="325"/>
      <c r="N261" s="228">
        <f t="shared" si="69"/>
        <v>0</v>
      </c>
      <c r="O261" s="268">
        <f t="shared" si="70"/>
        <v>0</v>
      </c>
      <c r="P261" s="345">
        <v>0</v>
      </c>
      <c r="Q261" s="272">
        <f t="shared" si="71"/>
        <v>0</v>
      </c>
      <c r="R261" s="234"/>
      <c r="S261" s="235"/>
      <c r="T261" s="236">
        <v>0</v>
      </c>
      <c r="U261" s="236">
        <v>0</v>
      </c>
      <c r="V261" s="87">
        <f t="shared" si="58"/>
        <v>1</v>
      </c>
      <c r="W261" s="276">
        <f t="shared" si="67"/>
        <v>0</v>
      </c>
      <c r="X261" s="276">
        <f t="shared" si="59"/>
        <v>0</v>
      </c>
      <c r="Y261" s="276">
        <f t="shared" si="68"/>
        <v>0</v>
      </c>
      <c r="Z261" s="276">
        <f t="shared" si="59"/>
        <v>0</v>
      </c>
      <c r="AB261" s="80"/>
      <c r="AC261" s="80"/>
      <c r="AD261" s="81"/>
      <c r="AE261" s="80"/>
      <c r="AF261" s="81"/>
      <c r="AG261" s="82"/>
      <c r="AH261" s="83"/>
      <c r="AI261" s="83"/>
      <c r="AJ261" s="84"/>
      <c r="AK261" s="80"/>
      <c r="AL261" s="80"/>
      <c r="AM261" s="80"/>
      <c r="AN261" s="80"/>
    </row>
    <row r="262" spans="2:40" s="49" customFormat="1" ht="15.6" hidden="1" customHeight="1" outlineLevel="1">
      <c r="B262" s="596"/>
      <c r="C262" s="600"/>
      <c r="D262" s="601"/>
      <c r="E262" s="374"/>
      <c r="F262" s="248"/>
      <c r="G262" s="252">
        <f t="shared" si="72"/>
        <v>0</v>
      </c>
      <c r="H262" s="86" t="s">
        <v>187</v>
      </c>
      <c r="I262" s="236">
        <v>0</v>
      </c>
      <c r="J262" s="252">
        <f t="shared" si="66"/>
        <v>0</v>
      </c>
      <c r="K262" s="358"/>
      <c r="L262" s="359"/>
      <c r="M262" s="325"/>
      <c r="N262" s="228">
        <f t="shared" si="69"/>
        <v>0</v>
      </c>
      <c r="O262" s="268">
        <f t="shared" si="70"/>
        <v>0</v>
      </c>
      <c r="P262" s="345">
        <v>0</v>
      </c>
      <c r="Q262" s="272">
        <f t="shared" si="71"/>
        <v>0</v>
      </c>
      <c r="R262" s="234"/>
      <c r="S262" s="235"/>
      <c r="T262" s="236">
        <v>0</v>
      </c>
      <c r="U262" s="236">
        <v>0</v>
      </c>
      <c r="V262" s="87">
        <f t="shared" si="58"/>
        <v>1</v>
      </c>
      <c r="W262" s="276">
        <f t="shared" si="67"/>
        <v>0</v>
      </c>
      <c r="X262" s="276">
        <f t="shared" si="59"/>
        <v>0</v>
      </c>
      <c r="Y262" s="276">
        <f t="shared" si="68"/>
        <v>0</v>
      </c>
      <c r="Z262" s="276">
        <f t="shared" si="59"/>
        <v>0</v>
      </c>
      <c r="AB262" s="80"/>
      <c r="AC262" s="80"/>
      <c r="AD262" s="81"/>
      <c r="AE262" s="80"/>
      <c r="AF262" s="81"/>
      <c r="AG262" s="82"/>
      <c r="AH262" s="83"/>
      <c r="AI262" s="83"/>
      <c r="AJ262" s="84"/>
      <c r="AK262" s="80"/>
      <c r="AL262" s="80"/>
      <c r="AM262" s="80"/>
      <c r="AN262" s="80"/>
    </row>
    <row r="263" spans="2:40" s="49" customFormat="1" ht="15.6" hidden="1" customHeight="1" outlineLevel="1">
      <c r="B263" s="596"/>
      <c r="C263" s="600"/>
      <c r="D263" s="601"/>
      <c r="E263" s="374"/>
      <c r="F263" s="248"/>
      <c r="G263" s="252">
        <f t="shared" si="72"/>
        <v>0</v>
      </c>
      <c r="H263" s="86" t="s">
        <v>187</v>
      </c>
      <c r="I263" s="236">
        <v>0</v>
      </c>
      <c r="J263" s="252">
        <f t="shared" si="66"/>
        <v>0</v>
      </c>
      <c r="K263" s="358"/>
      <c r="L263" s="359"/>
      <c r="M263" s="325"/>
      <c r="N263" s="228">
        <f t="shared" si="69"/>
        <v>0</v>
      </c>
      <c r="O263" s="268">
        <f t="shared" si="70"/>
        <v>0</v>
      </c>
      <c r="P263" s="345">
        <v>0</v>
      </c>
      <c r="Q263" s="272">
        <f t="shared" si="71"/>
        <v>0</v>
      </c>
      <c r="R263" s="234"/>
      <c r="S263" s="235"/>
      <c r="T263" s="236">
        <v>0</v>
      </c>
      <c r="U263" s="236">
        <v>0</v>
      </c>
      <c r="V263" s="87">
        <f t="shared" si="58"/>
        <v>1</v>
      </c>
      <c r="W263" s="276">
        <f t="shared" si="67"/>
        <v>0</v>
      </c>
      <c r="X263" s="276">
        <f t="shared" si="59"/>
        <v>0</v>
      </c>
      <c r="Y263" s="276">
        <f t="shared" si="68"/>
        <v>0</v>
      </c>
      <c r="Z263" s="276">
        <f t="shared" si="59"/>
        <v>0</v>
      </c>
      <c r="AB263" s="80"/>
      <c r="AC263" s="80"/>
      <c r="AD263" s="81"/>
      <c r="AE263" s="80"/>
      <c r="AF263" s="81"/>
      <c r="AG263" s="82"/>
      <c r="AH263" s="83"/>
      <c r="AI263" s="83"/>
      <c r="AJ263" s="84"/>
      <c r="AK263" s="80"/>
      <c r="AL263" s="80"/>
      <c r="AM263" s="80"/>
      <c r="AN263" s="80"/>
    </row>
    <row r="264" spans="2:40" s="49" customFormat="1" ht="15.6" hidden="1" customHeight="1" outlineLevel="1">
      <c r="B264" s="596"/>
      <c r="C264" s="600"/>
      <c r="D264" s="601"/>
      <c r="E264" s="374"/>
      <c r="F264" s="248"/>
      <c r="G264" s="252">
        <f t="shared" si="72"/>
        <v>0</v>
      </c>
      <c r="H264" s="86" t="s">
        <v>187</v>
      </c>
      <c r="I264" s="236">
        <v>0</v>
      </c>
      <c r="J264" s="252">
        <f t="shared" si="66"/>
        <v>0</v>
      </c>
      <c r="K264" s="358"/>
      <c r="L264" s="359"/>
      <c r="M264" s="325"/>
      <c r="N264" s="228">
        <f t="shared" si="69"/>
        <v>0</v>
      </c>
      <c r="O264" s="268">
        <f t="shared" si="70"/>
        <v>0</v>
      </c>
      <c r="P264" s="345">
        <v>0</v>
      </c>
      <c r="Q264" s="272">
        <f t="shared" si="71"/>
        <v>0</v>
      </c>
      <c r="R264" s="234"/>
      <c r="S264" s="235"/>
      <c r="T264" s="236">
        <v>0</v>
      </c>
      <c r="U264" s="236">
        <v>0</v>
      </c>
      <c r="V264" s="87">
        <f t="shared" si="58"/>
        <v>1</v>
      </c>
      <c r="W264" s="276">
        <f t="shared" si="67"/>
        <v>0</v>
      </c>
      <c r="X264" s="276">
        <f t="shared" si="59"/>
        <v>0</v>
      </c>
      <c r="Y264" s="276">
        <f t="shared" si="68"/>
        <v>0</v>
      </c>
      <c r="Z264" s="276">
        <f t="shared" si="59"/>
        <v>0</v>
      </c>
      <c r="AB264" s="80"/>
      <c r="AC264" s="80"/>
      <c r="AD264" s="81"/>
      <c r="AE264" s="80"/>
      <c r="AF264" s="81"/>
      <c r="AG264" s="82"/>
      <c r="AH264" s="83"/>
      <c r="AI264" s="83"/>
      <c r="AJ264" s="84"/>
      <c r="AK264" s="80"/>
      <c r="AL264" s="80"/>
      <c r="AM264" s="80"/>
      <c r="AN264" s="80"/>
    </row>
    <row r="265" spans="2:40" s="49" customFormat="1" ht="15.6" hidden="1" customHeight="1" outlineLevel="1">
      <c r="B265" s="596"/>
      <c r="C265" s="600"/>
      <c r="D265" s="601"/>
      <c r="E265" s="374"/>
      <c r="F265" s="248"/>
      <c r="G265" s="252">
        <f t="shared" si="72"/>
        <v>0</v>
      </c>
      <c r="H265" s="86" t="s">
        <v>187</v>
      </c>
      <c r="I265" s="236">
        <v>0</v>
      </c>
      <c r="J265" s="252">
        <f t="shared" si="66"/>
        <v>0</v>
      </c>
      <c r="K265" s="358"/>
      <c r="L265" s="359"/>
      <c r="M265" s="325"/>
      <c r="N265" s="228">
        <f t="shared" si="69"/>
        <v>0</v>
      </c>
      <c r="O265" s="268">
        <f t="shared" si="70"/>
        <v>0</v>
      </c>
      <c r="P265" s="345">
        <v>0</v>
      </c>
      <c r="Q265" s="272">
        <f t="shared" si="71"/>
        <v>0</v>
      </c>
      <c r="R265" s="234"/>
      <c r="S265" s="235"/>
      <c r="T265" s="236">
        <v>0</v>
      </c>
      <c r="U265" s="236">
        <v>0</v>
      </c>
      <c r="V265" s="87">
        <f t="shared" si="58"/>
        <v>1</v>
      </c>
      <c r="W265" s="276">
        <f t="shared" si="67"/>
        <v>0</v>
      </c>
      <c r="X265" s="276">
        <f t="shared" si="59"/>
        <v>0</v>
      </c>
      <c r="Y265" s="276">
        <f t="shared" si="68"/>
        <v>0</v>
      </c>
      <c r="Z265" s="276">
        <f t="shared" si="59"/>
        <v>0</v>
      </c>
      <c r="AB265" s="80"/>
      <c r="AC265" s="80"/>
      <c r="AD265" s="81"/>
      <c r="AE265" s="80"/>
      <c r="AF265" s="81"/>
      <c r="AG265" s="82"/>
      <c r="AH265" s="83"/>
      <c r="AI265" s="83"/>
      <c r="AJ265" s="84"/>
      <c r="AK265" s="80"/>
      <c r="AL265" s="80"/>
      <c r="AM265" s="80"/>
      <c r="AN265" s="80"/>
    </row>
    <row r="266" spans="2:40" s="49" customFormat="1" ht="15.6" hidden="1" customHeight="1" outlineLevel="1">
      <c r="B266" s="596"/>
      <c r="C266" s="600"/>
      <c r="D266" s="601"/>
      <c r="E266" s="374"/>
      <c r="F266" s="248"/>
      <c r="G266" s="252">
        <f t="shared" si="72"/>
        <v>0</v>
      </c>
      <c r="H266" s="86" t="s">
        <v>187</v>
      </c>
      <c r="I266" s="236">
        <v>0</v>
      </c>
      <c r="J266" s="252">
        <f t="shared" si="66"/>
        <v>0</v>
      </c>
      <c r="K266" s="358"/>
      <c r="L266" s="359"/>
      <c r="M266" s="325"/>
      <c r="N266" s="228">
        <f t="shared" si="69"/>
        <v>0</v>
      </c>
      <c r="O266" s="268">
        <f t="shared" si="70"/>
        <v>0</v>
      </c>
      <c r="P266" s="345">
        <v>0</v>
      </c>
      <c r="Q266" s="272">
        <f t="shared" si="71"/>
        <v>0</v>
      </c>
      <c r="R266" s="234"/>
      <c r="S266" s="235"/>
      <c r="T266" s="236">
        <v>0</v>
      </c>
      <c r="U266" s="236">
        <v>0</v>
      </c>
      <c r="V266" s="87">
        <f t="shared" si="58"/>
        <v>1</v>
      </c>
      <c r="W266" s="276">
        <f t="shared" si="67"/>
        <v>0</v>
      </c>
      <c r="X266" s="276">
        <f t="shared" si="59"/>
        <v>0</v>
      </c>
      <c r="Y266" s="276">
        <f t="shared" si="68"/>
        <v>0</v>
      </c>
      <c r="Z266" s="276">
        <f t="shared" si="59"/>
        <v>0</v>
      </c>
      <c r="AB266" s="80"/>
      <c r="AC266" s="80"/>
      <c r="AD266" s="81"/>
      <c r="AE266" s="80"/>
      <c r="AF266" s="81"/>
      <c r="AG266" s="82"/>
      <c r="AH266" s="83"/>
      <c r="AI266" s="83"/>
      <c r="AJ266" s="84"/>
      <c r="AK266" s="80"/>
      <c r="AL266" s="80"/>
      <c r="AM266" s="80"/>
      <c r="AN266" s="80"/>
    </row>
    <row r="267" spans="2:40" s="49" customFormat="1" ht="15.6" hidden="1" customHeight="1" outlineLevel="1">
      <c r="B267" s="596"/>
      <c r="C267" s="600"/>
      <c r="D267" s="601"/>
      <c r="E267" s="374"/>
      <c r="F267" s="248"/>
      <c r="G267" s="252">
        <f t="shared" si="72"/>
        <v>0</v>
      </c>
      <c r="H267" s="86" t="s">
        <v>187</v>
      </c>
      <c r="I267" s="236">
        <v>0</v>
      </c>
      <c r="J267" s="252">
        <f t="shared" si="66"/>
        <v>0</v>
      </c>
      <c r="K267" s="358"/>
      <c r="L267" s="359"/>
      <c r="M267" s="325"/>
      <c r="N267" s="228">
        <f t="shared" si="69"/>
        <v>0</v>
      </c>
      <c r="O267" s="268">
        <f t="shared" si="70"/>
        <v>0</v>
      </c>
      <c r="P267" s="345">
        <v>0</v>
      </c>
      <c r="Q267" s="272">
        <f t="shared" si="71"/>
        <v>0</v>
      </c>
      <c r="R267" s="234"/>
      <c r="S267" s="235"/>
      <c r="T267" s="236">
        <v>0</v>
      </c>
      <c r="U267" s="236">
        <v>0</v>
      </c>
      <c r="V267" s="87">
        <f t="shared" si="58"/>
        <v>1</v>
      </c>
      <c r="W267" s="276">
        <f t="shared" si="67"/>
        <v>0</v>
      </c>
      <c r="X267" s="276">
        <f t="shared" si="59"/>
        <v>0</v>
      </c>
      <c r="Y267" s="276">
        <f t="shared" si="68"/>
        <v>0</v>
      </c>
      <c r="Z267" s="276">
        <f t="shared" si="59"/>
        <v>0</v>
      </c>
      <c r="AB267" s="80"/>
      <c r="AC267" s="80"/>
      <c r="AD267" s="81"/>
      <c r="AE267" s="80"/>
      <c r="AF267" s="81"/>
      <c r="AG267" s="82"/>
      <c r="AH267" s="83"/>
      <c r="AI267" s="83"/>
      <c r="AJ267" s="84"/>
      <c r="AK267" s="80"/>
      <c r="AL267" s="80"/>
      <c r="AM267" s="80"/>
      <c r="AN267" s="80"/>
    </row>
    <row r="268" spans="2:40" s="49" customFormat="1" ht="15.6" hidden="1" customHeight="1" outlineLevel="1">
      <c r="B268" s="596"/>
      <c r="C268" s="600"/>
      <c r="D268" s="601"/>
      <c r="E268" s="374"/>
      <c r="F268" s="248"/>
      <c r="G268" s="252">
        <f t="shared" si="72"/>
        <v>0</v>
      </c>
      <c r="H268" s="86" t="s">
        <v>187</v>
      </c>
      <c r="I268" s="236">
        <v>0</v>
      </c>
      <c r="J268" s="252">
        <f t="shared" si="66"/>
        <v>0</v>
      </c>
      <c r="K268" s="358"/>
      <c r="L268" s="359"/>
      <c r="M268" s="325"/>
      <c r="N268" s="228">
        <f t="shared" si="69"/>
        <v>0</v>
      </c>
      <c r="O268" s="268">
        <f t="shared" si="70"/>
        <v>0</v>
      </c>
      <c r="P268" s="345">
        <v>0</v>
      </c>
      <c r="Q268" s="272">
        <f t="shared" si="71"/>
        <v>0</v>
      </c>
      <c r="R268" s="234"/>
      <c r="S268" s="235"/>
      <c r="T268" s="236">
        <v>0</v>
      </c>
      <c r="U268" s="236">
        <v>0</v>
      </c>
      <c r="V268" s="87">
        <f t="shared" si="58"/>
        <v>1</v>
      </c>
      <c r="W268" s="276">
        <f t="shared" si="67"/>
        <v>0</v>
      </c>
      <c r="X268" s="276">
        <f t="shared" si="59"/>
        <v>0</v>
      </c>
      <c r="Y268" s="276">
        <f t="shared" si="68"/>
        <v>0</v>
      </c>
      <c r="Z268" s="276">
        <f t="shared" si="59"/>
        <v>0</v>
      </c>
      <c r="AB268" s="80"/>
      <c r="AC268" s="80"/>
      <c r="AD268" s="81"/>
      <c r="AE268" s="80"/>
      <c r="AF268" s="81"/>
      <c r="AG268" s="82"/>
      <c r="AH268" s="83"/>
      <c r="AI268" s="83"/>
      <c r="AJ268" s="84"/>
      <c r="AK268" s="80"/>
      <c r="AL268" s="80"/>
      <c r="AM268" s="80"/>
      <c r="AN268" s="80"/>
    </row>
    <row r="269" spans="2:40" s="49" customFormat="1" ht="15.6" hidden="1" customHeight="1" outlineLevel="1">
      <c r="B269" s="596"/>
      <c r="C269" s="600"/>
      <c r="D269" s="601"/>
      <c r="E269" s="374"/>
      <c r="F269" s="248"/>
      <c r="G269" s="252">
        <f t="shared" si="72"/>
        <v>0</v>
      </c>
      <c r="H269" s="86" t="s">
        <v>187</v>
      </c>
      <c r="I269" s="236">
        <v>0</v>
      </c>
      <c r="J269" s="252">
        <f t="shared" si="66"/>
        <v>0</v>
      </c>
      <c r="K269" s="358"/>
      <c r="L269" s="359"/>
      <c r="M269" s="325"/>
      <c r="N269" s="228">
        <f t="shared" si="69"/>
        <v>0</v>
      </c>
      <c r="O269" s="268">
        <f t="shared" si="70"/>
        <v>0</v>
      </c>
      <c r="P269" s="345">
        <v>0</v>
      </c>
      <c r="Q269" s="272">
        <f t="shared" si="71"/>
        <v>0</v>
      </c>
      <c r="R269" s="234"/>
      <c r="S269" s="235"/>
      <c r="T269" s="236">
        <v>0</v>
      </c>
      <c r="U269" s="236">
        <v>0</v>
      </c>
      <c r="V269" s="87">
        <f t="shared" si="58"/>
        <v>1</v>
      </c>
      <c r="W269" s="276">
        <f t="shared" si="67"/>
        <v>0</v>
      </c>
      <c r="X269" s="276">
        <f t="shared" si="59"/>
        <v>0</v>
      </c>
      <c r="Y269" s="276">
        <f t="shared" si="68"/>
        <v>0</v>
      </c>
      <c r="Z269" s="276">
        <f t="shared" si="59"/>
        <v>0</v>
      </c>
      <c r="AB269" s="80"/>
      <c r="AC269" s="80"/>
      <c r="AD269" s="81"/>
      <c r="AE269" s="80"/>
      <c r="AF269" s="81"/>
      <c r="AG269" s="82"/>
      <c r="AH269" s="83"/>
      <c r="AI269" s="83"/>
      <c r="AJ269" s="84"/>
      <c r="AK269" s="80"/>
      <c r="AL269" s="80"/>
      <c r="AM269" s="80"/>
      <c r="AN269" s="80"/>
    </row>
    <row r="270" spans="2:40" s="49" customFormat="1" ht="15.6" hidden="1" customHeight="1" outlineLevel="1">
      <c r="B270" s="596"/>
      <c r="C270" s="600"/>
      <c r="D270" s="601"/>
      <c r="E270" s="374"/>
      <c r="F270" s="248"/>
      <c r="G270" s="252">
        <f>IF(AND(F270&lt;&gt;0,$D$31&lt;&gt;0),F270/$D$31,0)</f>
        <v>0</v>
      </c>
      <c r="H270" s="86" t="s">
        <v>187</v>
      </c>
      <c r="I270" s="236">
        <v>0</v>
      </c>
      <c r="J270" s="252">
        <f t="shared" si="66"/>
        <v>0</v>
      </c>
      <c r="K270" s="358"/>
      <c r="L270" s="359"/>
      <c r="M270" s="325"/>
      <c r="N270" s="228">
        <f t="shared" si="69"/>
        <v>0</v>
      </c>
      <c r="O270" s="268">
        <f t="shared" si="70"/>
        <v>0</v>
      </c>
      <c r="P270" s="345">
        <v>0</v>
      </c>
      <c r="Q270" s="272">
        <f t="shared" si="71"/>
        <v>0</v>
      </c>
      <c r="R270" s="234"/>
      <c r="S270" s="235"/>
      <c r="T270" s="236">
        <v>0</v>
      </c>
      <c r="U270" s="236">
        <v>0</v>
      </c>
      <c r="V270" s="87">
        <f t="shared" si="58"/>
        <v>1</v>
      </c>
      <c r="W270" s="276">
        <f t="shared" si="67"/>
        <v>0</v>
      </c>
      <c r="X270" s="276">
        <f t="shared" si="59"/>
        <v>0</v>
      </c>
      <c r="Y270" s="276">
        <f t="shared" si="68"/>
        <v>0</v>
      </c>
      <c r="Z270" s="276">
        <f t="shared" si="59"/>
        <v>0</v>
      </c>
      <c r="AB270" s="80"/>
      <c r="AC270" s="80"/>
      <c r="AD270" s="81"/>
      <c r="AE270" s="80"/>
      <c r="AF270" s="81"/>
      <c r="AG270" s="82"/>
      <c r="AH270" s="83"/>
      <c r="AI270" s="83"/>
      <c r="AJ270" s="84"/>
      <c r="AK270" s="80"/>
      <c r="AL270" s="80"/>
      <c r="AM270" s="80"/>
      <c r="AN270" s="80"/>
    </row>
    <row r="271" spans="2:40" s="49" customFormat="1" ht="15.6" hidden="1" customHeight="1" outlineLevel="1">
      <c r="B271" s="596"/>
      <c r="C271" s="600"/>
      <c r="D271" s="601"/>
      <c r="E271" s="374"/>
      <c r="F271" s="248"/>
      <c r="G271" s="252">
        <f>IF(AND(F271&lt;&gt;0,$D$31&lt;&gt;0),F271/$D$31,0)</f>
        <v>0</v>
      </c>
      <c r="H271" s="86" t="s">
        <v>187</v>
      </c>
      <c r="I271" s="236">
        <v>0</v>
      </c>
      <c r="J271" s="252">
        <f t="shared" si="66"/>
        <v>0</v>
      </c>
      <c r="K271" s="358"/>
      <c r="L271" s="359"/>
      <c r="M271" s="325"/>
      <c r="N271" s="228">
        <f t="shared" si="69"/>
        <v>0</v>
      </c>
      <c r="O271" s="268">
        <f t="shared" si="70"/>
        <v>0</v>
      </c>
      <c r="P271" s="345">
        <v>0</v>
      </c>
      <c r="Q271" s="272">
        <f t="shared" si="71"/>
        <v>0</v>
      </c>
      <c r="R271" s="234"/>
      <c r="S271" s="235"/>
      <c r="T271" s="236">
        <v>0</v>
      </c>
      <c r="U271" s="236">
        <v>0</v>
      </c>
      <c r="V271" s="87">
        <f t="shared" si="58"/>
        <v>1</v>
      </c>
      <c r="W271" s="276">
        <f t="shared" si="67"/>
        <v>0</v>
      </c>
      <c r="X271" s="276">
        <f t="shared" si="59"/>
        <v>0</v>
      </c>
      <c r="Y271" s="276">
        <f t="shared" si="68"/>
        <v>0</v>
      </c>
      <c r="Z271" s="276">
        <f t="shared" si="59"/>
        <v>0</v>
      </c>
      <c r="AB271" s="80"/>
      <c r="AC271" s="80"/>
      <c r="AD271" s="81"/>
      <c r="AE271" s="80"/>
      <c r="AF271" s="81"/>
      <c r="AG271" s="82"/>
      <c r="AH271" s="83"/>
      <c r="AI271" s="83"/>
      <c r="AJ271" s="84"/>
      <c r="AK271" s="80"/>
      <c r="AL271" s="80"/>
      <c r="AM271" s="80"/>
      <c r="AN271" s="80"/>
    </row>
    <row r="272" spans="2:40" s="49" customFormat="1" ht="15.6" hidden="1" customHeight="1" outlineLevel="1">
      <c r="B272" s="596"/>
      <c r="C272" s="600"/>
      <c r="D272" s="601"/>
      <c r="E272" s="374"/>
      <c r="F272" s="248"/>
      <c r="G272" s="252">
        <f>IF(AND(F272&lt;&gt;0,$D$31&lt;&gt;0),F272/$D$31,0)</f>
        <v>0</v>
      </c>
      <c r="H272" s="86" t="s">
        <v>187</v>
      </c>
      <c r="I272" s="236">
        <v>0</v>
      </c>
      <c r="J272" s="252">
        <f t="shared" si="66"/>
        <v>0</v>
      </c>
      <c r="K272" s="358"/>
      <c r="L272" s="359"/>
      <c r="M272" s="325"/>
      <c r="N272" s="228">
        <f t="shared" si="69"/>
        <v>0</v>
      </c>
      <c r="O272" s="268">
        <f t="shared" si="70"/>
        <v>0</v>
      </c>
      <c r="P272" s="345">
        <v>0</v>
      </c>
      <c r="Q272" s="272">
        <f t="shared" si="71"/>
        <v>0</v>
      </c>
      <c r="R272" s="234"/>
      <c r="S272" s="235"/>
      <c r="T272" s="236">
        <v>0</v>
      </c>
      <c r="U272" s="236">
        <v>0</v>
      </c>
      <c r="V272" s="87">
        <f t="shared" si="58"/>
        <v>1</v>
      </c>
      <c r="W272" s="276">
        <f t="shared" si="67"/>
        <v>0</v>
      </c>
      <c r="X272" s="276">
        <f t="shared" si="59"/>
        <v>0</v>
      </c>
      <c r="Y272" s="276">
        <f t="shared" si="68"/>
        <v>0</v>
      </c>
      <c r="Z272" s="276">
        <f t="shared" si="59"/>
        <v>0</v>
      </c>
      <c r="AB272" s="80"/>
      <c r="AC272" s="80"/>
      <c r="AD272" s="81"/>
      <c r="AE272" s="80"/>
      <c r="AF272" s="81"/>
      <c r="AG272" s="82"/>
      <c r="AH272" s="83"/>
      <c r="AI272" s="83"/>
      <c r="AJ272" s="84"/>
      <c r="AK272" s="80"/>
      <c r="AL272" s="80"/>
      <c r="AM272" s="80"/>
      <c r="AN272" s="80"/>
    </row>
    <row r="273" spans="2:40" s="49" customFormat="1" ht="15.6" hidden="1" customHeight="1" outlineLevel="1">
      <c r="B273" s="596"/>
      <c r="C273" s="600"/>
      <c r="D273" s="601"/>
      <c r="E273" s="374"/>
      <c r="F273" s="248"/>
      <c r="G273" s="252">
        <f t="shared" ref="G273:G275" si="73">IF(AND(F273&lt;&gt;0,$D$31&lt;&gt;0),F273/$D$31,0)</f>
        <v>0</v>
      </c>
      <c r="H273" s="86" t="s">
        <v>187</v>
      </c>
      <c r="I273" s="236">
        <v>0</v>
      </c>
      <c r="J273" s="252">
        <f t="shared" si="66"/>
        <v>0</v>
      </c>
      <c r="K273" s="358"/>
      <c r="L273" s="359"/>
      <c r="M273" s="325"/>
      <c r="N273" s="228">
        <f t="shared" si="69"/>
        <v>0</v>
      </c>
      <c r="O273" s="268">
        <f t="shared" si="70"/>
        <v>0</v>
      </c>
      <c r="P273" s="345">
        <v>0</v>
      </c>
      <c r="Q273" s="272">
        <f t="shared" si="71"/>
        <v>0</v>
      </c>
      <c r="R273" s="234"/>
      <c r="S273" s="235"/>
      <c r="T273" s="236">
        <v>0</v>
      </c>
      <c r="U273" s="236">
        <v>0</v>
      </c>
      <c r="V273" s="87">
        <f t="shared" si="58"/>
        <v>1</v>
      </c>
      <c r="W273" s="276">
        <f t="shared" si="67"/>
        <v>0</v>
      </c>
      <c r="X273" s="276">
        <f t="shared" si="59"/>
        <v>0</v>
      </c>
      <c r="Y273" s="276">
        <f t="shared" si="68"/>
        <v>0</v>
      </c>
      <c r="Z273" s="276">
        <f t="shared" si="59"/>
        <v>0</v>
      </c>
      <c r="AB273" s="80"/>
      <c r="AC273" s="80"/>
      <c r="AD273" s="81"/>
      <c r="AE273" s="80"/>
      <c r="AF273" s="81"/>
      <c r="AG273" s="82"/>
      <c r="AH273" s="83"/>
      <c r="AI273" s="83"/>
      <c r="AJ273" s="84"/>
      <c r="AK273" s="80"/>
      <c r="AL273" s="80"/>
      <c r="AM273" s="80"/>
      <c r="AN273" s="80"/>
    </row>
    <row r="274" spans="2:40" s="49" customFormat="1" ht="15.6" hidden="1" customHeight="1" outlineLevel="1">
      <c r="B274" s="596"/>
      <c r="C274" s="600"/>
      <c r="D274" s="601"/>
      <c r="E274" s="374"/>
      <c r="F274" s="248"/>
      <c r="G274" s="252">
        <f t="shared" si="73"/>
        <v>0</v>
      </c>
      <c r="H274" s="86" t="s">
        <v>187</v>
      </c>
      <c r="I274" s="236">
        <v>0</v>
      </c>
      <c r="J274" s="252">
        <f t="shared" si="66"/>
        <v>0</v>
      </c>
      <c r="K274" s="358"/>
      <c r="L274" s="359"/>
      <c r="M274" s="325"/>
      <c r="N274" s="228">
        <f t="shared" si="69"/>
        <v>0</v>
      </c>
      <c r="O274" s="268">
        <f t="shared" si="70"/>
        <v>0</v>
      </c>
      <c r="P274" s="345">
        <v>0</v>
      </c>
      <c r="Q274" s="272">
        <f t="shared" si="71"/>
        <v>0</v>
      </c>
      <c r="R274" s="234"/>
      <c r="S274" s="235"/>
      <c r="T274" s="236">
        <v>0</v>
      </c>
      <c r="U274" s="236">
        <v>0</v>
      </c>
      <c r="V274" s="87">
        <f t="shared" si="58"/>
        <v>1</v>
      </c>
      <c r="W274" s="276">
        <f t="shared" si="67"/>
        <v>0</v>
      </c>
      <c r="X274" s="276">
        <f t="shared" si="59"/>
        <v>0</v>
      </c>
      <c r="Y274" s="276">
        <f t="shared" si="68"/>
        <v>0</v>
      </c>
      <c r="Z274" s="276">
        <f t="shared" si="59"/>
        <v>0</v>
      </c>
      <c r="AB274" s="80"/>
      <c r="AC274" s="80"/>
      <c r="AD274" s="81"/>
      <c r="AE274" s="80"/>
      <c r="AF274" s="81"/>
      <c r="AG274" s="82"/>
      <c r="AH274" s="83"/>
      <c r="AI274" s="83"/>
      <c r="AJ274" s="84"/>
      <c r="AK274" s="80"/>
      <c r="AL274" s="80"/>
      <c r="AM274" s="80"/>
      <c r="AN274" s="80"/>
    </row>
    <row r="275" spans="2:40" s="49" customFormat="1" ht="15.6" hidden="1" customHeight="1" outlineLevel="1">
      <c r="B275" s="597"/>
      <c r="C275" s="602"/>
      <c r="D275" s="603"/>
      <c r="E275" s="374"/>
      <c r="F275" s="248"/>
      <c r="G275" s="252">
        <f t="shared" si="73"/>
        <v>0</v>
      </c>
      <c r="H275" s="86" t="s">
        <v>187</v>
      </c>
      <c r="I275" s="236">
        <v>0</v>
      </c>
      <c r="J275" s="252">
        <f t="shared" si="66"/>
        <v>0</v>
      </c>
      <c r="K275" s="358"/>
      <c r="L275" s="359"/>
      <c r="M275" s="325"/>
      <c r="N275" s="228">
        <f t="shared" si="69"/>
        <v>0</v>
      </c>
      <c r="O275" s="268">
        <f t="shared" si="70"/>
        <v>0</v>
      </c>
      <c r="P275" s="345">
        <v>0</v>
      </c>
      <c r="Q275" s="272">
        <f t="shared" si="71"/>
        <v>0</v>
      </c>
      <c r="R275" s="234"/>
      <c r="S275" s="235"/>
      <c r="T275" s="236">
        <v>0</v>
      </c>
      <c r="U275" s="236">
        <v>0</v>
      </c>
      <c r="V275" s="87">
        <f t="shared" si="58"/>
        <v>1</v>
      </c>
      <c r="W275" s="276">
        <f t="shared" si="67"/>
        <v>0</v>
      </c>
      <c r="X275" s="276">
        <f t="shared" si="59"/>
        <v>0</v>
      </c>
      <c r="Y275" s="276">
        <f t="shared" si="68"/>
        <v>0</v>
      </c>
      <c r="Z275" s="276">
        <f t="shared" si="59"/>
        <v>0</v>
      </c>
      <c r="AB275" s="80"/>
      <c r="AC275" s="80"/>
      <c r="AD275" s="81"/>
      <c r="AE275" s="80"/>
      <c r="AF275" s="81"/>
      <c r="AG275" s="82"/>
      <c r="AH275" s="83"/>
      <c r="AI275" s="83"/>
      <c r="AJ275" s="84"/>
      <c r="AK275" s="80"/>
      <c r="AL275" s="80"/>
      <c r="AM275" s="80"/>
      <c r="AN275" s="80"/>
    </row>
    <row r="276" spans="2:40" s="49" customFormat="1" ht="15.75" collapsed="1">
      <c r="B276" s="88">
        <v>2.6</v>
      </c>
      <c r="C276" s="566" t="s">
        <v>269</v>
      </c>
      <c r="D276" s="567"/>
      <c r="E276" s="219" t="s">
        <v>187</v>
      </c>
      <c r="F276" s="247">
        <f>SUM(F277:F291)</f>
        <v>0</v>
      </c>
      <c r="G276" s="247">
        <f>IF(AND(F276&lt;&gt;0,$D$31&lt;&gt;0),F276/$D$31,0)</f>
        <v>0</v>
      </c>
      <c r="H276" s="85" cm="1">
        <f t="array" ref="H276">SUMPRODUCT((C91:D454="Superstructure: External Walls")*G91:G454)+SUMPRODUCT((C91:D454="Superstructure: Windows and External Doors")*G91:G454)</f>
        <v>0</v>
      </c>
      <c r="I276" s="216" t="s">
        <v>187</v>
      </c>
      <c r="J276" s="249">
        <f>SUM(J277:J291)</f>
        <v>0</v>
      </c>
      <c r="K276" s="230" t="s">
        <v>187</v>
      </c>
      <c r="L276" s="262" t="s">
        <v>187</v>
      </c>
      <c r="M276" s="264" t="s">
        <v>187</v>
      </c>
      <c r="N276" s="266" t="s">
        <v>187</v>
      </c>
      <c r="O276" s="269">
        <f>SUM(O277:O291)</f>
        <v>0</v>
      </c>
      <c r="P276" s="232" t="s">
        <v>187</v>
      </c>
      <c r="Q276" s="273">
        <f>SUM(Q277:Q291)</f>
        <v>0</v>
      </c>
      <c r="R276" s="231" t="s">
        <v>187</v>
      </c>
      <c r="S276" s="233" t="s">
        <v>187</v>
      </c>
      <c r="T276" s="278">
        <f>IF(W276&lt;&gt;0,W276/($F$276+$O$276),0)</f>
        <v>0</v>
      </c>
      <c r="U276" s="278">
        <f>IF(Y276&lt;&gt;0,Y276/($F$276+$O$276),0)</f>
        <v>0</v>
      </c>
      <c r="V276" s="215">
        <f t="shared" si="58"/>
        <v>1</v>
      </c>
      <c r="W276" s="277">
        <f>SUM(W277:W291)</f>
        <v>0</v>
      </c>
      <c r="X276" s="277">
        <f t="shared" si="59"/>
        <v>0</v>
      </c>
      <c r="Y276" s="277">
        <f>SUM(Y277:Y291)</f>
        <v>0</v>
      </c>
      <c r="Z276" s="277">
        <f t="shared" si="59"/>
        <v>0</v>
      </c>
      <c r="AB276" s="80"/>
      <c r="AC276" s="80"/>
      <c r="AD276" s="81"/>
      <c r="AE276" s="80"/>
      <c r="AF276" s="81"/>
      <c r="AG276" s="82"/>
      <c r="AH276" s="83"/>
      <c r="AI276" s="83"/>
      <c r="AJ276" s="84"/>
      <c r="AK276" s="80"/>
      <c r="AL276" s="80"/>
      <c r="AM276" s="80"/>
      <c r="AN276" s="80"/>
    </row>
    <row r="277" spans="2:40" s="49" customFormat="1" ht="15.6" hidden="1" customHeight="1" outlineLevel="1">
      <c r="B277" s="595">
        <v>2.6</v>
      </c>
      <c r="C277" s="598" t="s">
        <v>269</v>
      </c>
      <c r="D277" s="599"/>
      <c r="E277" s="374"/>
      <c r="F277" s="248"/>
      <c r="G277" s="252">
        <f>IF(AND(F277&lt;&gt;0,$D$31&lt;&gt;0),F277/$D$31,0)</f>
        <v>0</v>
      </c>
      <c r="H277" s="86" t="s">
        <v>187</v>
      </c>
      <c r="I277" s="236">
        <v>0</v>
      </c>
      <c r="J277" s="252">
        <f t="shared" ref="J277:J291" si="74">I277*F277</f>
        <v>0</v>
      </c>
      <c r="K277" s="358"/>
      <c r="L277" s="359"/>
      <c r="M277" s="325"/>
      <c r="N277" s="228">
        <f>IF(M277&lt;&gt;0,INT(59/M277),0)</f>
        <v>0</v>
      </c>
      <c r="O277" s="268">
        <f>F277*N277</f>
        <v>0</v>
      </c>
      <c r="P277" s="345">
        <v>0</v>
      </c>
      <c r="Q277" s="272">
        <f>O277*P277</f>
        <v>0</v>
      </c>
      <c r="R277" s="234"/>
      <c r="S277" s="235"/>
      <c r="T277" s="236">
        <v>0</v>
      </c>
      <c r="U277" s="236">
        <v>0</v>
      </c>
      <c r="V277" s="87">
        <f t="shared" si="58"/>
        <v>1</v>
      </c>
      <c r="W277" s="276">
        <f t="shared" ref="W277:W291" si="75">T277*(F277+O277)</f>
        <v>0</v>
      </c>
      <c r="X277" s="276">
        <f t="shared" si="59"/>
        <v>0</v>
      </c>
      <c r="Y277" s="276">
        <f t="shared" ref="Y277:Y291" si="76">U277*(F277+O277)</f>
        <v>0</v>
      </c>
      <c r="Z277" s="276">
        <f t="shared" si="59"/>
        <v>0</v>
      </c>
      <c r="AB277" s="80"/>
      <c r="AC277" s="80"/>
      <c r="AD277" s="81"/>
      <c r="AE277" s="80"/>
      <c r="AF277" s="81"/>
      <c r="AG277" s="82"/>
      <c r="AH277" s="83"/>
      <c r="AI277" s="83"/>
      <c r="AJ277" s="84"/>
      <c r="AK277" s="80"/>
      <c r="AL277" s="80"/>
      <c r="AM277" s="80"/>
      <c r="AN277" s="80"/>
    </row>
    <row r="278" spans="2:40" s="49" customFormat="1" ht="15.6" hidden="1" customHeight="1" outlineLevel="1">
      <c r="B278" s="596"/>
      <c r="C278" s="600"/>
      <c r="D278" s="601"/>
      <c r="E278" s="374"/>
      <c r="F278" s="248"/>
      <c r="G278" s="252">
        <f>IF(AND(F278&lt;&gt;0,$D$31&lt;&gt;0),F278/$D$31,0)</f>
        <v>0</v>
      </c>
      <c r="H278" s="86" t="s">
        <v>187</v>
      </c>
      <c r="I278" s="236">
        <v>0</v>
      </c>
      <c r="J278" s="252">
        <f t="shared" si="74"/>
        <v>0</v>
      </c>
      <c r="K278" s="358"/>
      <c r="L278" s="359"/>
      <c r="M278" s="325"/>
      <c r="N278" s="228">
        <f t="shared" ref="N278:N291" si="77">IF(M278&lt;&gt;0,INT(59/M278),0)</f>
        <v>0</v>
      </c>
      <c r="O278" s="268">
        <f t="shared" ref="O278:O291" si="78">F278*N278</f>
        <v>0</v>
      </c>
      <c r="P278" s="345">
        <v>0</v>
      </c>
      <c r="Q278" s="272">
        <f t="shared" ref="Q278:Q291" si="79">O278*P278</f>
        <v>0</v>
      </c>
      <c r="R278" s="234"/>
      <c r="S278" s="235"/>
      <c r="T278" s="236">
        <v>0</v>
      </c>
      <c r="U278" s="236">
        <v>0</v>
      </c>
      <c r="V278" s="87">
        <f t="shared" si="58"/>
        <v>1</v>
      </c>
      <c r="W278" s="276">
        <f t="shared" si="75"/>
        <v>0</v>
      </c>
      <c r="X278" s="276">
        <f t="shared" si="59"/>
        <v>0</v>
      </c>
      <c r="Y278" s="276">
        <f t="shared" si="76"/>
        <v>0</v>
      </c>
      <c r="Z278" s="276">
        <f t="shared" si="59"/>
        <v>0</v>
      </c>
      <c r="AB278" s="80"/>
      <c r="AC278" s="80"/>
      <c r="AD278" s="81"/>
      <c r="AE278" s="80"/>
      <c r="AF278" s="81"/>
      <c r="AG278" s="82"/>
      <c r="AH278" s="83"/>
      <c r="AI278" s="83"/>
      <c r="AJ278" s="84"/>
      <c r="AK278" s="80"/>
      <c r="AL278" s="80"/>
      <c r="AM278" s="80"/>
      <c r="AN278" s="80"/>
    </row>
    <row r="279" spans="2:40" s="49" customFormat="1" ht="15.6" hidden="1" customHeight="1" outlineLevel="1">
      <c r="B279" s="596"/>
      <c r="C279" s="600"/>
      <c r="D279" s="601"/>
      <c r="E279" s="374"/>
      <c r="F279" s="248"/>
      <c r="G279" s="252">
        <f t="shared" ref="G279:G290" si="80">IF(AND(F279&lt;&gt;0,$D$31&lt;&gt;0),F279/$D$31,0)</f>
        <v>0</v>
      </c>
      <c r="H279" s="86" t="s">
        <v>187</v>
      </c>
      <c r="I279" s="236">
        <v>0</v>
      </c>
      <c r="J279" s="252">
        <f t="shared" si="74"/>
        <v>0</v>
      </c>
      <c r="K279" s="358"/>
      <c r="L279" s="359"/>
      <c r="M279" s="325"/>
      <c r="N279" s="228">
        <f t="shared" si="77"/>
        <v>0</v>
      </c>
      <c r="O279" s="268">
        <f t="shared" si="78"/>
        <v>0</v>
      </c>
      <c r="P279" s="345">
        <v>0</v>
      </c>
      <c r="Q279" s="272">
        <f t="shared" si="79"/>
        <v>0</v>
      </c>
      <c r="R279" s="234"/>
      <c r="S279" s="235"/>
      <c r="T279" s="236">
        <v>0</v>
      </c>
      <c r="U279" s="236">
        <v>0</v>
      </c>
      <c r="V279" s="87">
        <f t="shared" si="58"/>
        <v>1</v>
      </c>
      <c r="W279" s="276">
        <f t="shared" si="75"/>
        <v>0</v>
      </c>
      <c r="X279" s="276">
        <f t="shared" si="59"/>
        <v>0</v>
      </c>
      <c r="Y279" s="276">
        <f t="shared" si="76"/>
        <v>0</v>
      </c>
      <c r="Z279" s="276">
        <f t="shared" si="59"/>
        <v>0</v>
      </c>
      <c r="AB279" s="80"/>
      <c r="AC279" s="80"/>
      <c r="AD279" s="81"/>
      <c r="AE279" s="80"/>
      <c r="AF279" s="81"/>
      <c r="AG279" s="82"/>
      <c r="AH279" s="83"/>
      <c r="AI279" s="83"/>
      <c r="AJ279" s="84"/>
      <c r="AK279" s="80"/>
      <c r="AL279" s="80"/>
      <c r="AM279" s="80"/>
      <c r="AN279" s="80"/>
    </row>
    <row r="280" spans="2:40" s="49" customFormat="1" ht="15.6" hidden="1" customHeight="1" outlineLevel="1">
      <c r="B280" s="596"/>
      <c r="C280" s="600"/>
      <c r="D280" s="601"/>
      <c r="E280" s="374"/>
      <c r="F280" s="248"/>
      <c r="G280" s="252">
        <f t="shared" si="80"/>
        <v>0</v>
      </c>
      <c r="H280" s="86" t="s">
        <v>187</v>
      </c>
      <c r="I280" s="236">
        <v>0</v>
      </c>
      <c r="J280" s="252">
        <f t="shared" si="74"/>
        <v>0</v>
      </c>
      <c r="K280" s="358"/>
      <c r="L280" s="359"/>
      <c r="M280" s="325"/>
      <c r="N280" s="228">
        <f t="shared" si="77"/>
        <v>0</v>
      </c>
      <c r="O280" s="268">
        <f t="shared" si="78"/>
        <v>0</v>
      </c>
      <c r="P280" s="345">
        <v>0</v>
      </c>
      <c r="Q280" s="272">
        <f t="shared" si="79"/>
        <v>0</v>
      </c>
      <c r="R280" s="234"/>
      <c r="S280" s="235"/>
      <c r="T280" s="236">
        <v>0</v>
      </c>
      <c r="U280" s="236">
        <v>0</v>
      </c>
      <c r="V280" s="87">
        <f t="shared" si="58"/>
        <v>1</v>
      </c>
      <c r="W280" s="276">
        <f t="shared" si="75"/>
        <v>0</v>
      </c>
      <c r="X280" s="276">
        <f t="shared" si="59"/>
        <v>0</v>
      </c>
      <c r="Y280" s="276">
        <f t="shared" si="76"/>
        <v>0</v>
      </c>
      <c r="Z280" s="276">
        <f t="shared" si="59"/>
        <v>0</v>
      </c>
      <c r="AB280" s="80"/>
      <c r="AC280" s="80"/>
      <c r="AD280" s="81"/>
      <c r="AE280" s="80"/>
      <c r="AF280" s="81"/>
      <c r="AG280" s="82"/>
      <c r="AH280" s="83"/>
      <c r="AI280" s="83"/>
      <c r="AJ280" s="84"/>
      <c r="AK280" s="80"/>
      <c r="AL280" s="80"/>
      <c r="AM280" s="80"/>
      <c r="AN280" s="80"/>
    </row>
    <row r="281" spans="2:40" s="49" customFormat="1" ht="15.6" hidden="1" customHeight="1" outlineLevel="1">
      <c r="B281" s="596"/>
      <c r="C281" s="600"/>
      <c r="D281" s="601"/>
      <c r="E281" s="374"/>
      <c r="F281" s="248"/>
      <c r="G281" s="252">
        <f t="shared" si="80"/>
        <v>0</v>
      </c>
      <c r="H281" s="86" t="s">
        <v>187</v>
      </c>
      <c r="I281" s="236">
        <v>0</v>
      </c>
      <c r="J281" s="252">
        <f t="shared" si="74"/>
        <v>0</v>
      </c>
      <c r="K281" s="358"/>
      <c r="L281" s="359"/>
      <c r="M281" s="325"/>
      <c r="N281" s="228">
        <f t="shared" si="77"/>
        <v>0</v>
      </c>
      <c r="O281" s="268">
        <f t="shared" si="78"/>
        <v>0</v>
      </c>
      <c r="P281" s="345">
        <v>0</v>
      </c>
      <c r="Q281" s="272">
        <f t="shared" si="79"/>
        <v>0</v>
      </c>
      <c r="R281" s="234"/>
      <c r="S281" s="235"/>
      <c r="T281" s="236">
        <v>0</v>
      </c>
      <c r="U281" s="236">
        <v>0</v>
      </c>
      <c r="V281" s="87">
        <f t="shared" si="58"/>
        <v>1</v>
      </c>
      <c r="W281" s="276">
        <f t="shared" si="75"/>
        <v>0</v>
      </c>
      <c r="X281" s="276">
        <f t="shared" si="59"/>
        <v>0</v>
      </c>
      <c r="Y281" s="276">
        <f t="shared" si="76"/>
        <v>0</v>
      </c>
      <c r="Z281" s="276">
        <f t="shared" si="59"/>
        <v>0</v>
      </c>
      <c r="AB281" s="80"/>
      <c r="AC281" s="80"/>
      <c r="AD281" s="81"/>
      <c r="AE281" s="80"/>
      <c r="AF281" s="81"/>
      <c r="AG281" s="82"/>
      <c r="AH281" s="83"/>
      <c r="AI281" s="83"/>
      <c r="AJ281" s="84"/>
      <c r="AK281" s="80"/>
      <c r="AL281" s="80"/>
      <c r="AM281" s="80"/>
      <c r="AN281" s="80"/>
    </row>
    <row r="282" spans="2:40" s="49" customFormat="1" ht="15.6" hidden="1" customHeight="1" outlineLevel="1">
      <c r="B282" s="596"/>
      <c r="C282" s="600"/>
      <c r="D282" s="601"/>
      <c r="E282" s="374"/>
      <c r="F282" s="248"/>
      <c r="G282" s="252">
        <f t="shared" si="80"/>
        <v>0</v>
      </c>
      <c r="H282" s="86" t="s">
        <v>187</v>
      </c>
      <c r="I282" s="236">
        <v>0</v>
      </c>
      <c r="J282" s="252">
        <f t="shared" si="74"/>
        <v>0</v>
      </c>
      <c r="K282" s="358"/>
      <c r="L282" s="359"/>
      <c r="M282" s="325"/>
      <c r="N282" s="228">
        <f t="shared" si="77"/>
        <v>0</v>
      </c>
      <c r="O282" s="268">
        <f t="shared" si="78"/>
        <v>0</v>
      </c>
      <c r="P282" s="345">
        <v>0</v>
      </c>
      <c r="Q282" s="272">
        <f t="shared" si="79"/>
        <v>0</v>
      </c>
      <c r="R282" s="234"/>
      <c r="S282" s="235"/>
      <c r="T282" s="236">
        <v>0</v>
      </c>
      <c r="U282" s="236">
        <v>0</v>
      </c>
      <c r="V282" s="87">
        <f t="shared" si="58"/>
        <v>1</v>
      </c>
      <c r="W282" s="276">
        <f t="shared" si="75"/>
        <v>0</v>
      </c>
      <c r="X282" s="276">
        <f t="shared" si="59"/>
        <v>0</v>
      </c>
      <c r="Y282" s="276">
        <f t="shared" si="76"/>
        <v>0</v>
      </c>
      <c r="Z282" s="276">
        <f t="shared" si="59"/>
        <v>0</v>
      </c>
      <c r="AB282" s="80"/>
      <c r="AC282" s="80"/>
      <c r="AD282" s="81"/>
      <c r="AE282" s="80"/>
      <c r="AF282" s="81"/>
      <c r="AG282" s="82"/>
      <c r="AH282" s="83"/>
      <c r="AI282" s="83"/>
      <c r="AJ282" s="84"/>
      <c r="AK282" s="80"/>
      <c r="AL282" s="80"/>
      <c r="AM282" s="80"/>
      <c r="AN282" s="80"/>
    </row>
    <row r="283" spans="2:40" s="49" customFormat="1" ht="15.6" hidden="1" customHeight="1" outlineLevel="1">
      <c r="B283" s="596"/>
      <c r="C283" s="600"/>
      <c r="D283" s="601"/>
      <c r="E283" s="374"/>
      <c r="F283" s="248"/>
      <c r="G283" s="252">
        <f t="shared" si="80"/>
        <v>0</v>
      </c>
      <c r="H283" s="86" t="s">
        <v>187</v>
      </c>
      <c r="I283" s="236">
        <v>0</v>
      </c>
      <c r="J283" s="252">
        <f t="shared" si="74"/>
        <v>0</v>
      </c>
      <c r="K283" s="358"/>
      <c r="L283" s="359"/>
      <c r="M283" s="325"/>
      <c r="N283" s="228">
        <f t="shared" si="77"/>
        <v>0</v>
      </c>
      <c r="O283" s="268">
        <f t="shared" si="78"/>
        <v>0</v>
      </c>
      <c r="P283" s="345">
        <v>0</v>
      </c>
      <c r="Q283" s="272">
        <f t="shared" si="79"/>
        <v>0</v>
      </c>
      <c r="R283" s="234"/>
      <c r="S283" s="235"/>
      <c r="T283" s="236">
        <v>0</v>
      </c>
      <c r="U283" s="236">
        <v>0</v>
      </c>
      <c r="V283" s="87">
        <f t="shared" si="58"/>
        <v>1</v>
      </c>
      <c r="W283" s="276">
        <f t="shared" si="75"/>
        <v>0</v>
      </c>
      <c r="X283" s="276">
        <f t="shared" si="59"/>
        <v>0</v>
      </c>
      <c r="Y283" s="276">
        <f t="shared" si="76"/>
        <v>0</v>
      </c>
      <c r="Z283" s="276">
        <f t="shared" si="59"/>
        <v>0</v>
      </c>
      <c r="AB283" s="80"/>
      <c r="AC283" s="80"/>
      <c r="AD283" s="81"/>
      <c r="AE283" s="80"/>
      <c r="AF283" s="81"/>
      <c r="AG283" s="82"/>
      <c r="AH283" s="83"/>
      <c r="AI283" s="83"/>
      <c r="AJ283" s="84"/>
      <c r="AK283" s="80"/>
      <c r="AL283" s="80"/>
      <c r="AM283" s="80"/>
      <c r="AN283" s="80"/>
    </row>
    <row r="284" spans="2:40" s="49" customFormat="1" ht="15.6" hidden="1" customHeight="1" outlineLevel="1">
      <c r="B284" s="596"/>
      <c r="C284" s="600"/>
      <c r="D284" s="601"/>
      <c r="E284" s="374"/>
      <c r="F284" s="248"/>
      <c r="G284" s="252">
        <f t="shared" si="80"/>
        <v>0</v>
      </c>
      <c r="H284" s="86" t="s">
        <v>187</v>
      </c>
      <c r="I284" s="236">
        <v>0</v>
      </c>
      <c r="J284" s="252">
        <f t="shared" si="74"/>
        <v>0</v>
      </c>
      <c r="K284" s="358"/>
      <c r="L284" s="359"/>
      <c r="M284" s="325"/>
      <c r="N284" s="228">
        <f t="shared" si="77"/>
        <v>0</v>
      </c>
      <c r="O284" s="268">
        <f t="shared" si="78"/>
        <v>0</v>
      </c>
      <c r="P284" s="345">
        <v>0</v>
      </c>
      <c r="Q284" s="272">
        <f t="shared" si="79"/>
        <v>0</v>
      </c>
      <c r="R284" s="234"/>
      <c r="S284" s="235"/>
      <c r="T284" s="236">
        <v>0</v>
      </c>
      <c r="U284" s="236">
        <v>0</v>
      </c>
      <c r="V284" s="87">
        <f t="shared" si="58"/>
        <v>1</v>
      </c>
      <c r="W284" s="276">
        <f t="shared" si="75"/>
        <v>0</v>
      </c>
      <c r="X284" s="276">
        <f t="shared" si="59"/>
        <v>0</v>
      </c>
      <c r="Y284" s="276">
        <f t="shared" si="76"/>
        <v>0</v>
      </c>
      <c r="Z284" s="276">
        <f t="shared" si="59"/>
        <v>0</v>
      </c>
      <c r="AB284" s="80"/>
      <c r="AC284" s="80"/>
      <c r="AD284" s="81"/>
      <c r="AE284" s="80"/>
      <c r="AF284" s="81"/>
      <c r="AG284" s="82"/>
      <c r="AH284" s="83"/>
      <c r="AI284" s="83"/>
      <c r="AJ284" s="84"/>
      <c r="AK284" s="80"/>
      <c r="AL284" s="80"/>
      <c r="AM284" s="80"/>
      <c r="AN284" s="80"/>
    </row>
    <row r="285" spans="2:40" s="49" customFormat="1" ht="15.6" hidden="1" customHeight="1" outlineLevel="1">
      <c r="B285" s="596"/>
      <c r="C285" s="600"/>
      <c r="D285" s="601"/>
      <c r="E285" s="374"/>
      <c r="F285" s="248"/>
      <c r="G285" s="252">
        <f t="shared" si="80"/>
        <v>0</v>
      </c>
      <c r="H285" s="86" t="s">
        <v>187</v>
      </c>
      <c r="I285" s="236">
        <v>0</v>
      </c>
      <c r="J285" s="252">
        <f t="shared" si="74"/>
        <v>0</v>
      </c>
      <c r="K285" s="358"/>
      <c r="L285" s="359"/>
      <c r="M285" s="325"/>
      <c r="N285" s="228">
        <f t="shared" si="77"/>
        <v>0</v>
      </c>
      <c r="O285" s="268">
        <f t="shared" si="78"/>
        <v>0</v>
      </c>
      <c r="P285" s="345">
        <v>0</v>
      </c>
      <c r="Q285" s="272">
        <f t="shared" si="79"/>
        <v>0</v>
      </c>
      <c r="R285" s="234"/>
      <c r="S285" s="235"/>
      <c r="T285" s="236">
        <v>0</v>
      </c>
      <c r="U285" s="236">
        <v>0</v>
      </c>
      <c r="V285" s="87">
        <f t="shared" ref="V285:V348" si="81">1-T285-U285</f>
        <v>1</v>
      </c>
      <c r="W285" s="276">
        <f t="shared" si="75"/>
        <v>0</v>
      </c>
      <c r="X285" s="276">
        <f t="shared" ref="X285:Z348" si="82">IF(AND(W285&lt;&gt;0,$D$31&lt;&gt;0),W285/$D$31,0)</f>
        <v>0</v>
      </c>
      <c r="Y285" s="276">
        <f t="shared" si="76"/>
        <v>0</v>
      </c>
      <c r="Z285" s="276">
        <f t="shared" si="82"/>
        <v>0</v>
      </c>
      <c r="AB285" s="80"/>
      <c r="AC285" s="80"/>
      <c r="AD285" s="81"/>
      <c r="AE285" s="80"/>
      <c r="AF285" s="81"/>
      <c r="AG285" s="82"/>
      <c r="AH285" s="83"/>
      <c r="AI285" s="83"/>
      <c r="AJ285" s="84"/>
      <c r="AK285" s="80"/>
      <c r="AL285" s="80"/>
      <c r="AM285" s="80"/>
      <c r="AN285" s="80"/>
    </row>
    <row r="286" spans="2:40" s="49" customFormat="1" ht="15.6" hidden="1" customHeight="1" outlineLevel="1">
      <c r="B286" s="596"/>
      <c r="C286" s="600"/>
      <c r="D286" s="601"/>
      <c r="E286" s="374"/>
      <c r="F286" s="248"/>
      <c r="G286" s="252">
        <f t="shared" si="80"/>
        <v>0</v>
      </c>
      <c r="H286" s="86" t="s">
        <v>187</v>
      </c>
      <c r="I286" s="236">
        <v>0</v>
      </c>
      <c r="J286" s="252">
        <f t="shared" si="74"/>
        <v>0</v>
      </c>
      <c r="K286" s="358"/>
      <c r="L286" s="359"/>
      <c r="M286" s="325"/>
      <c r="N286" s="228">
        <f t="shared" si="77"/>
        <v>0</v>
      </c>
      <c r="O286" s="268">
        <f t="shared" si="78"/>
        <v>0</v>
      </c>
      <c r="P286" s="345">
        <v>0</v>
      </c>
      <c r="Q286" s="272">
        <f t="shared" si="79"/>
        <v>0</v>
      </c>
      <c r="R286" s="234"/>
      <c r="S286" s="235"/>
      <c r="T286" s="236">
        <v>0</v>
      </c>
      <c r="U286" s="236">
        <v>0</v>
      </c>
      <c r="V286" s="87">
        <f t="shared" si="81"/>
        <v>1</v>
      </c>
      <c r="W286" s="276">
        <f t="shared" si="75"/>
        <v>0</v>
      </c>
      <c r="X286" s="276">
        <f t="shared" si="82"/>
        <v>0</v>
      </c>
      <c r="Y286" s="276">
        <f t="shared" si="76"/>
        <v>0</v>
      </c>
      <c r="Z286" s="276">
        <f t="shared" si="82"/>
        <v>0</v>
      </c>
      <c r="AB286" s="80"/>
      <c r="AC286" s="80"/>
      <c r="AD286" s="81"/>
      <c r="AE286" s="80"/>
      <c r="AF286" s="81"/>
      <c r="AG286" s="82"/>
      <c r="AH286" s="83"/>
      <c r="AI286" s="83"/>
      <c r="AJ286" s="84"/>
      <c r="AK286" s="80"/>
      <c r="AL286" s="80"/>
      <c r="AM286" s="80"/>
      <c r="AN286" s="80"/>
    </row>
    <row r="287" spans="2:40" s="49" customFormat="1" ht="15.6" hidden="1" customHeight="1" outlineLevel="1">
      <c r="B287" s="596"/>
      <c r="C287" s="600"/>
      <c r="D287" s="601"/>
      <c r="E287" s="374"/>
      <c r="F287" s="248"/>
      <c r="G287" s="252">
        <f t="shared" si="80"/>
        <v>0</v>
      </c>
      <c r="H287" s="86" t="s">
        <v>187</v>
      </c>
      <c r="I287" s="236">
        <v>0</v>
      </c>
      <c r="J287" s="252">
        <f t="shared" si="74"/>
        <v>0</v>
      </c>
      <c r="K287" s="358"/>
      <c r="L287" s="359"/>
      <c r="M287" s="325"/>
      <c r="N287" s="228">
        <f t="shared" si="77"/>
        <v>0</v>
      </c>
      <c r="O287" s="268">
        <f t="shared" si="78"/>
        <v>0</v>
      </c>
      <c r="P287" s="345">
        <v>0</v>
      </c>
      <c r="Q287" s="272">
        <f t="shared" si="79"/>
        <v>0</v>
      </c>
      <c r="R287" s="234"/>
      <c r="S287" s="235"/>
      <c r="T287" s="236">
        <v>0</v>
      </c>
      <c r="U287" s="236">
        <v>0</v>
      </c>
      <c r="V287" s="87">
        <f t="shared" si="81"/>
        <v>1</v>
      </c>
      <c r="W287" s="276">
        <f t="shared" si="75"/>
        <v>0</v>
      </c>
      <c r="X287" s="276">
        <f t="shared" si="82"/>
        <v>0</v>
      </c>
      <c r="Y287" s="276">
        <f t="shared" si="76"/>
        <v>0</v>
      </c>
      <c r="Z287" s="276">
        <f t="shared" si="82"/>
        <v>0</v>
      </c>
      <c r="AB287" s="80"/>
      <c r="AC287" s="80"/>
      <c r="AD287" s="81"/>
      <c r="AE287" s="80"/>
      <c r="AF287" s="81"/>
      <c r="AG287" s="82"/>
      <c r="AH287" s="83"/>
      <c r="AI287" s="83"/>
      <c r="AJ287" s="84"/>
      <c r="AK287" s="80"/>
      <c r="AL287" s="80"/>
      <c r="AM287" s="80"/>
      <c r="AN287" s="80"/>
    </row>
    <row r="288" spans="2:40" s="49" customFormat="1" ht="15.6" hidden="1" customHeight="1" outlineLevel="1">
      <c r="B288" s="596"/>
      <c r="C288" s="600"/>
      <c r="D288" s="601"/>
      <c r="E288" s="374"/>
      <c r="F288" s="248"/>
      <c r="G288" s="252">
        <f t="shared" si="80"/>
        <v>0</v>
      </c>
      <c r="H288" s="86" t="s">
        <v>187</v>
      </c>
      <c r="I288" s="236">
        <v>0</v>
      </c>
      <c r="J288" s="252">
        <f t="shared" si="74"/>
        <v>0</v>
      </c>
      <c r="K288" s="358"/>
      <c r="L288" s="359"/>
      <c r="M288" s="325"/>
      <c r="N288" s="228">
        <f t="shared" si="77"/>
        <v>0</v>
      </c>
      <c r="O288" s="268">
        <f t="shared" si="78"/>
        <v>0</v>
      </c>
      <c r="P288" s="345">
        <v>0</v>
      </c>
      <c r="Q288" s="272">
        <f t="shared" si="79"/>
        <v>0</v>
      </c>
      <c r="R288" s="234"/>
      <c r="S288" s="235"/>
      <c r="T288" s="236">
        <v>0</v>
      </c>
      <c r="U288" s="236">
        <v>0</v>
      </c>
      <c r="V288" s="87">
        <f t="shared" si="81"/>
        <v>1</v>
      </c>
      <c r="W288" s="276">
        <f t="shared" si="75"/>
        <v>0</v>
      </c>
      <c r="X288" s="276">
        <f t="shared" si="82"/>
        <v>0</v>
      </c>
      <c r="Y288" s="276">
        <f t="shared" si="76"/>
        <v>0</v>
      </c>
      <c r="Z288" s="276">
        <f t="shared" si="82"/>
        <v>0</v>
      </c>
      <c r="AB288" s="80"/>
      <c r="AC288" s="80"/>
      <c r="AD288" s="81"/>
      <c r="AE288" s="80"/>
      <c r="AF288" s="81"/>
      <c r="AG288" s="82"/>
      <c r="AH288" s="83"/>
      <c r="AI288" s="83"/>
      <c r="AJ288" s="84"/>
      <c r="AK288" s="80"/>
      <c r="AL288" s="80"/>
      <c r="AM288" s="80"/>
      <c r="AN288" s="80"/>
    </row>
    <row r="289" spans="2:40" s="49" customFormat="1" ht="15.6" hidden="1" customHeight="1" outlineLevel="1">
      <c r="B289" s="596"/>
      <c r="C289" s="600"/>
      <c r="D289" s="601"/>
      <c r="E289" s="374"/>
      <c r="F289" s="248"/>
      <c r="G289" s="252">
        <f t="shared" si="80"/>
        <v>0</v>
      </c>
      <c r="H289" s="86" t="s">
        <v>187</v>
      </c>
      <c r="I289" s="236">
        <v>0</v>
      </c>
      <c r="J289" s="252">
        <f t="shared" si="74"/>
        <v>0</v>
      </c>
      <c r="K289" s="358"/>
      <c r="L289" s="359"/>
      <c r="M289" s="325"/>
      <c r="N289" s="228">
        <f t="shared" si="77"/>
        <v>0</v>
      </c>
      <c r="O289" s="268">
        <f t="shared" si="78"/>
        <v>0</v>
      </c>
      <c r="P289" s="345">
        <v>0</v>
      </c>
      <c r="Q289" s="272">
        <f t="shared" si="79"/>
        <v>0</v>
      </c>
      <c r="R289" s="234"/>
      <c r="S289" s="235"/>
      <c r="T289" s="236">
        <v>0</v>
      </c>
      <c r="U289" s="236">
        <v>0</v>
      </c>
      <c r="V289" s="87">
        <f t="shared" si="81"/>
        <v>1</v>
      </c>
      <c r="W289" s="276">
        <f t="shared" si="75"/>
        <v>0</v>
      </c>
      <c r="X289" s="276">
        <f t="shared" si="82"/>
        <v>0</v>
      </c>
      <c r="Y289" s="276">
        <f t="shared" si="76"/>
        <v>0</v>
      </c>
      <c r="Z289" s="276">
        <f t="shared" si="82"/>
        <v>0</v>
      </c>
      <c r="AB289" s="80"/>
      <c r="AC289" s="80"/>
      <c r="AD289" s="81"/>
      <c r="AE289" s="80"/>
      <c r="AF289" s="81"/>
      <c r="AG289" s="82"/>
      <c r="AH289" s="83"/>
      <c r="AI289" s="83"/>
      <c r="AJ289" s="84"/>
      <c r="AK289" s="80"/>
      <c r="AL289" s="80"/>
      <c r="AM289" s="80"/>
      <c r="AN289" s="80"/>
    </row>
    <row r="290" spans="2:40" s="49" customFormat="1" ht="15.6" hidden="1" customHeight="1" outlineLevel="1">
      <c r="B290" s="596"/>
      <c r="C290" s="600"/>
      <c r="D290" s="601"/>
      <c r="E290" s="374"/>
      <c r="F290" s="248"/>
      <c r="G290" s="252">
        <f t="shared" si="80"/>
        <v>0</v>
      </c>
      <c r="H290" s="86" t="s">
        <v>187</v>
      </c>
      <c r="I290" s="236">
        <v>0</v>
      </c>
      <c r="J290" s="252">
        <f t="shared" si="74"/>
        <v>0</v>
      </c>
      <c r="K290" s="358"/>
      <c r="L290" s="359"/>
      <c r="M290" s="325"/>
      <c r="N290" s="228">
        <f t="shared" si="77"/>
        <v>0</v>
      </c>
      <c r="O290" s="268">
        <f t="shared" si="78"/>
        <v>0</v>
      </c>
      <c r="P290" s="345">
        <v>0</v>
      </c>
      <c r="Q290" s="272">
        <f t="shared" si="79"/>
        <v>0</v>
      </c>
      <c r="R290" s="234"/>
      <c r="S290" s="235"/>
      <c r="T290" s="236">
        <v>0</v>
      </c>
      <c r="U290" s="236">
        <v>0</v>
      </c>
      <c r="V290" s="87">
        <f t="shared" si="81"/>
        <v>1</v>
      </c>
      <c r="W290" s="276">
        <f t="shared" si="75"/>
        <v>0</v>
      </c>
      <c r="X290" s="276">
        <f t="shared" si="82"/>
        <v>0</v>
      </c>
      <c r="Y290" s="276">
        <f t="shared" si="76"/>
        <v>0</v>
      </c>
      <c r="Z290" s="276">
        <f t="shared" si="82"/>
        <v>0</v>
      </c>
      <c r="AB290" s="80"/>
      <c r="AC290" s="80"/>
      <c r="AD290" s="81"/>
      <c r="AE290" s="80"/>
      <c r="AF290" s="81"/>
      <c r="AG290" s="82"/>
      <c r="AH290" s="83"/>
      <c r="AI290" s="83"/>
      <c r="AJ290" s="84"/>
      <c r="AK290" s="80"/>
      <c r="AL290" s="80"/>
      <c r="AM290" s="80"/>
      <c r="AN290" s="80"/>
    </row>
    <row r="291" spans="2:40" s="49" customFormat="1" ht="15.6" hidden="1" customHeight="1" outlineLevel="1">
      <c r="B291" s="597"/>
      <c r="C291" s="602"/>
      <c r="D291" s="603"/>
      <c r="E291" s="374"/>
      <c r="F291" s="248"/>
      <c r="G291" s="252">
        <f>IF(AND(F291&lt;&gt;0,$D$31&lt;&gt;0),F291/$D$31,0)</f>
        <v>0</v>
      </c>
      <c r="H291" s="86" t="s">
        <v>187</v>
      </c>
      <c r="I291" s="236">
        <v>0</v>
      </c>
      <c r="J291" s="252">
        <f t="shared" si="74"/>
        <v>0</v>
      </c>
      <c r="K291" s="358"/>
      <c r="L291" s="359"/>
      <c r="M291" s="325"/>
      <c r="N291" s="228">
        <f t="shared" si="77"/>
        <v>0</v>
      </c>
      <c r="O291" s="268">
        <f t="shared" si="78"/>
        <v>0</v>
      </c>
      <c r="P291" s="345">
        <v>0</v>
      </c>
      <c r="Q291" s="272">
        <f t="shared" si="79"/>
        <v>0</v>
      </c>
      <c r="R291" s="234"/>
      <c r="S291" s="235"/>
      <c r="T291" s="236">
        <v>0</v>
      </c>
      <c r="U291" s="236">
        <v>0</v>
      </c>
      <c r="V291" s="87">
        <f t="shared" si="81"/>
        <v>1</v>
      </c>
      <c r="W291" s="276">
        <f t="shared" si="75"/>
        <v>0</v>
      </c>
      <c r="X291" s="276">
        <f t="shared" si="82"/>
        <v>0</v>
      </c>
      <c r="Y291" s="276">
        <f t="shared" si="76"/>
        <v>0</v>
      </c>
      <c r="Z291" s="276">
        <f t="shared" si="82"/>
        <v>0</v>
      </c>
      <c r="AB291" s="80"/>
      <c r="AC291" s="80"/>
      <c r="AD291" s="81"/>
      <c r="AE291" s="80"/>
      <c r="AF291" s="81"/>
      <c r="AG291" s="82"/>
      <c r="AH291" s="83"/>
      <c r="AI291" s="83"/>
      <c r="AJ291" s="84"/>
      <c r="AK291" s="80"/>
      <c r="AL291" s="80"/>
      <c r="AM291" s="80"/>
      <c r="AN291" s="80"/>
    </row>
    <row r="292" spans="2:40" s="49" customFormat="1" ht="15.75" collapsed="1">
      <c r="B292" s="88">
        <v>2.7</v>
      </c>
      <c r="C292" s="566" t="s">
        <v>270</v>
      </c>
      <c r="D292" s="567"/>
      <c r="E292" s="219" t="s">
        <v>187</v>
      </c>
      <c r="F292" s="247">
        <f>SUM(F293:F312)</f>
        <v>0</v>
      </c>
      <c r="G292" s="247">
        <f>IF(AND(F292&lt;&gt;0,$D$31&lt;&gt;0),F292/$D$31,0)</f>
        <v>0</v>
      </c>
      <c r="H292" s="85" cm="1">
        <f t="array" ref="H292">SUMPRODUCT((C91:D454="Superstructure: Internal Doors")*G91:G454)+SUMPRODUCT((C91:D454="Superstructure: Internal Walls and Partitions")*G91:G454)</f>
        <v>0</v>
      </c>
      <c r="I292" s="216" t="s">
        <v>187</v>
      </c>
      <c r="J292" s="249">
        <f>SUM(J293:J312)</f>
        <v>0</v>
      </c>
      <c r="K292" s="230" t="s">
        <v>187</v>
      </c>
      <c r="L292" s="262" t="s">
        <v>187</v>
      </c>
      <c r="M292" s="264" t="s">
        <v>187</v>
      </c>
      <c r="N292" s="266" t="s">
        <v>187</v>
      </c>
      <c r="O292" s="269">
        <f>SUM(O293:O312)</f>
        <v>0</v>
      </c>
      <c r="P292" s="232" t="s">
        <v>187</v>
      </c>
      <c r="Q292" s="273">
        <f>SUM(Q293:Q312)</f>
        <v>0</v>
      </c>
      <c r="R292" s="231" t="s">
        <v>187</v>
      </c>
      <c r="S292" s="233" t="s">
        <v>187</v>
      </c>
      <c r="T292" s="278">
        <f>IF(W292&lt;&gt;0,W292/($F$292+$O$292),0)</f>
        <v>0</v>
      </c>
      <c r="U292" s="278">
        <f>IF(Y292&lt;&gt;0,Y292/($F$292+$O$292),0)</f>
        <v>0</v>
      </c>
      <c r="V292" s="215">
        <f t="shared" si="81"/>
        <v>1</v>
      </c>
      <c r="W292" s="277">
        <f>SUM(W293:W312)</f>
        <v>0</v>
      </c>
      <c r="X292" s="277">
        <f t="shared" si="82"/>
        <v>0</v>
      </c>
      <c r="Y292" s="277">
        <f>SUM(Y293:Y312)</f>
        <v>0</v>
      </c>
      <c r="Z292" s="277">
        <f t="shared" si="82"/>
        <v>0</v>
      </c>
      <c r="AB292" s="80"/>
      <c r="AC292" s="80"/>
      <c r="AD292" s="81"/>
      <c r="AE292" s="80"/>
      <c r="AF292" s="81"/>
      <c r="AG292" s="82"/>
      <c r="AH292" s="83"/>
      <c r="AI292" s="83"/>
      <c r="AJ292" s="84"/>
      <c r="AK292" s="80"/>
      <c r="AL292" s="80"/>
      <c r="AM292" s="80"/>
      <c r="AN292" s="80"/>
    </row>
    <row r="293" spans="2:40" s="49" customFormat="1" ht="15.6" hidden="1" customHeight="1" outlineLevel="1">
      <c r="B293" s="595">
        <v>2.7</v>
      </c>
      <c r="C293" s="598" t="s">
        <v>270</v>
      </c>
      <c r="D293" s="599"/>
      <c r="E293" s="374"/>
      <c r="F293" s="248"/>
      <c r="G293" s="252">
        <f>IF(AND(F293&lt;&gt;0,$D$31&lt;&gt;0),F293/$D$31,0)</f>
        <v>0</v>
      </c>
      <c r="H293" s="86" t="s">
        <v>187</v>
      </c>
      <c r="I293" s="236">
        <v>0</v>
      </c>
      <c r="J293" s="252">
        <f t="shared" ref="J293:J312" si="83">I293*F293</f>
        <v>0</v>
      </c>
      <c r="K293" s="358"/>
      <c r="L293" s="359"/>
      <c r="M293" s="325"/>
      <c r="N293" s="228">
        <f>IF(M293&lt;&gt;0,INT(59/M293),0)</f>
        <v>0</v>
      </c>
      <c r="O293" s="268">
        <f>F293*N293</f>
        <v>0</v>
      </c>
      <c r="P293" s="345">
        <v>0</v>
      </c>
      <c r="Q293" s="272">
        <f>O293*P293</f>
        <v>0</v>
      </c>
      <c r="R293" s="234"/>
      <c r="S293" s="235"/>
      <c r="T293" s="236">
        <v>0</v>
      </c>
      <c r="U293" s="236">
        <v>0</v>
      </c>
      <c r="V293" s="87">
        <f t="shared" si="81"/>
        <v>1</v>
      </c>
      <c r="W293" s="276">
        <f t="shared" ref="W293:W312" si="84">T293*(F293+O293)</f>
        <v>0</v>
      </c>
      <c r="X293" s="276">
        <f t="shared" si="82"/>
        <v>0</v>
      </c>
      <c r="Y293" s="276">
        <f t="shared" ref="Y293:Y312" si="85">U293*(F293+O293)</f>
        <v>0</v>
      </c>
      <c r="Z293" s="276">
        <f t="shared" si="82"/>
        <v>0</v>
      </c>
      <c r="AB293" s="80"/>
      <c r="AC293" s="80"/>
      <c r="AD293" s="81"/>
      <c r="AE293" s="80"/>
      <c r="AF293" s="81"/>
      <c r="AG293" s="82"/>
      <c r="AH293" s="83"/>
      <c r="AI293" s="83"/>
      <c r="AJ293" s="84"/>
      <c r="AK293" s="80"/>
      <c r="AL293" s="80"/>
      <c r="AM293" s="80"/>
      <c r="AN293" s="80"/>
    </row>
    <row r="294" spans="2:40" s="49" customFormat="1" ht="15.6" hidden="1" customHeight="1" outlineLevel="1">
      <c r="B294" s="596"/>
      <c r="C294" s="600"/>
      <c r="D294" s="601"/>
      <c r="E294" s="374"/>
      <c r="F294" s="248"/>
      <c r="G294" s="252">
        <f>IF(AND(F294&lt;&gt;0,$D$31&lt;&gt;0),F294/$D$31,0)</f>
        <v>0</v>
      </c>
      <c r="H294" s="86" t="s">
        <v>187</v>
      </c>
      <c r="I294" s="236">
        <v>0</v>
      </c>
      <c r="J294" s="252">
        <f t="shared" si="83"/>
        <v>0</v>
      </c>
      <c r="K294" s="358"/>
      <c r="L294" s="359"/>
      <c r="M294" s="325"/>
      <c r="N294" s="228">
        <f t="shared" ref="N294:N312" si="86">IF(M294&lt;&gt;0,INT(59/M294),0)</f>
        <v>0</v>
      </c>
      <c r="O294" s="268">
        <f t="shared" ref="O294:O312" si="87">F294*N294</f>
        <v>0</v>
      </c>
      <c r="P294" s="345">
        <v>0</v>
      </c>
      <c r="Q294" s="272">
        <f t="shared" ref="Q294:Q312" si="88">O294*P294</f>
        <v>0</v>
      </c>
      <c r="R294" s="234"/>
      <c r="S294" s="235"/>
      <c r="T294" s="236">
        <v>0</v>
      </c>
      <c r="U294" s="236">
        <v>0</v>
      </c>
      <c r="V294" s="87">
        <f t="shared" si="81"/>
        <v>1</v>
      </c>
      <c r="W294" s="276">
        <f t="shared" si="84"/>
        <v>0</v>
      </c>
      <c r="X294" s="276">
        <f t="shared" si="82"/>
        <v>0</v>
      </c>
      <c r="Y294" s="276">
        <f t="shared" si="85"/>
        <v>0</v>
      </c>
      <c r="Z294" s="276">
        <f t="shared" si="82"/>
        <v>0</v>
      </c>
      <c r="AB294" s="80"/>
      <c r="AC294" s="80"/>
      <c r="AD294" s="81"/>
      <c r="AE294" s="80"/>
      <c r="AF294" s="81"/>
      <c r="AG294" s="82"/>
      <c r="AH294" s="83"/>
      <c r="AI294" s="83"/>
      <c r="AJ294" s="84"/>
      <c r="AK294" s="80"/>
      <c r="AL294" s="80"/>
      <c r="AM294" s="80"/>
      <c r="AN294" s="80"/>
    </row>
    <row r="295" spans="2:40" s="49" customFormat="1" ht="15.6" hidden="1" customHeight="1" outlineLevel="1">
      <c r="B295" s="596"/>
      <c r="C295" s="600"/>
      <c r="D295" s="601"/>
      <c r="E295" s="374"/>
      <c r="F295" s="248"/>
      <c r="G295" s="252">
        <f t="shared" ref="G295:G306" si="89">IF(AND(F295&lt;&gt;0,$D$31&lt;&gt;0),F295/$D$31,0)</f>
        <v>0</v>
      </c>
      <c r="H295" s="86" t="s">
        <v>187</v>
      </c>
      <c r="I295" s="236">
        <v>0</v>
      </c>
      <c r="J295" s="252">
        <f t="shared" si="83"/>
        <v>0</v>
      </c>
      <c r="K295" s="358"/>
      <c r="L295" s="359"/>
      <c r="M295" s="325"/>
      <c r="N295" s="228">
        <f t="shared" si="86"/>
        <v>0</v>
      </c>
      <c r="O295" s="268">
        <f t="shared" si="87"/>
        <v>0</v>
      </c>
      <c r="P295" s="345">
        <v>0</v>
      </c>
      <c r="Q295" s="272">
        <f t="shared" si="88"/>
        <v>0</v>
      </c>
      <c r="R295" s="234"/>
      <c r="S295" s="235"/>
      <c r="T295" s="236">
        <v>0</v>
      </c>
      <c r="U295" s="236">
        <v>0</v>
      </c>
      <c r="V295" s="87">
        <f t="shared" si="81"/>
        <v>1</v>
      </c>
      <c r="W295" s="276">
        <f t="shared" si="84"/>
        <v>0</v>
      </c>
      <c r="X295" s="276">
        <f t="shared" si="82"/>
        <v>0</v>
      </c>
      <c r="Y295" s="276">
        <f t="shared" si="85"/>
        <v>0</v>
      </c>
      <c r="Z295" s="276">
        <f t="shared" si="82"/>
        <v>0</v>
      </c>
      <c r="AB295" s="80"/>
      <c r="AC295" s="80"/>
      <c r="AD295" s="81"/>
      <c r="AE295" s="80"/>
      <c r="AF295" s="81"/>
      <c r="AG295" s="82"/>
      <c r="AH295" s="83"/>
      <c r="AI295" s="83"/>
      <c r="AJ295" s="84"/>
      <c r="AK295" s="80"/>
      <c r="AL295" s="80"/>
      <c r="AM295" s="80"/>
      <c r="AN295" s="80"/>
    </row>
    <row r="296" spans="2:40" s="49" customFormat="1" ht="15.6" hidden="1" customHeight="1" outlineLevel="1">
      <c r="B296" s="596"/>
      <c r="C296" s="600"/>
      <c r="D296" s="601"/>
      <c r="E296" s="374"/>
      <c r="F296" s="248"/>
      <c r="G296" s="252">
        <f t="shared" si="89"/>
        <v>0</v>
      </c>
      <c r="H296" s="86" t="s">
        <v>187</v>
      </c>
      <c r="I296" s="236">
        <v>0</v>
      </c>
      <c r="J296" s="252">
        <f t="shared" si="83"/>
        <v>0</v>
      </c>
      <c r="K296" s="358"/>
      <c r="L296" s="359"/>
      <c r="M296" s="325"/>
      <c r="N296" s="228">
        <f t="shared" si="86"/>
        <v>0</v>
      </c>
      <c r="O296" s="268">
        <f t="shared" si="87"/>
        <v>0</v>
      </c>
      <c r="P296" s="345">
        <v>0</v>
      </c>
      <c r="Q296" s="272">
        <f t="shared" si="88"/>
        <v>0</v>
      </c>
      <c r="R296" s="234"/>
      <c r="S296" s="235"/>
      <c r="T296" s="236">
        <v>0</v>
      </c>
      <c r="U296" s="236">
        <v>0</v>
      </c>
      <c r="V296" s="87">
        <f t="shared" si="81"/>
        <v>1</v>
      </c>
      <c r="W296" s="276">
        <f t="shared" si="84"/>
        <v>0</v>
      </c>
      <c r="X296" s="276">
        <f t="shared" si="82"/>
        <v>0</v>
      </c>
      <c r="Y296" s="276">
        <f t="shared" si="85"/>
        <v>0</v>
      </c>
      <c r="Z296" s="276">
        <f t="shared" si="82"/>
        <v>0</v>
      </c>
      <c r="AB296" s="80"/>
      <c r="AC296" s="80"/>
      <c r="AD296" s="81"/>
      <c r="AE296" s="80"/>
      <c r="AF296" s="81"/>
      <c r="AG296" s="82"/>
      <c r="AH296" s="83"/>
      <c r="AI296" s="83"/>
      <c r="AJ296" s="84"/>
      <c r="AK296" s="80"/>
      <c r="AL296" s="80"/>
      <c r="AM296" s="80"/>
      <c r="AN296" s="80"/>
    </row>
    <row r="297" spans="2:40" s="49" customFormat="1" ht="15.6" hidden="1" customHeight="1" outlineLevel="1">
      <c r="B297" s="596"/>
      <c r="C297" s="600"/>
      <c r="D297" s="601"/>
      <c r="E297" s="374"/>
      <c r="F297" s="248"/>
      <c r="G297" s="252">
        <f t="shared" si="89"/>
        <v>0</v>
      </c>
      <c r="H297" s="86" t="s">
        <v>187</v>
      </c>
      <c r="I297" s="236">
        <v>0</v>
      </c>
      <c r="J297" s="252">
        <f t="shared" si="83"/>
        <v>0</v>
      </c>
      <c r="K297" s="358"/>
      <c r="L297" s="359"/>
      <c r="M297" s="325"/>
      <c r="N297" s="228">
        <f t="shared" si="86"/>
        <v>0</v>
      </c>
      <c r="O297" s="268">
        <f t="shared" si="87"/>
        <v>0</v>
      </c>
      <c r="P297" s="345">
        <v>0</v>
      </c>
      <c r="Q297" s="272">
        <f t="shared" si="88"/>
        <v>0</v>
      </c>
      <c r="R297" s="234"/>
      <c r="S297" s="235"/>
      <c r="T297" s="236">
        <v>0</v>
      </c>
      <c r="U297" s="236">
        <v>0</v>
      </c>
      <c r="V297" s="87">
        <f t="shared" si="81"/>
        <v>1</v>
      </c>
      <c r="W297" s="276">
        <f t="shared" si="84"/>
        <v>0</v>
      </c>
      <c r="X297" s="276">
        <f t="shared" si="82"/>
        <v>0</v>
      </c>
      <c r="Y297" s="276">
        <f t="shared" si="85"/>
        <v>0</v>
      </c>
      <c r="Z297" s="276">
        <f t="shared" si="82"/>
        <v>0</v>
      </c>
      <c r="AB297" s="80"/>
      <c r="AC297" s="80"/>
      <c r="AD297" s="81"/>
      <c r="AE297" s="80"/>
      <c r="AF297" s="81"/>
      <c r="AG297" s="82"/>
      <c r="AH297" s="83"/>
      <c r="AI297" s="83"/>
      <c r="AJ297" s="84"/>
      <c r="AK297" s="80"/>
      <c r="AL297" s="80"/>
      <c r="AM297" s="80"/>
      <c r="AN297" s="80"/>
    </row>
    <row r="298" spans="2:40" s="49" customFormat="1" ht="15.6" hidden="1" customHeight="1" outlineLevel="1">
      <c r="B298" s="596"/>
      <c r="C298" s="600"/>
      <c r="D298" s="601"/>
      <c r="E298" s="374"/>
      <c r="F298" s="248"/>
      <c r="G298" s="252">
        <f t="shared" si="89"/>
        <v>0</v>
      </c>
      <c r="H298" s="86" t="s">
        <v>187</v>
      </c>
      <c r="I298" s="236">
        <v>0</v>
      </c>
      <c r="J298" s="252">
        <f t="shared" si="83"/>
        <v>0</v>
      </c>
      <c r="K298" s="358"/>
      <c r="L298" s="359"/>
      <c r="M298" s="325"/>
      <c r="N298" s="228">
        <f t="shared" si="86"/>
        <v>0</v>
      </c>
      <c r="O298" s="268">
        <f t="shared" si="87"/>
        <v>0</v>
      </c>
      <c r="P298" s="345">
        <v>0</v>
      </c>
      <c r="Q298" s="272">
        <f t="shared" si="88"/>
        <v>0</v>
      </c>
      <c r="R298" s="234"/>
      <c r="S298" s="235"/>
      <c r="T298" s="236">
        <v>0</v>
      </c>
      <c r="U298" s="236">
        <v>0</v>
      </c>
      <c r="V298" s="87">
        <f t="shared" si="81"/>
        <v>1</v>
      </c>
      <c r="W298" s="276">
        <f t="shared" si="84"/>
        <v>0</v>
      </c>
      <c r="X298" s="276">
        <f t="shared" si="82"/>
        <v>0</v>
      </c>
      <c r="Y298" s="276">
        <f t="shared" si="85"/>
        <v>0</v>
      </c>
      <c r="Z298" s="276">
        <f t="shared" si="82"/>
        <v>0</v>
      </c>
      <c r="AB298" s="80"/>
      <c r="AC298" s="80"/>
      <c r="AD298" s="81"/>
      <c r="AE298" s="80"/>
      <c r="AF298" s="81"/>
      <c r="AG298" s="82"/>
      <c r="AH298" s="83"/>
      <c r="AI298" s="83"/>
      <c r="AJ298" s="84"/>
      <c r="AK298" s="80"/>
      <c r="AL298" s="80"/>
      <c r="AM298" s="80"/>
      <c r="AN298" s="80"/>
    </row>
    <row r="299" spans="2:40" s="49" customFormat="1" ht="15.6" hidden="1" customHeight="1" outlineLevel="1">
      <c r="B299" s="596"/>
      <c r="C299" s="600"/>
      <c r="D299" s="601"/>
      <c r="E299" s="374"/>
      <c r="F299" s="248"/>
      <c r="G299" s="252">
        <f t="shared" si="89"/>
        <v>0</v>
      </c>
      <c r="H299" s="86" t="s">
        <v>187</v>
      </c>
      <c r="I299" s="236">
        <v>0</v>
      </c>
      <c r="J299" s="252">
        <f t="shared" si="83"/>
        <v>0</v>
      </c>
      <c r="K299" s="358"/>
      <c r="L299" s="359"/>
      <c r="M299" s="325"/>
      <c r="N299" s="228">
        <f t="shared" si="86"/>
        <v>0</v>
      </c>
      <c r="O299" s="268">
        <f t="shared" si="87"/>
        <v>0</v>
      </c>
      <c r="P299" s="345">
        <v>0</v>
      </c>
      <c r="Q299" s="272">
        <f t="shared" si="88"/>
        <v>0</v>
      </c>
      <c r="R299" s="234"/>
      <c r="S299" s="235"/>
      <c r="T299" s="236">
        <v>0</v>
      </c>
      <c r="U299" s="236">
        <v>0</v>
      </c>
      <c r="V299" s="87">
        <f t="shared" si="81"/>
        <v>1</v>
      </c>
      <c r="W299" s="276">
        <f t="shared" si="84"/>
        <v>0</v>
      </c>
      <c r="X299" s="276">
        <f t="shared" si="82"/>
        <v>0</v>
      </c>
      <c r="Y299" s="276">
        <f t="shared" si="85"/>
        <v>0</v>
      </c>
      <c r="Z299" s="276">
        <f t="shared" si="82"/>
        <v>0</v>
      </c>
      <c r="AB299" s="80"/>
      <c r="AC299" s="80"/>
      <c r="AD299" s="81"/>
      <c r="AE299" s="80"/>
      <c r="AF299" s="81"/>
      <c r="AG299" s="82"/>
      <c r="AH299" s="83"/>
      <c r="AI299" s="83"/>
      <c r="AJ299" s="84"/>
      <c r="AK299" s="80"/>
      <c r="AL299" s="80"/>
      <c r="AM299" s="80"/>
      <c r="AN299" s="80"/>
    </row>
    <row r="300" spans="2:40" s="49" customFormat="1" ht="15.6" hidden="1" customHeight="1" outlineLevel="1">
      <c r="B300" s="596"/>
      <c r="C300" s="600"/>
      <c r="D300" s="601"/>
      <c r="E300" s="374"/>
      <c r="F300" s="248"/>
      <c r="G300" s="252">
        <f t="shared" si="89"/>
        <v>0</v>
      </c>
      <c r="H300" s="86" t="s">
        <v>187</v>
      </c>
      <c r="I300" s="236">
        <v>0</v>
      </c>
      <c r="J300" s="252">
        <f t="shared" si="83"/>
        <v>0</v>
      </c>
      <c r="K300" s="358"/>
      <c r="L300" s="359"/>
      <c r="M300" s="325"/>
      <c r="N300" s="228">
        <f t="shared" si="86"/>
        <v>0</v>
      </c>
      <c r="O300" s="268">
        <f t="shared" si="87"/>
        <v>0</v>
      </c>
      <c r="P300" s="345">
        <v>0</v>
      </c>
      <c r="Q300" s="272">
        <f t="shared" si="88"/>
        <v>0</v>
      </c>
      <c r="R300" s="234"/>
      <c r="S300" s="235"/>
      <c r="T300" s="236">
        <v>0</v>
      </c>
      <c r="U300" s="236">
        <v>0</v>
      </c>
      <c r="V300" s="87">
        <f t="shared" si="81"/>
        <v>1</v>
      </c>
      <c r="W300" s="276">
        <f t="shared" si="84"/>
        <v>0</v>
      </c>
      <c r="X300" s="276">
        <f t="shared" si="82"/>
        <v>0</v>
      </c>
      <c r="Y300" s="276">
        <f t="shared" si="85"/>
        <v>0</v>
      </c>
      <c r="Z300" s="276">
        <f t="shared" si="82"/>
        <v>0</v>
      </c>
      <c r="AB300" s="80"/>
      <c r="AC300" s="80"/>
      <c r="AD300" s="81"/>
      <c r="AE300" s="80"/>
      <c r="AF300" s="81"/>
      <c r="AG300" s="82"/>
      <c r="AH300" s="83"/>
      <c r="AI300" s="83"/>
      <c r="AJ300" s="84"/>
      <c r="AK300" s="80"/>
      <c r="AL300" s="80"/>
      <c r="AM300" s="80"/>
      <c r="AN300" s="80"/>
    </row>
    <row r="301" spans="2:40" s="49" customFormat="1" ht="15.6" hidden="1" customHeight="1" outlineLevel="1">
      <c r="B301" s="596"/>
      <c r="C301" s="600"/>
      <c r="D301" s="601"/>
      <c r="E301" s="374"/>
      <c r="F301" s="248"/>
      <c r="G301" s="252">
        <f t="shared" si="89"/>
        <v>0</v>
      </c>
      <c r="H301" s="86" t="s">
        <v>187</v>
      </c>
      <c r="I301" s="236">
        <v>0</v>
      </c>
      <c r="J301" s="252">
        <f t="shared" si="83"/>
        <v>0</v>
      </c>
      <c r="K301" s="358"/>
      <c r="L301" s="359"/>
      <c r="M301" s="325"/>
      <c r="N301" s="228">
        <f t="shared" si="86"/>
        <v>0</v>
      </c>
      <c r="O301" s="268">
        <f t="shared" si="87"/>
        <v>0</v>
      </c>
      <c r="P301" s="345">
        <v>0</v>
      </c>
      <c r="Q301" s="272">
        <f t="shared" si="88"/>
        <v>0</v>
      </c>
      <c r="R301" s="234"/>
      <c r="S301" s="235"/>
      <c r="T301" s="236">
        <v>0</v>
      </c>
      <c r="U301" s="236">
        <v>0</v>
      </c>
      <c r="V301" s="87">
        <f t="shared" si="81"/>
        <v>1</v>
      </c>
      <c r="W301" s="276">
        <f t="shared" si="84"/>
        <v>0</v>
      </c>
      <c r="X301" s="276">
        <f t="shared" si="82"/>
        <v>0</v>
      </c>
      <c r="Y301" s="276">
        <f t="shared" si="85"/>
        <v>0</v>
      </c>
      <c r="Z301" s="276">
        <f t="shared" si="82"/>
        <v>0</v>
      </c>
      <c r="AB301" s="80"/>
      <c r="AC301" s="80"/>
      <c r="AD301" s="81"/>
      <c r="AE301" s="80"/>
      <c r="AF301" s="81"/>
      <c r="AG301" s="82"/>
      <c r="AH301" s="83"/>
      <c r="AI301" s="83"/>
      <c r="AJ301" s="84"/>
      <c r="AK301" s="80"/>
      <c r="AL301" s="80"/>
      <c r="AM301" s="80"/>
      <c r="AN301" s="80"/>
    </row>
    <row r="302" spans="2:40" s="49" customFormat="1" ht="15.6" hidden="1" customHeight="1" outlineLevel="1">
      <c r="B302" s="596"/>
      <c r="C302" s="600"/>
      <c r="D302" s="601"/>
      <c r="E302" s="374"/>
      <c r="F302" s="248"/>
      <c r="G302" s="252">
        <f t="shared" si="89"/>
        <v>0</v>
      </c>
      <c r="H302" s="86" t="s">
        <v>187</v>
      </c>
      <c r="I302" s="236">
        <v>0</v>
      </c>
      <c r="J302" s="252">
        <f t="shared" si="83"/>
        <v>0</v>
      </c>
      <c r="K302" s="358"/>
      <c r="L302" s="359"/>
      <c r="M302" s="325"/>
      <c r="N302" s="228">
        <f t="shared" si="86"/>
        <v>0</v>
      </c>
      <c r="O302" s="268">
        <f t="shared" si="87"/>
        <v>0</v>
      </c>
      <c r="P302" s="345">
        <v>0</v>
      </c>
      <c r="Q302" s="272">
        <f t="shared" si="88"/>
        <v>0</v>
      </c>
      <c r="R302" s="234"/>
      <c r="S302" s="235"/>
      <c r="T302" s="236">
        <v>0</v>
      </c>
      <c r="U302" s="236">
        <v>0</v>
      </c>
      <c r="V302" s="87">
        <f t="shared" si="81"/>
        <v>1</v>
      </c>
      <c r="W302" s="276">
        <f t="shared" si="84"/>
        <v>0</v>
      </c>
      <c r="X302" s="276">
        <f t="shared" si="82"/>
        <v>0</v>
      </c>
      <c r="Y302" s="276">
        <f t="shared" si="85"/>
        <v>0</v>
      </c>
      <c r="Z302" s="276">
        <f t="shared" si="82"/>
        <v>0</v>
      </c>
      <c r="AB302" s="80"/>
      <c r="AC302" s="80"/>
      <c r="AD302" s="81"/>
      <c r="AE302" s="80"/>
      <c r="AF302" s="81"/>
      <c r="AG302" s="82"/>
      <c r="AH302" s="83"/>
      <c r="AI302" s="83"/>
      <c r="AJ302" s="84"/>
      <c r="AK302" s="80"/>
      <c r="AL302" s="80"/>
      <c r="AM302" s="80"/>
      <c r="AN302" s="80"/>
    </row>
    <row r="303" spans="2:40" s="49" customFormat="1" ht="15.6" hidden="1" customHeight="1" outlineLevel="1">
      <c r="B303" s="596"/>
      <c r="C303" s="600"/>
      <c r="D303" s="601"/>
      <c r="E303" s="374"/>
      <c r="F303" s="248"/>
      <c r="G303" s="252">
        <f t="shared" si="89"/>
        <v>0</v>
      </c>
      <c r="H303" s="86" t="s">
        <v>187</v>
      </c>
      <c r="I303" s="236">
        <v>0</v>
      </c>
      <c r="J303" s="252">
        <f t="shared" si="83"/>
        <v>0</v>
      </c>
      <c r="K303" s="358"/>
      <c r="L303" s="359"/>
      <c r="M303" s="325"/>
      <c r="N303" s="228">
        <f t="shared" si="86"/>
        <v>0</v>
      </c>
      <c r="O303" s="268">
        <f t="shared" si="87"/>
        <v>0</v>
      </c>
      <c r="P303" s="345">
        <v>0</v>
      </c>
      <c r="Q303" s="272">
        <f t="shared" si="88"/>
        <v>0</v>
      </c>
      <c r="R303" s="234"/>
      <c r="S303" s="235"/>
      <c r="T303" s="236">
        <v>0</v>
      </c>
      <c r="U303" s="236">
        <v>0</v>
      </c>
      <c r="V303" s="87">
        <f t="shared" si="81"/>
        <v>1</v>
      </c>
      <c r="W303" s="276">
        <f t="shared" si="84"/>
        <v>0</v>
      </c>
      <c r="X303" s="276">
        <f t="shared" si="82"/>
        <v>0</v>
      </c>
      <c r="Y303" s="276">
        <f t="shared" si="85"/>
        <v>0</v>
      </c>
      <c r="Z303" s="276">
        <f t="shared" si="82"/>
        <v>0</v>
      </c>
      <c r="AB303" s="80"/>
      <c r="AC303" s="80"/>
      <c r="AD303" s="81"/>
      <c r="AE303" s="80"/>
      <c r="AF303" s="81"/>
      <c r="AG303" s="82"/>
      <c r="AH303" s="83"/>
      <c r="AI303" s="83"/>
      <c r="AJ303" s="84"/>
      <c r="AK303" s="80"/>
      <c r="AL303" s="80"/>
      <c r="AM303" s="80"/>
      <c r="AN303" s="80"/>
    </row>
    <row r="304" spans="2:40" s="49" customFormat="1" ht="15.6" hidden="1" customHeight="1" outlineLevel="1">
      <c r="B304" s="596"/>
      <c r="C304" s="600"/>
      <c r="D304" s="601"/>
      <c r="E304" s="374"/>
      <c r="F304" s="248"/>
      <c r="G304" s="252">
        <f t="shared" si="89"/>
        <v>0</v>
      </c>
      <c r="H304" s="86" t="s">
        <v>187</v>
      </c>
      <c r="I304" s="236">
        <v>0</v>
      </c>
      <c r="J304" s="252">
        <f t="shared" si="83"/>
        <v>0</v>
      </c>
      <c r="K304" s="358"/>
      <c r="L304" s="359"/>
      <c r="M304" s="325"/>
      <c r="N304" s="228">
        <f t="shared" si="86"/>
        <v>0</v>
      </c>
      <c r="O304" s="268">
        <f t="shared" si="87"/>
        <v>0</v>
      </c>
      <c r="P304" s="345">
        <v>0</v>
      </c>
      <c r="Q304" s="272">
        <f t="shared" si="88"/>
        <v>0</v>
      </c>
      <c r="R304" s="234"/>
      <c r="S304" s="235"/>
      <c r="T304" s="236">
        <v>0</v>
      </c>
      <c r="U304" s="236">
        <v>0</v>
      </c>
      <c r="V304" s="87">
        <f t="shared" si="81"/>
        <v>1</v>
      </c>
      <c r="W304" s="276">
        <f t="shared" si="84"/>
        <v>0</v>
      </c>
      <c r="X304" s="276">
        <f t="shared" si="82"/>
        <v>0</v>
      </c>
      <c r="Y304" s="276">
        <f t="shared" si="85"/>
        <v>0</v>
      </c>
      <c r="Z304" s="276">
        <f t="shared" si="82"/>
        <v>0</v>
      </c>
      <c r="AB304" s="80"/>
      <c r="AC304" s="80"/>
      <c r="AD304" s="81"/>
      <c r="AE304" s="80"/>
      <c r="AF304" s="81"/>
      <c r="AG304" s="82"/>
      <c r="AH304" s="83"/>
      <c r="AI304" s="83"/>
      <c r="AJ304" s="84"/>
      <c r="AK304" s="80"/>
      <c r="AL304" s="80"/>
      <c r="AM304" s="80"/>
      <c r="AN304" s="80"/>
    </row>
    <row r="305" spans="2:40" s="49" customFormat="1" ht="15.6" hidden="1" customHeight="1" outlineLevel="1">
      <c r="B305" s="596"/>
      <c r="C305" s="600"/>
      <c r="D305" s="601"/>
      <c r="E305" s="374"/>
      <c r="F305" s="248"/>
      <c r="G305" s="252">
        <f t="shared" si="89"/>
        <v>0</v>
      </c>
      <c r="H305" s="86" t="s">
        <v>187</v>
      </c>
      <c r="I305" s="236">
        <v>0</v>
      </c>
      <c r="J305" s="252">
        <f t="shared" si="83"/>
        <v>0</v>
      </c>
      <c r="K305" s="358"/>
      <c r="L305" s="359"/>
      <c r="M305" s="325"/>
      <c r="N305" s="228">
        <f t="shared" si="86"/>
        <v>0</v>
      </c>
      <c r="O305" s="268">
        <f t="shared" si="87"/>
        <v>0</v>
      </c>
      <c r="P305" s="345">
        <v>0</v>
      </c>
      <c r="Q305" s="272">
        <f t="shared" si="88"/>
        <v>0</v>
      </c>
      <c r="R305" s="234"/>
      <c r="S305" s="235"/>
      <c r="T305" s="236">
        <v>0</v>
      </c>
      <c r="U305" s="236">
        <v>0</v>
      </c>
      <c r="V305" s="87">
        <f t="shared" si="81"/>
        <v>1</v>
      </c>
      <c r="W305" s="276">
        <f t="shared" si="84"/>
        <v>0</v>
      </c>
      <c r="X305" s="276">
        <f t="shared" si="82"/>
        <v>0</v>
      </c>
      <c r="Y305" s="276">
        <f t="shared" si="85"/>
        <v>0</v>
      </c>
      <c r="Z305" s="276">
        <f t="shared" si="82"/>
        <v>0</v>
      </c>
      <c r="AB305" s="80"/>
      <c r="AC305" s="80"/>
      <c r="AD305" s="81"/>
      <c r="AE305" s="80"/>
      <c r="AF305" s="81"/>
      <c r="AG305" s="82"/>
      <c r="AH305" s="83"/>
      <c r="AI305" s="83"/>
      <c r="AJ305" s="84"/>
      <c r="AK305" s="80"/>
      <c r="AL305" s="80"/>
      <c r="AM305" s="80"/>
      <c r="AN305" s="80"/>
    </row>
    <row r="306" spans="2:40" s="49" customFormat="1" ht="15.6" hidden="1" customHeight="1" outlineLevel="1">
      <c r="B306" s="596"/>
      <c r="C306" s="600"/>
      <c r="D306" s="601"/>
      <c r="E306" s="374"/>
      <c r="F306" s="248"/>
      <c r="G306" s="252">
        <f t="shared" si="89"/>
        <v>0</v>
      </c>
      <c r="H306" s="86" t="s">
        <v>187</v>
      </c>
      <c r="I306" s="236">
        <v>0</v>
      </c>
      <c r="J306" s="252">
        <f t="shared" si="83"/>
        <v>0</v>
      </c>
      <c r="K306" s="358"/>
      <c r="L306" s="359"/>
      <c r="M306" s="325"/>
      <c r="N306" s="228">
        <f t="shared" si="86"/>
        <v>0</v>
      </c>
      <c r="O306" s="268">
        <f t="shared" si="87"/>
        <v>0</v>
      </c>
      <c r="P306" s="345">
        <v>0</v>
      </c>
      <c r="Q306" s="272">
        <f t="shared" si="88"/>
        <v>0</v>
      </c>
      <c r="R306" s="234"/>
      <c r="S306" s="235"/>
      <c r="T306" s="236">
        <v>0</v>
      </c>
      <c r="U306" s="236">
        <v>0</v>
      </c>
      <c r="V306" s="87">
        <f t="shared" si="81"/>
        <v>1</v>
      </c>
      <c r="W306" s="276">
        <f t="shared" si="84"/>
        <v>0</v>
      </c>
      <c r="X306" s="276">
        <f t="shared" si="82"/>
        <v>0</v>
      </c>
      <c r="Y306" s="276">
        <f t="shared" si="85"/>
        <v>0</v>
      </c>
      <c r="Z306" s="276">
        <f t="shared" si="82"/>
        <v>0</v>
      </c>
      <c r="AB306" s="80"/>
      <c r="AC306" s="80"/>
      <c r="AD306" s="81"/>
      <c r="AE306" s="80"/>
      <c r="AF306" s="81"/>
      <c r="AG306" s="82"/>
      <c r="AH306" s="83"/>
      <c r="AI306" s="83"/>
      <c r="AJ306" s="84"/>
      <c r="AK306" s="80"/>
      <c r="AL306" s="80"/>
      <c r="AM306" s="80"/>
      <c r="AN306" s="80"/>
    </row>
    <row r="307" spans="2:40" s="49" customFormat="1" ht="15.6" hidden="1" customHeight="1" outlineLevel="1">
      <c r="B307" s="596"/>
      <c r="C307" s="600"/>
      <c r="D307" s="601"/>
      <c r="E307" s="374"/>
      <c r="F307" s="248"/>
      <c r="G307" s="252">
        <f>IF(AND(F307&lt;&gt;0,$D$31&lt;&gt;0),F307/$D$31,0)</f>
        <v>0</v>
      </c>
      <c r="H307" s="86" t="s">
        <v>187</v>
      </c>
      <c r="I307" s="236">
        <v>0</v>
      </c>
      <c r="J307" s="252">
        <f t="shared" si="83"/>
        <v>0</v>
      </c>
      <c r="K307" s="358"/>
      <c r="L307" s="359"/>
      <c r="M307" s="325"/>
      <c r="N307" s="228">
        <f t="shared" si="86"/>
        <v>0</v>
      </c>
      <c r="O307" s="268">
        <f t="shared" si="87"/>
        <v>0</v>
      </c>
      <c r="P307" s="345">
        <v>0</v>
      </c>
      <c r="Q307" s="272">
        <f t="shared" si="88"/>
        <v>0</v>
      </c>
      <c r="R307" s="234"/>
      <c r="S307" s="235"/>
      <c r="T307" s="236">
        <v>0</v>
      </c>
      <c r="U307" s="236">
        <v>0</v>
      </c>
      <c r="V307" s="87">
        <f t="shared" si="81"/>
        <v>1</v>
      </c>
      <c r="W307" s="276">
        <f t="shared" si="84"/>
        <v>0</v>
      </c>
      <c r="X307" s="276">
        <f t="shared" si="82"/>
        <v>0</v>
      </c>
      <c r="Y307" s="276">
        <f t="shared" si="85"/>
        <v>0</v>
      </c>
      <c r="Z307" s="276">
        <f t="shared" si="82"/>
        <v>0</v>
      </c>
      <c r="AB307" s="80"/>
      <c r="AC307" s="80"/>
      <c r="AD307" s="81"/>
      <c r="AE307" s="80"/>
      <c r="AF307" s="81"/>
      <c r="AG307" s="82"/>
      <c r="AH307" s="83"/>
      <c r="AI307" s="83"/>
      <c r="AJ307" s="84"/>
      <c r="AK307" s="80"/>
      <c r="AL307" s="80"/>
      <c r="AM307" s="80"/>
      <c r="AN307" s="80"/>
    </row>
    <row r="308" spans="2:40" s="49" customFormat="1" ht="15.6" hidden="1" customHeight="1" outlineLevel="1">
      <c r="B308" s="596"/>
      <c r="C308" s="600"/>
      <c r="D308" s="601"/>
      <c r="E308" s="374"/>
      <c r="F308" s="248"/>
      <c r="G308" s="252">
        <f>IF(AND(F308&lt;&gt;0,$D$31&lt;&gt;0),F308/$D$31,0)</f>
        <v>0</v>
      </c>
      <c r="H308" s="86" t="s">
        <v>187</v>
      </c>
      <c r="I308" s="236">
        <v>0</v>
      </c>
      <c r="J308" s="252">
        <f t="shared" si="83"/>
        <v>0</v>
      </c>
      <c r="K308" s="358"/>
      <c r="L308" s="359"/>
      <c r="M308" s="325"/>
      <c r="N308" s="228">
        <f t="shared" si="86"/>
        <v>0</v>
      </c>
      <c r="O308" s="268">
        <f t="shared" si="87"/>
        <v>0</v>
      </c>
      <c r="P308" s="345">
        <v>0</v>
      </c>
      <c r="Q308" s="272">
        <f t="shared" si="88"/>
        <v>0</v>
      </c>
      <c r="R308" s="234"/>
      <c r="S308" s="235"/>
      <c r="T308" s="236">
        <v>0</v>
      </c>
      <c r="U308" s="236">
        <v>0</v>
      </c>
      <c r="V308" s="87">
        <f t="shared" si="81"/>
        <v>1</v>
      </c>
      <c r="W308" s="276">
        <f t="shared" si="84"/>
        <v>0</v>
      </c>
      <c r="X308" s="276">
        <f t="shared" si="82"/>
        <v>0</v>
      </c>
      <c r="Y308" s="276">
        <f t="shared" si="85"/>
        <v>0</v>
      </c>
      <c r="Z308" s="276">
        <f t="shared" si="82"/>
        <v>0</v>
      </c>
      <c r="AB308" s="80"/>
      <c r="AC308" s="80"/>
      <c r="AD308" s="81"/>
      <c r="AE308" s="80"/>
      <c r="AF308" s="81"/>
      <c r="AG308" s="82"/>
      <c r="AH308" s="83"/>
      <c r="AI308" s="83"/>
      <c r="AJ308" s="84"/>
      <c r="AK308" s="80"/>
      <c r="AL308" s="80"/>
      <c r="AM308" s="80"/>
      <c r="AN308" s="80"/>
    </row>
    <row r="309" spans="2:40" s="49" customFormat="1" ht="15.6" hidden="1" customHeight="1" outlineLevel="1">
      <c r="B309" s="596"/>
      <c r="C309" s="600"/>
      <c r="D309" s="601"/>
      <c r="E309" s="374"/>
      <c r="F309" s="248"/>
      <c r="G309" s="252">
        <f>IF(AND(F309&lt;&gt;0,$D$31&lt;&gt;0),F309/$D$31,0)</f>
        <v>0</v>
      </c>
      <c r="H309" s="86" t="s">
        <v>187</v>
      </c>
      <c r="I309" s="236">
        <v>0</v>
      </c>
      <c r="J309" s="252">
        <f t="shared" si="83"/>
        <v>0</v>
      </c>
      <c r="K309" s="358"/>
      <c r="L309" s="359"/>
      <c r="M309" s="325"/>
      <c r="N309" s="228">
        <f t="shared" si="86"/>
        <v>0</v>
      </c>
      <c r="O309" s="268">
        <f t="shared" si="87"/>
        <v>0</v>
      </c>
      <c r="P309" s="345">
        <v>0</v>
      </c>
      <c r="Q309" s="272">
        <f t="shared" si="88"/>
        <v>0</v>
      </c>
      <c r="R309" s="234"/>
      <c r="S309" s="235"/>
      <c r="T309" s="236">
        <v>0</v>
      </c>
      <c r="U309" s="236">
        <v>0</v>
      </c>
      <c r="V309" s="87">
        <f t="shared" si="81"/>
        <v>1</v>
      </c>
      <c r="W309" s="276">
        <f t="shared" si="84"/>
        <v>0</v>
      </c>
      <c r="X309" s="276">
        <f t="shared" si="82"/>
        <v>0</v>
      </c>
      <c r="Y309" s="276">
        <f t="shared" si="85"/>
        <v>0</v>
      </c>
      <c r="Z309" s="276">
        <f t="shared" si="82"/>
        <v>0</v>
      </c>
      <c r="AB309" s="80"/>
      <c r="AC309" s="80"/>
      <c r="AD309" s="81"/>
      <c r="AE309" s="80"/>
      <c r="AF309" s="81"/>
      <c r="AG309" s="82"/>
      <c r="AH309" s="83"/>
      <c r="AI309" s="83"/>
      <c r="AJ309" s="84"/>
      <c r="AK309" s="80"/>
      <c r="AL309" s="80"/>
      <c r="AM309" s="80"/>
      <c r="AN309" s="80"/>
    </row>
    <row r="310" spans="2:40" s="49" customFormat="1" ht="15.6" hidden="1" customHeight="1" outlineLevel="1">
      <c r="B310" s="596"/>
      <c r="C310" s="600"/>
      <c r="D310" s="601"/>
      <c r="E310" s="374"/>
      <c r="F310" s="248"/>
      <c r="G310" s="252">
        <f t="shared" ref="G310:G312" si="90">IF(AND(F310&lt;&gt;0,$D$31&lt;&gt;0),F310/$D$31,0)</f>
        <v>0</v>
      </c>
      <c r="H310" s="86" t="s">
        <v>187</v>
      </c>
      <c r="I310" s="236">
        <v>0</v>
      </c>
      <c r="J310" s="252">
        <f t="shared" si="83"/>
        <v>0</v>
      </c>
      <c r="K310" s="358"/>
      <c r="L310" s="359"/>
      <c r="M310" s="325"/>
      <c r="N310" s="228">
        <f t="shared" si="86"/>
        <v>0</v>
      </c>
      <c r="O310" s="268">
        <f t="shared" si="87"/>
        <v>0</v>
      </c>
      <c r="P310" s="345">
        <v>0</v>
      </c>
      <c r="Q310" s="272">
        <f t="shared" si="88"/>
        <v>0</v>
      </c>
      <c r="R310" s="234"/>
      <c r="S310" s="235"/>
      <c r="T310" s="236">
        <v>0</v>
      </c>
      <c r="U310" s="236">
        <v>0</v>
      </c>
      <c r="V310" s="87">
        <f t="shared" si="81"/>
        <v>1</v>
      </c>
      <c r="W310" s="276">
        <f t="shared" si="84"/>
        <v>0</v>
      </c>
      <c r="X310" s="276">
        <f t="shared" si="82"/>
        <v>0</v>
      </c>
      <c r="Y310" s="276">
        <f t="shared" si="85"/>
        <v>0</v>
      </c>
      <c r="Z310" s="276">
        <f t="shared" si="82"/>
        <v>0</v>
      </c>
      <c r="AB310" s="80"/>
      <c r="AC310" s="80"/>
      <c r="AD310" s="81"/>
      <c r="AE310" s="80"/>
      <c r="AF310" s="81"/>
      <c r="AG310" s="82"/>
      <c r="AH310" s="83"/>
      <c r="AI310" s="83"/>
      <c r="AJ310" s="84"/>
      <c r="AK310" s="80"/>
      <c r="AL310" s="80"/>
      <c r="AM310" s="80"/>
      <c r="AN310" s="80"/>
    </row>
    <row r="311" spans="2:40" s="49" customFormat="1" ht="15.6" hidden="1" customHeight="1" outlineLevel="1">
      <c r="B311" s="596"/>
      <c r="C311" s="600"/>
      <c r="D311" s="601"/>
      <c r="E311" s="374"/>
      <c r="F311" s="248"/>
      <c r="G311" s="252">
        <f t="shared" si="90"/>
        <v>0</v>
      </c>
      <c r="H311" s="86" t="s">
        <v>187</v>
      </c>
      <c r="I311" s="236">
        <v>0</v>
      </c>
      <c r="J311" s="252">
        <f t="shared" si="83"/>
        <v>0</v>
      </c>
      <c r="K311" s="358"/>
      <c r="L311" s="359"/>
      <c r="M311" s="325"/>
      <c r="N311" s="228">
        <f t="shared" si="86"/>
        <v>0</v>
      </c>
      <c r="O311" s="268">
        <f t="shared" si="87"/>
        <v>0</v>
      </c>
      <c r="P311" s="345">
        <v>0</v>
      </c>
      <c r="Q311" s="272">
        <f t="shared" si="88"/>
        <v>0</v>
      </c>
      <c r="R311" s="234"/>
      <c r="S311" s="235"/>
      <c r="T311" s="236">
        <v>0</v>
      </c>
      <c r="U311" s="236">
        <v>0</v>
      </c>
      <c r="V311" s="87">
        <f t="shared" si="81"/>
        <v>1</v>
      </c>
      <c r="W311" s="276">
        <f t="shared" si="84"/>
        <v>0</v>
      </c>
      <c r="X311" s="276">
        <f t="shared" si="82"/>
        <v>0</v>
      </c>
      <c r="Y311" s="276">
        <f t="shared" si="85"/>
        <v>0</v>
      </c>
      <c r="Z311" s="276">
        <f t="shared" si="82"/>
        <v>0</v>
      </c>
      <c r="AB311" s="80"/>
      <c r="AC311" s="80"/>
      <c r="AD311" s="81"/>
      <c r="AE311" s="80"/>
      <c r="AF311" s="81"/>
      <c r="AG311" s="82"/>
      <c r="AH311" s="83"/>
      <c r="AI311" s="83"/>
      <c r="AJ311" s="84"/>
      <c r="AK311" s="80"/>
      <c r="AL311" s="80"/>
      <c r="AM311" s="80"/>
      <c r="AN311" s="80"/>
    </row>
    <row r="312" spans="2:40" s="49" customFormat="1" ht="15.6" hidden="1" customHeight="1" outlineLevel="1">
      <c r="B312" s="597"/>
      <c r="C312" s="602"/>
      <c r="D312" s="603"/>
      <c r="E312" s="374"/>
      <c r="F312" s="248"/>
      <c r="G312" s="252">
        <f t="shared" si="90"/>
        <v>0</v>
      </c>
      <c r="H312" s="86" t="s">
        <v>187</v>
      </c>
      <c r="I312" s="236">
        <v>0</v>
      </c>
      <c r="J312" s="252">
        <f t="shared" si="83"/>
        <v>0</v>
      </c>
      <c r="K312" s="358"/>
      <c r="L312" s="359"/>
      <c r="M312" s="325"/>
      <c r="N312" s="228">
        <f t="shared" si="86"/>
        <v>0</v>
      </c>
      <c r="O312" s="268">
        <f t="shared" si="87"/>
        <v>0</v>
      </c>
      <c r="P312" s="345">
        <v>0</v>
      </c>
      <c r="Q312" s="272">
        <f t="shared" si="88"/>
        <v>0</v>
      </c>
      <c r="R312" s="234"/>
      <c r="S312" s="235"/>
      <c r="T312" s="236">
        <v>0</v>
      </c>
      <c r="U312" s="236">
        <v>0</v>
      </c>
      <c r="V312" s="87">
        <f t="shared" si="81"/>
        <v>1</v>
      </c>
      <c r="W312" s="276">
        <f t="shared" si="84"/>
        <v>0</v>
      </c>
      <c r="X312" s="276">
        <f t="shared" si="82"/>
        <v>0</v>
      </c>
      <c r="Y312" s="276">
        <f t="shared" si="85"/>
        <v>0</v>
      </c>
      <c r="Z312" s="276">
        <f t="shared" si="82"/>
        <v>0</v>
      </c>
      <c r="AB312" s="80"/>
      <c r="AC312" s="80"/>
      <c r="AD312" s="81"/>
      <c r="AE312" s="80"/>
      <c r="AF312" s="81"/>
      <c r="AG312" s="82"/>
      <c r="AH312" s="83"/>
      <c r="AI312" s="83"/>
      <c r="AJ312" s="84"/>
      <c r="AK312" s="80"/>
      <c r="AL312" s="80"/>
      <c r="AM312" s="80"/>
      <c r="AN312" s="80"/>
    </row>
    <row r="313" spans="2:40" s="49" customFormat="1" ht="15.75" collapsed="1">
      <c r="B313" s="88">
        <v>2.8</v>
      </c>
      <c r="C313" s="566" t="s">
        <v>271</v>
      </c>
      <c r="D313" s="567"/>
      <c r="E313" s="219" t="s">
        <v>187</v>
      </c>
      <c r="F313" s="247">
        <f>SUM(F314:F328)</f>
        <v>0</v>
      </c>
      <c r="G313" s="247">
        <f>IF(AND(F313&lt;&gt;0,$D$31&lt;&gt;0),F313/$D$31,0)</f>
        <v>0</v>
      </c>
      <c r="H313" s="85" cm="1">
        <f t="array" ref="H313">SUMPRODUCT((C91:D454="Superstructure: Internal Doors")*G91:G454)+SUMPRODUCT((C91:D454="Superstructure: Internal Walls and Partitions")*G91:G454)</f>
        <v>0</v>
      </c>
      <c r="I313" s="216" t="s">
        <v>187</v>
      </c>
      <c r="J313" s="249">
        <f>SUM(J314:J328)</f>
        <v>0</v>
      </c>
      <c r="K313" s="230" t="s">
        <v>187</v>
      </c>
      <c r="L313" s="262" t="s">
        <v>187</v>
      </c>
      <c r="M313" s="264" t="s">
        <v>187</v>
      </c>
      <c r="N313" s="266" t="s">
        <v>187</v>
      </c>
      <c r="O313" s="269">
        <f>SUM(O314:O328)</f>
        <v>0</v>
      </c>
      <c r="P313" s="232" t="s">
        <v>187</v>
      </c>
      <c r="Q313" s="273">
        <f>SUM(Q314:Q328)</f>
        <v>0</v>
      </c>
      <c r="R313" s="231" t="s">
        <v>187</v>
      </c>
      <c r="S313" s="233" t="s">
        <v>187</v>
      </c>
      <c r="T313" s="278">
        <f>IF(W313&lt;&gt;0,W313/($F$313+$O$313),0)</f>
        <v>0</v>
      </c>
      <c r="U313" s="278">
        <f>IF(Y313&lt;&gt;0,Y313/($F$313+$O$313),0)</f>
        <v>0</v>
      </c>
      <c r="V313" s="215">
        <f t="shared" si="81"/>
        <v>1</v>
      </c>
      <c r="W313" s="277">
        <f>SUM(W314:W328)</f>
        <v>0</v>
      </c>
      <c r="X313" s="277">
        <f t="shared" si="82"/>
        <v>0</v>
      </c>
      <c r="Y313" s="277">
        <f>SUM(Y314:Y328)</f>
        <v>0</v>
      </c>
      <c r="Z313" s="277">
        <f t="shared" si="82"/>
        <v>0</v>
      </c>
      <c r="AB313" s="80"/>
      <c r="AC313" s="80"/>
      <c r="AD313" s="81"/>
      <c r="AE313" s="80"/>
      <c r="AF313" s="81"/>
      <c r="AG313" s="82"/>
      <c r="AH313" s="83"/>
      <c r="AI313" s="83"/>
      <c r="AJ313" s="84"/>
      <c r="AK313" s="80"/>
      <c r="AL313" s="80"/>
      <c r="AM313" s="80"/>
      <c r="AN313" s="80"/>
    </row>
    <row r="314" spans="2:40" s="49" customFormat="1" ht="15.6" hidden="1" customHeight="1" outlineLevel="1">
      <c r="B314" s="595">
        <v>2.8</v>
      </c>
      <c r="C314" s="598" t="s">
        <v>271</v>
      </c>
      <c r="D314" s="599"/>
      <c r="E314" s="374"/>
      <c r="F314" s="248"/>
      <c r="G314" s="252">
        <f>IF(AND(F314&lt;&gt;0,$D$31&lt;&gt;0),F314/$D$31,0)</f>
        <v>0</v>
      </c>
      <c r="H314" s="86" t="s">
        <v>187</v>
      </c>
      <c r="I314" s="236">
        <v>0</v>
      </c>
      <c r="J314" s="252">
        <f t="shared" ref="J314:J377" si="91">I314*F314</f>
        <v>0</v>
      </c>
      <c r="K314" s="358"/>
      <c r="L314" s="359"/>
      <c r="M314" s="325"/>
      <c r="N314" s="228">
        <f>IF(M314&lt;&gt;0,INT(59/M314),0)</f>
        <v>0</v>
      </c>
      <c r="O314" s="268">
        <f>F314*N314</f>
        <v>0</v>
      </c>
      <c r="P314" s="345">
        <v>0</v>
      </c>
      <c r="Q314" s="272">
        <f>O314*P314</f>
        <v>0</v>
      </c>
      <c r="R314" s="234"/>
      <c r="S314" s="235"/>
      <c r="T314" s="236">
        <v>0</v>
      </c>
      <c r="U314" s="236">
        <v>0</v>
      </c>
      <c r="V314" s="87">
        <f t="shared" si="81"/>
        <v>1</v>
      </c>
      <c r="W314" s="276">
        <f t="shared" ref="W314:W377" si="92">T314*(F314+O314)</f>
        <v>0</v>
      </c>
      <c r="X314" s="276">
        <f t="shared" si="82"/>
        <v>0</v>
      </c>
      <c r="Y314" s="276">
        <f t="shared" ref="Y314:Y377" si="93">U314*(F314+O314)</f>
        <v>0</v>
      </c>
      <c r="Z314" s="276">
        <f t="shared" si="82"/>
        <v>0</v>
      </c>
      <c r="AB314" s="80"/>
      <c r="AC314" s="80"/>
      <c r="AD314" s="81"/>
      <c r="AE314" s="80"/>
      <c r="AF314" s="81"/>
      <c r="AG314" s="82"/>
      <c r="AH314" s="83"/>
      <c r="AI314" s="83"/>
      <c r="AJ314" s="84"/>
      <c r="AK314" s="80"/>
      <c r="AL314" s="80"/>
      <c r="AM314" s="80"/>
      <c r="AN314" s="80"/>
    </row>
    <row r="315" spans="2:40" s="49" customFormat="1" ht="15.6" hidden="1" customHeight="1" outlineLevel="1">
      <c r="B315" s="596"/>
      <c r="C315" s="600"/>
      <c r="D315" s="601"/>
      <c r="E315" s="374"/>
      <c r="F315" s="248"/>
      <c r="G315" s="252">
        <f>IF(AND(F315&lt;&gt;0,$D$31&lt;&gt;0),F315/$D$31,0)</f>
        <v>0</v>
      </c>
      <c r="H315" s="86" t="s">
        <v>187</v>
      </c>
      <c r="I315" s="236">
        <v>0</v>
      </c>
      <c r="J315" s="252">
        <f t="shared" si="91"/>
        <v>0</v>
      </c>
      <c r="K315" s="358"/>
      <c r="L315" s="359"/>
      <c r="M315" s="325"/>
      <c r="N315" s="228">
        <f t="shared" ref="N315:N328" si="94">IF(M315&lt;&gt;0,INT(59/M315),0)</f>
        <v>0</v>
      </c>
      <c r="O315" s="268">
        <f t="shared" ref="O315:O328" si="95">F315*N315</f>
        <v>0</v>
      </c>
      <c r="P315" s="345">
        <v>0</v>
      </c>
      <c r="Q315" s="272">
        <f t="shared" ref="Q315:Q328" si="96">O315*P315</f>
        <v>0</v>
      </c>
      <c r="R315" s="234"/>
      <c r="S315" s="235"/>
      <c r="T315" s="236">
        <v>0</v>
      </c>
      <c r="U315" s="236">
        <v>0</v>
      </c>
      <c r="V315" s="87">
        <f t="shared" si="81"/>
        <v>1</v>
      </c>
      <c r="W315" s="276">
        <f t="shared" si="92"/>
        <v>0</v>
      </c>
      <c r="X315" s="276">
        <f t="shared" si="82"/>
        <v>0</v>
      </c>
      <c r="Y315" s="276">
        <f t="shared" si="93"/>
        <v>0</v>
      </c>
      <c r="Z315" s="276">
        <f t="shared" si="82"/>
        <v>0</v>
      </c>
      <c r="AB315" s="80"/>
      <c r="AC315" s="80"/>
      <c r="AD315" s="81"/>
      <c r="AE315" s="80"/>
      <c r="AF315" s="81"/>
      <c r="AG315" s="82"/>
      <c r="AH315" s="83"/>
      <c r="AI315" s="83"/>
      <c r="AJ315" s="84"/>
      <c r="AK315" s="80"/>
      <c r="AL315" s="80"/>
      <c r="AM315" s="80"/>
      <c r="AN315" s="80"/>
    </row>
    <row r="316" spans="2:40" s="49" customFormat="1" ht="15.6" hidden="1" customHeight="1" outlineLevel="1">
      <c r="B316" s="596"/>
      <c r="C316" s="600"/>
      <c r="D316" s="601"/>
      <c r="E316" s="374"/>
      <c r="F316" s="248"/>
      <c r="G316" s="252">
        <f t="shared" ref="G316:G327" si="97">IF(AND(F316&lt;&gt;0,$D$31&lt;&gt;0),F316/$D$31,0)</f>
        <v>0</v>
      </c>
      <c r="H316" s="86" t="s">
        <v>187</v>
      </c>
      <c r="I316" s="236">
        <v>0</v>
      </c>
      <c r="J316" s="252">
        <f t="shared" si="91"/>
        <v>0</v>
      </c>
      <c r="K316" s="358"/>
      <c r="L316" s="359"/>
      <c r="M316" s="325"/>
      <c r="N316" s="228">
        <f t="shared" si="94"/>
        <v>0</v>
      </c>
      <c r="O316" s="268">
        <f t="shared" si="95"/>
        <v>0</v>
      </c>
      <c r="P316" s="345">
        <v>0</v>
      </c>
      <c r="Q316" s="272">
        <f t="shared" si="96"/>
        <v>0</v>
      </c>
      <c r="R316" s="234"/>
      <c r="S316" s="235"/>
      <c r="T316" s="236">
        <v>0</v>
      </c>
      <c r="U316" s="236">
        <v>0</v>
      </c>
      <c r="V316" s="87">
        <f t="shared" si="81"/>
        <v>1</v>
      </c>
      <c r="W316" s="276">
        <f t="shared" si="92"/>
        <v>0</v>
      </c>
      <c r="X316" s="276">
        <f t="shared" si="82"/>
        <v>0</v>
      </c>
      <c r="Y316" s="276">
        <f t="shared" si="93"/>
        <v>0</v>
      </c>
      <c r="Z316" s="276">
        <f t="shared" si="82"/>
        <v>0</v>
      </c>
      <c r="AB316" s="80"/>
      <c r="AC316" s="80"/>
      <c r="AD316" s="81"/>
      <c r="AE316" s="80"/>
      <c r="AF316" s="81"/>
      <c r="AG316" s="82"/>
      <c r="AH316" s="83"/>
      <c r="AI316" s="83"/>
      <c r="AJ316" s="84"/>
      <c r="AK316" s="80"/>
      <c r="AL316" s="80"/>
      <c r="AM316" s="80"/>
      <c r="AN316" s="80"/>
    </row>
    <row r="317" spans="2:40" s="49" customFormat="1" ht="15.6" hidden="1" customHeight="1" outlineLevel="1">
      <c r="B317" s="596"/>
      <c r="C317" s="600"/>
      <c r="D317" s="601"/>
      <c r="E317" s="374"/>
      <c r="F317" s="248"/>
      <c r="G317" s="252">
        <f t="shared" si="97"/>
        <v>0</v>
      </c>
      <c r="H317" s="86" t="s">
        <v>187</v>
      </c>
      <c r="I317" s="236">
        <v>0</v>
      </c>
      <c r="J317" s="252">
        <f t="shared" si="91"/>
        <v>0</v>
      </c>
      <c r="K317" s="358"/>
      <c r="L317" s="359"/>
      <c r="M317" s="325"/>
      <c r="N317" s="228">
        <f t="shared" si="94"/>
        <v>0</v>
      </c>
      <c r="O317" s="268">
        <f t="shared" si="95"/>
        <v>0</v>
      </c>
      <c r="P317" s="345">
        <v>0</v>
      </c>
      <c r="Q317" s="272">
        <f t="shared" si="96"/>
        <v>0</v>
      </c>
      <c r="R317" s="234"/>
      <c r="S317" s="235"/>
      <c r="T317" s="236">
        <v>0</v>
      </c>
      <c r="U317" s="236">
        <v>0</v>
      </c>
      <c r="V317" s="87">
        <f t="shared" si="81"/>
        <v>1</v>
      </c>
      <c r="W317" s="276">
        <f t="shared" si="92"/>
        <v>0</v>
      </c>
      <c r="X317" s="276">
        <f t="shared" si="82"/>
        <v>0</v>
      </c>
      <c r="Y317" s="276">
        <f t="shared" si="93"/>
        <v>0</v>
      </c>
      <c r="Z317" s="276">
        <f t="shared" si="82"/>
        <v>0</v>
      </c>
      <c r="AB317" s="80"/>
      <c r="AC317" s="80"/>
      <c r="AD317" s="81"/>
      <c r="AE317" s="80"/>
      <c r="AF317" s="81"/>
      <c r="AG317" s="82"/>
      <c r="AH317" s="83"/>
      <c r="AI317" s="83"/>
      <c r="AJ317" s="84"/>
      <c r="AK317" s="80"/>
      <c r="AL317" s="80"/>
      <c r="AM317" s="80"/>
      <c r="AN317" s="80"/>
    </row>
    <row r="318" spans="2:40" s="49" customFormat="1" ht="15.6" hidden="1" customHeight="1" outlineLevel="1">
      <c r="B318" s="596"/>
      <c r="C318" s="600"/>
      <c r="D318" s="601"/>
      <c r="E318" s="374"/>
      <c r="F318" s="248"/>
      <c r="G318" s="252">
        <f t="shared" si="97"/>
        <v>0</v>
      </c>
      <c r="H318" s="86" t="s">
        <v>187</v>
      </c>
      <c r="I318" s="236">
        <v>0</v>
      </c>
      <c r="J318" s="252">
        <f t="shared" si="91"/>
        <v>0</v>
      </c>
      <c r="K318" s="358"/>
      <c r="L318" s="359"/>
      <c r="M318" s="325"/>
      <c r="N318" s="228">
        <f t="shared" si="94"/>
        <v>0</v>
      </c>
      <c r="O318" s="268">
        <f t="shared" si="95"/>
        <v>0</v>
      </c>
      <c r="P318" s="345">
        <v>0</v>
      </c>
      <c r="Q318" s="272">
        <f t="shared" si="96"/>
        <v>0</v>
      </c>
      <c r="R318" s="234"/>
      <c r="S318" s="235"/>
      <c r="T318" s="236">
        <v>0</v>
      </c>
      <c r="U318" s="236">
        <v>0</v>
      </c>
      <c r="V318" s="87">
        <f t="shared" si="81"/>
        <v>1</v>
      </c>
      <c r="W318" s="276">
        <f t="shared" si="92"/>
        <v>0</v>
      </c>
      <c r="X318" s="276">
        <f t="shared" si="82"/>
        <v>0</v>
      </c>
      <c r="Y318" s="276">
        <f t="shared" si="93"/>
        <v>0</v>
      </c>
      <c r="Z318" s="276">
        <f t="shared" si="82"/>
        <v>0</v>
      </c>
      <c r="AB318" s="80"/>
      <c r="AC318" s="80"/>
      <c r="AD318" s="81"/>
      <c r="AE318" s="80"/>
      <c r="AF318" s="81"/>
      <c r="AG318" s="82"/>
      <c r="AH318" s="83"/>
      <c r="AI318" s="83"/>
      <c r="AJ318" s="84"/>
      <c r="AK318" s="80"/>
      <c r="AL318" s="80"/>
      <c r="AM318" s="80"/>
      <c r="AN318" s="80"/>
    </row>
    <row r="319" spans="2:40" s="49" customFormat="1" ht="15.6" hidden="1" customHeight="1" outlineLevel="1">
      <c r="B319" s="596"/>
      <c r="C319" s="600"/>
      <c r="D319" s="601"/>
      <c r="E319" s="374"/>
      <c r="F319" s="248"/>
      <c r="G319" s="252">
        <f t="shared" si="97"/>
        <v>0</v>
      </c>
      <c r="H319" s="86" t="s">
        <v>187</v>
      </c>
      <c r="I319" s="236">
        <v>0</v>
      </c>
      <c r="J319" s="252">
        <f t="shared" si="91"/>
        <v>0</v>
      </c>
      <c r="K319" s="358"/>
      <c r="L319" s="359"/>
      <c r="M319" s="325"/>
      <c r="N319" s="228">
        <f t="shared" si="94"/>
        <v>0</v>
      </c>
      <c r="O319" s="268">
        <f t="shared" si="95"/>
        <v>0</v>
      </c>
      <c r="P319" s="345">
        <v>0</v>
      </c>
      <c r="Q319" s="272">
        <f t="shared" si="96"/>
        <v>0</v>
      </c>
      <c r="R319" s="234"/>
      <c r="S319" s="235"/>
      <c r="T319" s="236">
        <v>0</v>
      </c>
      <c r="U319" s="236">
        <v>0</v>
      </c>
      <c r="V319" s="87">
        <f t="shared" si="81"/>
        <v>1</v>
      </c>
      <c r="W319" s="276">
        <f t="shared" si="92"/>
        <v>0</v>
      </c>
      <c r="X319" s="276">
        <f t="shared" si="82"/>
        <v>0</v>
      </c>
      <c r="Y319" s="276">
        <f t="shared" si="93"/>
        <v>0</v>
      </c>
      <c r="Z319" s="276">
        <f t="shared" si="82"/>
        <v>0</v>
      </c>
      <c r="AB319" s="80"/>
      <c r="AC319" s="80"/>
      <c r="AD319" s="81"/>
      <c r="AE319" s="80"/>
      <c r="AF319" s="81"/>
      <c r="AG319" s="82"/>
      <c r="AH319" s="83"/>
      <c r="AI319" s="83"/>
      <c r="AJ319" s="84"/>
      <c r="AK319" s="80"/>
      <c r="AL319" s="80"/>
      <c r="AM319" s="80"/>
      <c r="AN319" s="80"/>
    </row>
    <row r="320" spans="2:40" s="49" customFormat="1" ht="15.6" hidden="1" customHeight="1" outlineLevel="1">
      <c r="B320" s="596"/>
      <c r="C320" s="600"/>
      <c r="D320" s="601"/>
      <c r="E320" s="374"/>
      <c r="F320" s="248"/>
      <c r="G320" s="252">
        <f t="shared" si="97"/>
        <v>0</v>
      </c>
      <c r="H320" s="86" t="s">
        <v>187</v>
      </c>
      <c r="I320" s="236">
        <v>0</v>
      </c>
      <c r="J320" s="252">
        <f t="shared" si="91"/>
        <v>0</v>
      </c>
      <c r="K320" s="358"/>
      <c r="L320" s="359"/>
      <c r="M320" s="325"/>
      <c r="N320" s="228">
        <f t="shared" si="94"/>
        <v>0</v>
      </c>
      <c r="O320" s="268">
        <f t="shared" si="95"/>
        <v>0</v>
      </c>
      <c r="P320" s="345">
        <v>0</v>
      </c>
      <c r="Q320" s="272">
        <f t="shared" si="96"/>
        <v>0</v>
      </c>
      <c r="R320" s="234"/>
      <c r="S320" s="235"/>
      <c r="T320" s="236">
        <v>0</v>
      </c>
      <c r="U320" s="236">
        <v>0</v>
      </c>
      <c r="V320" s="87">
        <f t="shared" si="81"/>
        <v>1</v>
      </c>
      <c r="W320" s="276">
        <f t="shared" si="92"/>
        <v>0</v>
      </c>
      <c r="X320" s="276">
        <f t="shared" si="82"/>
        <v>0</v>
      </c>
      <c r="Y320" s="276">
        <f t="shared" si="93"/>
        <v>0</v>
      </c>
      <c r="Z320" s="276">
        <f t="shared" si="82"/>
        <v>0</v>
      </c>
      <c r="AB320" s="80"/>
      <c r="AC320" s="80"/>
      <c r="AD320" s="81"/>
      <c r="AE320" s="80"/>
      <c r="AF320" s="81"/>
      <c r="AG320" s="82"/>
      <c r="AH320" s="83"/>
      <c r="AI320" s="83"/>
      <c r="AJ320" s="84"/>
      <c r="AK320" s="80"/>
      <c r="AL320" s="80"/>
      <c r="AM320" s="80"/>
      <c r="AN320" s="80"/>
    </row>
    <row r="321" spans="2:40" s="49" customFormat="1" ht="15.6" hidden="1" customHeight="1" outlineLevel="1">
      <c r="B321" s="596"/>
      <c r="C321" s="600"/>
      <c r="D321" s="601"/>
      <c r="E321" s="374"/>
      <c r="F321" s="248"/>
      <c r="G321" s="252">
        <f t="shared" si="97"/>
        <v>0</v>
      </c>
      <c r="H321" s="86" t="s">
        <v>187</v>
      </c>
      <c r="I321" s="236">
        <v>0</v>
      </c>
      <c r="J321" s="252">
        <f t="shared" si="91"/>
        <v>0</v>
      </c>
      <c r="K321" s="358"/>
      <c r="L321" s="359"/>
      <c r="M321" s="325"/>
      <c r="N321" s="228">
        <f t="shared" si="94"/>
        <v>0</v>
      </c>
      <c r="O321" s="268">
        <f t="shared" si="95"/>
        <v>0</v>
      </c>
      <c r="P321" s="345">
        <v>0</v>
      </c>
      <c r="Q321" s="272">
        <f t="shared" si="96"/>
        <v>0</v>
      </c>
      <c r="R321" s="234"/>
      <c r="S321" s="235"/>
      <c r="T321" s="236">
        <v>0</v>
      </c>
      <c r="U321" s="236">
        <v>0</v>
      </c>
      <c r="V321" s="87">
        <f t="shared" si="81"/>
        <v>1</v>
      </c>
      <c r="W321" s="276">
        <f t="shared" si="92"/>
        <v>0</v>
      </c>
      <c r="X321" s="276">
        <f t="shared" si="82"/>
        <v>0</v>
      </c>
      <c r="Y321" s="276">
        <f t="shared" si="93"/>
        <v>0</v>
      </c>
      <c r="Z321" s="276">
        <f t="shared" si="82"/>
        <v>0</v>
      </c>
      <c r="AB321" s="80"/>
      <c r="AC321" s="80"/>
      <c r="AD321" s="81"/>
      <c r="AE321" s="80"/>
      <c r="AF321" s="81"/>
      <c r="AG321" s="82"/>
      <c r="AH321" s="83"/>
      <c r="AI321" s="83"/>
      <c r="AJ321" s="84"/>
      <c r="AK321" s="80"/>
      <c r="AL321" s="80"/>
      <c r="AM321" s="80"/>
      <c r="AN321" s="80"/>
    </row>
    <row r="322" spans="2:40" s="49" customFormat="1" ht="15.6" hidden="1" customHeight="1" outlineLevel="1">
      <c r="B322" s="596"/>
      <c r="C322" s="600"/>
      <c r="D322" s="601"/>
      <c r="E322" s="374"/>
      <c r="F322" s="248"/>
      <c r="G322" s="252">
        <f t="shared" si="97"/>
        <v>0</v>
      </c>
      <c r="H322" s="86" t="s">
        <v>187</v>
      </c>
      <c r="I322" s="236">
        <v>0</v>
      </c>
      <c r="J322" s="252">
        <f t="shared" si="91"/>
        <v>0</v>
      </c>
      <c r="K322" s="358"/>
      <c r="L322" s="359"/>
      <c r="M322" s="325"/>
      <c r="N322" s="228">
        <f t="shared" si="94"/>
        <v>0</v>
      </c>
      <c r="O322" s="268">
        <f t="shared" si="95"/>
        <v>0</v>
      </c>
      <c r="P322" s="345">
        <v>0</v>
      </c>
      <c r="Q322" s="272">
        <f t="shared" si="96"/>
        <v>0</v>
      </c>
      <c r="R322" s="234"/>
      <c r="S322" s="235"/>
      <c r="T322" s="236">
        <v>0</v>
      </c>
      <c r="U322" s="236">
        <v>0</v>
      </c>
      <c r="V322" s="87">
        <f t="shared" si="81"/>
        <v>1</v>
      </c>
      <c r="W322" s="276">
        <f t="shared" si="92"/>
        <v>0</v>
      </c>
      <c r="X322" s="276">
        <f t="shared" si="82"/>
        <v>0</v>
      </c>
      <c r="Y322" s="276">
        <f t="shared" si="93"/>
        <v>0</v>
      </c>
      <c r="Z322" s="276">
        <f t="shared" si="82"/>
        <v>0</v>
      </c>
      <c r="AB322" s="80"/>
      <c r="AC322" s="80"/>
      <c r="AD322" s="81"/>
      <c r="AE322" s="80"/>
      <c r="AF322" s="81"/>
      <c r="AG322" s="82"/>
      <c r="AH322" s="83"/>
      <c r="AI322" s="83"/>
      <c r="AJ322" s="84"/>
      <c r="AK322" s="80"/>
      <c r="AL322" s="80"/>
      <c r="AM322" s="80"/>
      <c r="AN322" s="80"/>
    </row>
    <row r="323" spans="2:40" s="49" customFormat="1" ht="15.6" hidden="1" customHeight="1" outlineLevel="1">
      <c r="B323" s="596"/>
      <c r="C323" s="600"/>
      <c r="D323" s="601"/>
      <c r="E323" s="374"/>
      <c r="F323" s="248"/>
      <c r="G323" s="252">
        <f t="shared" si="97"/>
        <v>0</v>
      </c>
      <c r="H323" s="86" t="s">
        <v>187</v>
      </c>
      <c r="I323" s="236">
        <v>0</v>
      </c>
      <c r="J323" s="252">
        <f t="shared" si="91"/>
        <v>0</v>
      </c>
      <c r="K323" s="358"/>
      <c r="L323" s="359"/>
      <c r="M323" s="325"/>
      <c r="N323" s="228">
        <f t="shared" si="94"/>
        <v>0</v>
      </c>
      <c r="O323" s="268">
        <f t="shared" si="95"/>
        <v>0</v>
      </c>
      <c r="P323" s="345">
        <v>0</v>
      </c>
      <c r="Q323" s="272">
        <f t="shared" si="96"/>
        <v>0</v>
      </c>
      <c r="R323" s="234"/>
      <c r="S323" s="235"/>
      <c r="T323" s="236">
        <v>0</v>
      </c>
      <c r="U323" s="236">
        <v>0</v>
      </c>
      <c r="V323" s="87">
        <f t="shared" si="81"/>
        <v>1</v>
      </c>
      <c r="W323" s="276">
        <f t="shared" si="92"/>
        <v>0</v>
      </c>
      <c r="X323" s="276">
        <f t="shared" si="82"/>
        <v>0</v>
      </c>
      <c r="Y323" s="276">
        <f t="shared" si="93"/>
        <v>0</v>
      </c>
      <c r="Z323" s="276">
        <f t="shared" si="82"/>
        <v>0</v>
      </c>
      <c r="AB323" s="80"/>
      <c r="AC323" s="80"/>
      <c r="AD323" s="81"/>
      <c r="AE323" s="80"/>
      <c r="AF323" s="81"/>
      <c r="AG323" s="82"/>
      <c r="AH323" s="83"/>
      <c r="AI323" s="83"/>
      <c r="AJ323" s="84"/>
      <c r="AK323" s="80"/>
      <c r="AL323" s="80"/>
      <c r="AM323" s="80"/>
      <c r="AN323" s="80"/>
    </row>
    <row r="324" spans="2:40" s="49" customFormat="1" ht="15.6" hidden="1" customHeight="1" outlineLevel="1">
      <c r="B324" s="596"/>
      <c r="C324" s="600"/>
      <c r="D324" s="601"/>
      <c r="E324" s="374"/>
      <c r="F324" s="248"/>
      <c r="G324" s="252">
        <f t="shared" si="97"/>
        <v>0</v>
      </c>
      <c r="H324" s="86" t="s">
        <v>187</v>
      </c>
      <c r="I324" s="236">
        <v>0</v>
      </c>
      <c r="J324" s="252">
        <f t="shared" si="91"/>
        <v>0</v>
      </c>
      <c r="K324" s="358"/>
      <c r="L324" s="359"/>
      <c r="M324" s="325"/>
      <c r="N324" s="228">
        <f t="shared" si="94"/>
        <v>0</v>
      </c>
      <c r="O324" s="268">
        <f t="shared" si="95"/>
        <v>0</v>
      </c>
      <c r="P324" s="345">
        <v>0</v>
      </c>
      <c r="Q324" s="272">
        <f t="shared" si="96"/>
        <v>0</v>
      </c>
      <c r="R324" s="234"/>
      <c r="S324" s="235"/>
      <c r="T324" s="236">
        <v>0</v>
      </c>
      <c r="U324" s="236">
        <v>0</v>
      </c>
      <c r="V324" s="87">
        <f t="shared" si="81"/>
        <v>1</v>
      </c>
      <c r="W324" s="276">
        <f t="shared" si="92"/>
        <v>0</v>
      </c>
      <c r="X324" s="276">
        <f t="shared" si="82"/>
        <v>0</v>
      </c>
      <c r="Y324" s="276">
        <f t="shared" si="93"/>
        <v>0</v>
      </c>
      <c r="Z324" s="276">
        <f t="shared" si="82"/>
        <v>0</v>
      </c>
      <c r="AB324" s="80"/>
      <c r="AC324" s="80"/>
      <c r="AD324" s="81"/>
      <c r="AE324" s="80"/>
      <c r="AF324" s="81"/>
      <c r="AG324" s="82"/>
      <c r="AH324" s="83"/>
      <c r="AI324" s="83"/>
      <c r="AJ324" s="84"/>
      <c r="AK324" s="80"/>
      <c r="AL324" s="80"/>
      <c r="AM324" s="80"/>
      <c r="AN324" s="80"/>
    </row>
    <row r="325" spans="2:40" s="49" customFormat="1" ht="15.6" hidden="1" customHeight="1" outlineLevel="1">
      <c r="B325" s="596"/>
      <c r="C325" s="600"/>
      <c r="D325" s="601"/>
      <c r="E325" s="374"/>
      <c r="F325" s="248"/>
      <c r="G325" s="252">
        <f t="shared" si="97"/>
        <v>0</v>
      </c>
      <c r="H325" s="86" t="s">
        <v>187</v>
      </c>
      <c r="I325" s="236">
        <v>0</v>
      </c>
      <c r="J325" s="252">
        <f t="shared" si="91"/>
        <v>0</v>
      </c>
      <c r="K325" s="358"/>
      <c r="L325" s="359"/>
      <c r="M325" s="325"/>
      <c r="N325" s="228">
        <f t="shared" si="94"/>
        <v>0</v>
      </c>
      <c r="O325" s="268">
        <f t="shared" si="95"/>
        <v>0</v>
      </c>
      <c r="P325" s="345">
        <v>0</v>
      </c>
      <c r="Q325" s="272">
        <f t="shared" si="96"/>
        <v>0</v>
      </c>
      <c r="R325" s="234"/>
      <c r="S325" s="235"/>
      <c r="T325" s="236">
        <v>0</v>
      </c>
      <c r="U325" s="236">
        <v>0</v>
      </c>
      <c r="V325" s="87">
        <f t="shared" si="81"/>
        <v>1</v>
      </c>
      <c r="W325" s="276">
        <f t="shared" si="92"/>
        <v>0</v>
      </c>
      <c r="X325" s="276">
        <f t="shared" si="82"/>
        <v>0</v>
      </c>
      <c r="Y325" s="276">
        <f t="shared" si="93"/>
        <v>0</v>
      </c>
      <c r="Z325" s="276">
        <f t="shared" si="82"/>
        <v>0</v>
      </c>
      <c r="AB325" s="80"/>
      <c r="AC325" s="80"/>
      <c r="AD325" s="81"/>
      <c r="AE325" s="80"/>
      <c r="AF325" s="81"/>
      <c r="AG325" s="82"/>
      <c r="AH325" s="83"/>
      <c r="AI325" s="83"/>
      <c r="AJ325" s="84"/>
      <c r="AK325" s="80"/>
      <c r="AL325" s="80"/>
      <c r="AM325" s="80"/>
      <c r="AN325" s="80"/>
    </row>
    <row r="326" spans="2:40" s="49" customFormat="1" ht="15.6" hidden="1" customHeight="1" outlineLevel="1">
      <c r="B326" s="596"/>
      <c r="C326" s="600"/>
      <c r="D326" s="601"/>
      <c r="E326" s="374"/>
      <c r="F326" s="248"/>
      <c r="G326" s="252">
        <f t="shared" si="97"/>
        <v>0</v>
      </c>
      <c r="H326" s="86" t="s">
        <v>187</v>
      </c>
      <c r="I326" s="236">
        <v>0</v>
      </c>
      <c r="J326" s="252">
        <f t="shared" si="91"/>
        <v>0</v>
      </c>
      <c r="K326" s="358"/>
      <c r="L326" s="359"/>
      <c r="M326" s="325"/>
      <c r="N326" s="228">
        <f t="shared" si="94"/>
        <v>0</v>
      </c>
      <c r="O326" s="268">
        <f t="shared" si="95"/>
        <v>0</v>
      </c>
      <c r="P326" s="345">
        <v>0</v>
      </c>
      <c r="Q326" s="272">
        <f t="shared" si="96"/>
        <v>0</v>
      </c>
      <c r="R326" s="234"/>
      <c r="S326" s="235"/>
      <c r="T326" s="236">
        <v>0</v>
      </c>
      <c r="U326" s="236">
        <v>0</v>
      </c>
      <c r="V326" s="87">
        <f t="shared" si="81"/>
        <v>1</v>
      </c>
      <c r="W326" s="276">
        <f t="shared" si="92"/>
        <v>0</v>
      </c>
      <c r="X326" s="276">
        <f t="shared" si="82"/>
        <v>0</v>
      </c>
      <c r="Y326" s="276">
        <f t="shared" si="93"/>
        <v>0</v>
      </c>
      <c r="Z326" s="276">
        <f t="shared" si="82"/>
        <v>0</v>
      </c>
      <c r="AB326" s="80"/>
      <c r="AC326" s="80"/>
      <c r="AD326" s="81"/>
      <c r="AE326" s="80"/>
      <c r="AF326" s="81"/>
      <c r="AG326" s="82"/>
      <c r="AH326" s="83"/>
      <c r="AI326" s="83"/>
      <c r="AJ326" s="84"/>
      <c r="AK326" s="80"/>
      <c r="AL326" s="80"/>
      <c r="AM326" s="80"/>
      <c r="AN326" s="80"/>
    </row>
    <row r="327" spans="2:40" s="49" customFormat="1" ht="15.6" hidden="1" customHeight="1" outlineLevel="1">
      <c r="B327" s="596"/>
      <c r="C327" s="600"/>
      <c r="D327" s="601"/>
      <c r="E327" s="374"/>
      <c r="F327" s="248"/>
      <c r="G327" s="252">
        <f t="shared" si="97"/>
        <v>0</v>
      </c>
      <c r="H327" s="86" t="s">
        <v>187</v>
      </c>
      <c r="I327" s="236">
        <v>0</v>
      </c>
      <c r="J327" s="252">
        <f t="shared" si="91"/>
        <v>0</v>
      </c>
      <c r="K327" s="358"/>
      <c r="L327" s="359"/>
      <c r="M327" s="325"/>
      <c r="N327" s="228">
        <f t="shared" si="94"/>
        <v>0</v>
      </c>
      <c r="O327" s="268">
        <f t="shared" si="95"/>
        <v>0</v>
      </c>
      <c r="P327" s="345">
        <v>0</v>
      </c>
      <c r="Q327" s="272">
        <f t="shared" si="96"/>
        <v>0</v>
      </c>
      <c r="R327" s="234"/>
      <c r="S327" s="235"/>
      <c r="T327" s="236">
        <v>0</v>
      </c>
      <c r="U327" s="236">
        <v>0</v>
      </c>
      <c r="V327" s="87">
        <f t="shared" si="81"/>
        <v>1</v>
      </c>
      <c r="W327" s="276">
        <f t="shared" si="92"/>
        <v>0</v>
      </c>
      <c r="X327" s="276">
        <f t="shared" si="82"/>
        <v>0</v>
      </c>
      <c r="Y327" s="276">
        <f t="shared" si="93"/>
        <v>0</v>
      </c>
      <c r="Z327" s="276">
        <f t="shared" si="82"/>
        <v>0</v>
      </c>
      <c r="AB327" s="80"/>
      <c r="AC327" s="80"/>
      <c r="AD327" s="81"/>
      <c r="AE327" s="80"/>
      <c r="AF327" s="81"/>
      <c r="AG327" s="82"/>
      <c r="AH327" s="83"/>
      <c r="AI327" s="83"/>
      <c r="AJ327" s="84"/>
      <c r="AK327" s="80"/>
      <c r="AL327" s="80"/>
      <c r="AM327" s="80"/>
      <c r="AN327" s="80"/>
    </row>
    <row r="328" spans="2:40" s="49" customFormat="1" ht="15.6" hidden="1" customHeight="1" outlineLevel="1">
      <c r="B328" s="597"/>
      <c r="C328" s="602"/>
      <c r="D328" s="603"/>
      <c r="E328" s="374"/>
      <c r="F328" s="248"/>
      <c r="G328" s="252">
        <f>IF(AND(F328&lt;&gt;0,$D$31&lt;&gt;0),F328/$D$31,0)</f>
        <v>0</v>
      </c>
      <c r="H328" s="86" t="s">
        <v>187</v>
      </c>
      <c r="I328" s="236">
        <v>0</v>
      </c>
      <c r="J328" s="252">
        <f t="shared" si="91"/>
        <v>0</v>
      </c>
      <c r="K328" s="358"/>
      <c r="L328" s="359"/>
      <c r="M328" s="325"/>
      <c r="N328" s="228">
        <f t="shared" si="94"/>
        <v>0</v>
      </c>
      <c r="O328" s="268">
        <f t="shared" si="95"/>
        <v>0</v>
      </c>
      <c r="P328" s="345">
        <v>0</v>
      </c>
      <c r="Q328" s="272">
        <f t="shared" si="96"/>
        <v>0</v>
      </c>
      <c r="R328" s="234"/>
      <c r="S328" s="235"/>
      <c r="T328" s="236">
        <v>0</v>
      </c>
      <c r="U328" s="236">
        <v>0</v>
      </c>
      <c r="V328" s="87">
        <f t="shared" si="81"/>
        <v>1</v>
      </c>
      <c r="W328" s="276">
        <f t="shared" si="92"/>
        <v>0</v>
      </c>
      <c r="X328" s="276">
        <f t="shared" si="82"/>
        <v>0</v>
      </c>
      <c r="Y328" s="276">
        <f t="shared" si="93"/>
        <v>0</v>
      </c>
      <c r="Z328" s="276">
        <f t="shared" si="82"/>
        <v>0</v>
      </c>
      <c r="AB328" s="80"/>
      <c r="AC328" s="80"/>
      <c r="AD328" s="81"/>
      <c r="AE328" s="80"/>
      <c r="AF328" s="81"/>
      <c r="AG328" s="82"/>
      <c r="AH328" s="83"/>
      <c r="AI328" s="83"/>
      <c r="AJ328" s="84"/>
      <c r="AK328" s="80"/>
      <c r="AL328" s="80"/>
      <c r="AM328" s="80"/>
      <c r="AN328" s="80"/>
    </row>
    <row r="329" spans="2:40" s="49" customFormat="1" ht="15.75" collapsed="1">
      <c r="B329" s="89">
        <v>3</v>
      </c>
      <c r="C329" s="566" t="s">
        <v>67</v>
      </c>
      <c r="D329" s="567"/>
      <c r="E329" s="219" t="s">
        <v>187</v>
      </c>
      <c r="F329" s="247">
        <f>SUM(F330:F349)</f>
        <v>0</v>
      </c>
      <c r="G329" s="247">
        <f>IF(AND(F329&lt;&gt;0,$D$31&lt;&gt;0),F329/$D$31,0)</f>
        <v>0</v>
      </c>
      <c r="H329" s="86" t="s">
        <v>187</v>
      </c>
      <c r="I329" s="216" t="s">
        <v>187</v>
      </c>
      <c r="J329" s="249">
        <f>SUM(J330:J349)</f>
        <v>0</v>
      </c>
      <c r="K329" s="230" t="s">
        <v>187</v>
      </c>
      <c r="L329" s="262" t="s">
        <v>187</v>
      </c>
      <c r="M329" s="264" t="s">
        <v>187</v>
      </c>
      <c r="N329" s="266" t="s">
        <v>187</v>
      </c>
      <c r="O329" s="269">
        <f>SUM(O330:O349)</f>
        <v>0</v>
      </c>
      <c r="P329" s="232" t="s">
        <v>187</v>
      </c>
      <c r="Q329" s="273">
        <f>SUM(Q330:Q349)</f>
        <v>0</v>
      </c>
      <c r="R329" s="231" t="s">
        <v>187</v>
      </c>
      <c r="S329" s="233" t="s">
        <v>187</v>
      </c>
      <c r="T329" s="278">
        <f>IF(W329&lt;&gt;0,W329/($F$329+$O$329),0)</f>
        <v>0</v>
      </c>
      <c r="U329" s="278">
        <f>IF(Y329&lt;&gt;0,Y329/($F$329+$O$329),0)</f>
        <v>0</v>
      </c>
      <c r="V329" s="215">
        <f t="shared" si="81"/>
        <v>1</v>
      </c>
      <c r="W329" s="277">
        <f>SUM(W330:W349)</f>
        <v>0</v>
      </c>
      <c r="X329" s="277">
        <f t="shared" si="82"/>
        <v>0</v>
      </c>
      <c r="Y329" s="277">
        <f>SUM(Y330:Y349)</f>
        <v>0</v>
      </c>
      <c r="Z329" s="277">
        <f t="shared" si="82"/>
        <v>0</v>
      </c>
      <c r="AB329" s="80"/>
      <c r="AC329" s="80"/>
      <c r="AD329" s="81"/>
      <c r="AE329" s="80"/>
      <c r="AF329" s="81"/>
      <c r="AG329" s="82"/>
      <c r="AH329" s="83"/>
      <c r="AI329" s="83"/>
      <c r="AJ329" s="84"/>
      <c r="AK329" s="80"/>
      <c r="AL329" s="80"/>
      <c r="AM329" s="80"/>
      <c r="AN329" s="80"/>
    </row>
    <row r="330" spans="2:40" s="49" customFormat="1" ht="15.6" hidden="1" customHeight="1" outlineLevel="1">
      <c r="B330" s="619">
        <v>3</v>
      </c>
      <c r="C330" s="598" t="s">
        <v>67</v>
      </c>
      <c r="D330" s="599"/>
      <c r="E330" s="374"/>
      <c r="F330" s="248"/>
      <c r="G330" s="252">
        <f>IF(AND(F330&lt;&gt;0,$D$31&lt;&gt;0),F330/$D$31,0)</f>
        <v>0</v>
      </c>
      <c r="H330" s="86" t="s">
        <v>187</v>
      </c>
      <c r="I330" s="236">
        <v>0</v>
      </c>
      <c r="J330" s="252">
        <f t="shared" si="91"/>
        <v>0</v>
      </c>
      <c r="K330" s="358"/>
      <c r="L330" s="359"/>
      <c r="M330" s="325"/>
      <c r="N330" s="228">
        <f>IF(M330&lt;&gt;0,INT(59/M330),0)</f>
        <v>0</v>
      </c>
      <c r="O330" s="268">
        <f>F330*N330</f>
        <v>0</v>
      </c>
      <c r="P330" s="345">
        <v>0</v>
      </c>
      <c r="Q330" s="272">
        <f>O330*P330</f>
        <v>0</v>
      </c>
      <c r="R330" s="234"/>
      <c r="S330" s="235"/>
      <c r="T330" s="236">
        <v>0</v>
      </c>
      <c r="U330" s="236">
        <v>0</v>
      </c>
      <c r="V330" s="87">
        <f t="shared" si="81"/>
        <v>1</v>
      </c>
      <c r="W330" s="276">
        <f t="shared" si="92"/>
        <v>0</v>
      </c>
      <c r="X330" s="276">
        <f t="shared" si="82"/>
        <v>0</v>
      </c>
      <c r="Y330" s="276">
        <f t="shared" si="93"/>
        <v>0</v>
      </c>
      <c r="Z330" s="276">
        <f t="shared" si="82"/>
        <v>0</v>
      </c>
      <c r="AB330" s="80"/>
      <c r="AC330" s="80"/>
      <c r="AD330" s="81"/>
      <c r="AE330" s="80"/>
      <c r="AF330" s="81"/>
      <c r="AG330" s="82"/>
      <c r="AH330" s="83"/>
      <c r="AI330" s="83"/>
      <c r="AJ330" s="84"/>
      <c r="AK330" s="80"/>
      <c r="AL330" s="80"/>
      <c r="AM330" s="80"/>
      <c r="AN330" s="80"/>
    </row>
    <row r="331" spans="2:40" s="49" customFormat="1" ht="15.6" hidden="1" customHeight="1" outlineLevel="1">
      <c r="B331" s="620"/>
      <c r="C331" s="600"/>
      <c r="D331" s="601"/>
      <c r="E331" s="374"/>
      <c r="F331" s="248"/>
      <c r="G331" s="252">
        <f>IF(AND(F331&lt;&gt;0,$D$31&lt;&gt;0),F331/$D$31,0)</f>
        <v>0</v>
      </c>
      <c r="H331" s="86" t="s">
        <v>187</v>
      </c>
      <c r="I331" s="236">
        <v>0</v>
      </c>
      <c r="J331" s="252">
        <f t="shared" si="91"/>
        <v>0</v>
      </c>
      <c r="K331" s="358"/>
      <c r="L331" s="359"/>
      <c r="M331" s="325"/>
      <c r="N331" s="228">
        <f t="shared" ref="N331:N349" si="98">IF(M331&lt;&gt;0,INT(59/M331),0)</f>
        <v>0</v>
      </c>
      <c r="O331" s="268">
        <f t="shared" ref="O331:O349" si="99">F331*N331</f>
        <v>0</v>
      </c>
      <c r="P331" s="345">
        <v>0</v>
      </c>
      <c r="Q331" s="272">
        <f t="shared" ref="Q331:Q349" si="100">O331*P331</f>
        <v>0</v>
      </c>
      <c r="R331" s="234"/>
      <c r="S331" s="235"/>
      <c r="T331" s="236">
        <v>0</v>
      </c>
      <c r="U331" s="236">
        <v>0</v>
      </c>
      <c r="V331" s="87">
        <f t="shared" si="81"/>
        <v>1</v>
      </c>
      <c r="W331" s="276">
        <f t="shared" si="92"/>
        <v>0</v>
      </c>
      <c r="X331" s="276">
        <f t="shared" si="82"/>
        <v>0</v>
      </c>
      <c r="Y331" s="276">
        <f t="shared" si="93"/>
        <v>0</v>
      </c>
      <c r="Z331" s="276">
        <f t="shared" si="82"/>
        <v>0</v>
      </c>
      <c r="AB331" s="80"/>
      <c r="AC331" s="80"/>
      <c r="AD331" s="81"/>
      <c r="AE331" s="80"/>
      <c r="AF331" s="81"/>
      <c r="AG331" s="82"/>
      <c r="AH331" s="83"/>
      <c r="AI331" s="83"/>
      <c r="AJ331" s="84"/>
      <c r="AK331" s="80"/>
      <c r="AL331" s="80"/>
      <c r="AM331" s="80"/>
      <c r="AN331" s="80"/>
    </row>
    <row r="332" spans="2:40" s="49" customFormat="1" ht="15.6" hidden="1" customHeight="1" outlineLevel="1">
      <c r="B332" s="620"/>
      <c r="C332" s="600"/>
      <c r="D332" s="601"/>
      <c r="E332" s="374"/>
      <c r="F332" s="248"/>
      <c r="G332" s="252">
        <f t="shared" ref="G332:G343" si="101">IF(AND(F332&lt;&gt;0,$D$31&lt;&gt;0),F332/$D$31,0)</f>
        <v>0</v>
      </c>
      <c r="H332" s="86" t="s">
        <v>187</v>
      </c>
      <c r="I332" s="236">
        <v>0</v>
      </c>
      <c r="J332" s="252">
        <f t="shared" si="91"/>
        <v>0</v>
      </c>
      <c r="K332" s="358"/>
      <c r="L332" s="359"/>
      <c r="M332" s="325"/>
      <c r="N332" s="228">
        <f t="shared" si="98"/>
        <v>0</v>
      </c>
      <c r="O332" s="268">
        <f t="shared" si="99"/>
        <v>0</v>
      </c>
      <c r="P332" s="345">
        <v>0</v>
      </c>
      <c r="Q332" s="272">
        <f t="shared" si="100"/>
        <v>0</v>
      </c>
      <c r="R332" s="234"/>
      <c r="S332" s="235"/>
      <c r="T332" s="236">
        <v>0</v>
      </c>
      <c r="U332" s="236">
        <v>0</v>
      </c>
      <c r="V332" s="87">
        <f t="shared" si="81"/>
        <v>1</v>
      </c>
      <c r="W332" s="276">
        <f t="shared" si="92"/>
        <v>0</v>
      </c>
      <c r="X332" s="276">
        <f t="shared" si="82"/>
        <v>0</v>
      </c>
      <c r="Y332" s="276">
        <f t="shared" si="93"/>
        <v>0</v>
      </c>
      <c r="Z332" s="276">
        <f t="shared" si="82"/>
        <v>0</v>
      </c>
      <c r="AB332" s="80"/>
      <c r="AC332" s="80"/>
      <c r="AD332" s="81"/>
      <c r="AE332" s="80"/>
      <c r="AF332" s="81"/>
      <c r="AG332" s="82"/>
      <c r="AH332" s="83"/>
      <c r="AI332" s="83"/>
      <c r="AJ332" s="84"/>
      <c r="AK332" s="80"/>
      <c r="AL332" s="80"/>
      <c r="AM332" s="80"/>
      <c r="AN332" s="80"/>
    </row>
    <row r="333" spans="2:40" s="49" customFormat="1" ht="15.6" hidden="1" customHeight="1" outlineLevel="1">
      <c r="B333" s="620"/>
      <c r="C333" s="600"/>
      <c r="D333" s="601"/>
      <c r="E333" s="374"/>
      <c r="F333" s="248"/>
      <c r="G333" s="252">
        <f t="shared" si="101"/>
        <v>0</v>
      </c>
      <c r="H333" s="86" t="s">
        <v>187</v>
      </c>
      <c r="I333" s="236">
        <v>0</v>
      </c>
      <c r="J333" s="252">
        <f t="shared" si="91"/>
        <v>0</v>
      </c>
      <c r="K333" s="358"/>
      <c r="L333" s="359"/>
      <c r="M333" s="325"/>
      <c r="N333" s="228">
        <f t="shared" si="98"/>
        <v>0</v>
      </c>
      <c r="O333" s="268">
        <f t="shared" si="99"/>
        <v>0</v>
      </c>
      <c r="P333" s="345">
        <v>0</v>
      </c>
      <c r="Q333" s="272">
        <f t="shared" si="100"/>
        <v>0</v>
      </c>
      <c r="R333" s="234"/>
      <c r="S333" s="235"/>
      <c r="T333" s="236">
        <v>0</v>
      </c>
      <c r="U333" s="236">
        <v>0</v>
      </c>
      <c r="V333" s="87">
        <f t="shared" si="81"/>
        <v>1</v>
      </c>
      <c r="W333" s="276">
        <f t="shared" si="92"/>
        <v>0</v>
      </c>
      <c r="X333" s="276">
        <f t="shared" si="82"/>
        <v>0</v>
      </c>
      <c r="Y333" s="276">
        <f t="shared" si="93"/>
        <v>0</v>
      </c>
      <c r="Z333" s="276">
        <f t="shared" si="82"/>
        <v>0</v>
      </c>
      <c r="AB333" s="80"/>
      <c r="AC333" s="80"/>
      <c r="AD333" s="81"/>
      <c r="AE333" s="80"/>
      <c r="AF333" s="81"/>
      <c r="AG333" s="82"/>
      <c r="AH333" s="83"/>
      <c r="AI333" s="83"/>
      <c r="AJ333" s="84"/>
      <c r="AK333" s="80"/>
      <c r="AL333" s="80"/>
      <c r="AM333" s="80"/>
      <c r="AN333" s="80"/>
    </row>
    <row r="334" spans="2:40" s="49" customFormat="1" ht="15.6" hidden="1" customHeight="1" outlineLevel="1">
      <c r="B334" s="620"/>
      <c r="C334" s="600"/>
      <c r="D334" s="601"/>
      <c r="E334" s="374"/>
      <c r="F334" s="248"/>
      <c r="G334" s="252">
        <f t="shared" si="101"/>
        <v>0</v>
      </c>
      <c r="H334" s="86" t="s">
        <v>187</v>
      </c>
      <c r="I334" s="236">
        <v>0</v>
      </c>
      <c r="J334" s="252">
        <f t="shared" si="91"/>
        <v>0</v>
      </c>
      <c r="K334" s="358"/>
      <c r="L334" s="359"/>
      <c r="M334" s="325"/>
      <c r="N334" s="228">
        <f t="shared" si="98"/>
        <v>0</v>
      </c>
      <c r="O334" s="268">
        <f t="shared" si="99"/>
        <v>0</v>
      </c>
      <c r="P334" s="345">
        <v>0</v>
      </c>
      <c r="Q334" s="272">
        <f t="shared" si="100"/>
        <v>0</v>
      </c>
      <c r="R334" s="234"/>
      <c r="S334" s="235"/>
      <c r="T334" s="236">
        <v>0</v>
      </c>
      <c r="U334" s="236">
        <v>0</v>
      </c>
      <c r="V334" s="87">
        <f t="shared" si="81"/>
        <v>1</v>
      </c>
      <c r="W334" s="276">
        <f t="shared" si="92"/>
        <v>0</v>
      </c>
      <c r="X334" s="276">
        <f t="shared" si="82"/>
        <v>0</v>
      </c>
      <c r="Y334" s="276">
        <f t="shared" si="93"/>
        <v>0</v>
      </c>
      <c r="Z334" s="276">
        <f t="shared" si="82"/>
        <v>0</v>
      </c>
      <c r="AB334" s="80"/>
      <c r="AC334" s="80"/>
      <c r="AD334" s="81"/>
      <c r="AE334" s="80"/>
      <c r="AF334" s="81"/>
      <c r="AG334" s="82"/>
      <c r="AH334" s="83"/>
      <c r="AI334" s="83"/>
      <c r="AJ334" s="84"/>
      <c r="AK334" s="80"/>
      <c r="AL334" s="80"/>
      <c r="AM334" s="80"/>
      <c r="AN334" s="80"/>
    </row>
    <row r="335" spans="2:40" s="49" customFormat="1" ht="15.6" hidden="1" customHeight="1" outlineLevel="1">
      <c r="B335" s="620"/>
      <c r="C335" s="600"/>
      <c r="D335" s="601"/>
      <c r="E335" s="374"/>
      <c r="F335" s="248"/>
      <c r="G335" s="252">
        <f t="shared" si="101"/>
        <v>0</v>
      </c>
      <c r="H335" s="86" t="s">
        <v>187</v>
      </c>
      <c r="I335" s="236">
        <v>0</v>
      </c>
      <c r="J335" s="252">
        <f t="shared" si="91"/>
        <v>0</v>
      </c>
      <c r="K335" s="358"/>
      <c r="L335" s="359"/>
      <c r="M335" s="325"/>
      <c r="N335" s="228">
        <f t="shared" si="98"/>
        <v>0</v>
      </c>
      <c r="O335" s="268">
        <f t="shared" si="99"/>
        <v>0</v>
      </c>
      <c r="P335" s="345">
        <v>0</v>
      </c>
      <c r="Q335" s="272">
        <f t="shared" si="100"/>
        <v>0</v>
      </c>
      <c r="R335" s="234"/>
      <c r="S335" s="235"/>
      <c r="T335" s="236">
        <v>0</v>
      </c>
      <c r="U335" s="236">
        <v>0</v>
      </c>
      <c r="V335" s="87">
        <f t="shared" si="81"/>
        <v>1</v>
      </c>
      <c r="W335" s="276">
        <f t="shared" si="92"/>
        <v>0</v>
      </c>
      <c r="X335" s="276">
        <f t="shared" si="82"/>
        <v>0</v>
      </c>
      <c r="Y335" s="276">
        <f t="shared" si="93"/>
        <v>0</v>
      </c>
      <c r="Z335" s="276">
        <f t="shared" si="82"/>
        <v>0</v>
      </c>
      <c r="AB335" s="80"/>
      <c r="AC335" s="80"/>
      <c r="AD335" s="81"/>
      <c r="AE335" s="80"/>
      <c r="AF335" s="81"/>
      <c r="AG335" s="82"/>
      <c r="AH335" s="83"/>
      <c r="AI335" s="83"/>
      <c r="AJ335" s="84"/>
      <c r="AK335" s="80"/>
      <c r="AL335" s="80"/>
      <c r="AM335" s="80"/>
      <c r="AN335" s="80"/>
    </row>
    <row r="336" spans="2:40" s="49" customFormat="1" ht="15.6" hidden="1" customHeight="1" outlineLevel="1">
      <c r="B336" s="620"/>
      <c r="C336" s="600"/>
      <c r="D336" s="601"/>
      <c r="E336" s="374"/>
      <c r="F336" s="248"/>
      <c r="G336" s="252">
        <f t="shared" si="101"/>
        <v>0</v>
      </c>
      <c r="H336" s="86" t="s">
        <v>187</v>
      </c>
      <c r="I336" s="236">
        <v>0</v>
      </c>
      <c r="J336" s="252">
        <f t="shared" si="91"/>
        <v>0</v>
      </c>
      <c r="K336" s="358"/>
      <c r="L336" s="359"/>
      <c r="M336" s="325"/>
      <c r="N336" s="228">
        <f t="shared" si="98"/>
        <v>0</v>
      </c>
      <c r="O336" s="268">
        <f t="shared" si="99"/>
        <v>0</v>
      </c>
      <c r="P336" s="345">
        <v>0</v>
      </c>
      <c r="Q336" s="272">
        <f t="shared" si="100"/>
        <v>0</v>
      </c>
      <c r="R336" s="234"/>
      <c r="S336" s="235"/>
      <c r="T336" s="236">
        <v>0</v>
      </c>
      <c r="U336" s="236">
        <v>0</v>
      </c>
      <c r="V336" s="87">
        <f t="shared" si="81"/>
        <v>1</v>
      </c>
      <c r="W336" s="276">
        <f t="shared" si="92"/>
        <v>0</v>
      </c>
      <c r="X336" s="276">
        <f t="shared" si="82"/>
        <v>0</v>
      </c>
      <c r="Y336" s="276">
        <f t="shared" si="93"/>
        <v>0</v>
      </c>
      <c r="Z336" s="276">
        <f t="shared" si="82"/>
        <v>0</v>
      </c>
      <c r="AB336" s="80"/>
      <c r="AC336" s="80"/>
      <c r="AD336" s="81"/>
      <c r="AE336" s="80"/>
      <c r="AF336" s="81"/>
      <c r="AG336" s="82"/>
      <c r="AH336" s="83"/>
      <c r="AI336" s="83"/>
      <c r="AJ336" s="84"/>
      <c r="AK336" s="80"/>
      <c r="AL336" s="80"/>
      <c r="AM336" s="80"/>
      <c r="AN336" s="80"/>
    </row>
    <row r="337" spans="2:40" s="49" customFormat="1" ht="15.6" hidden="1" customHeight="1" outlineLevel="1">
      <c r="B337" s="620"/>
      <c r="C337" s="600"/>
      <c r="D337" s="601"/>
      <c r="E337" s="374"/>
      <c r="F337" s="248"/>
      <c r="G337" s="252">
        <f t="shared" si="101"/>
        <v>0</v>
      </c>
      <c r="H337" s="86" t="s">
        <v>187</v>
      </c>
      <c r="I337" s="236">
        <v>0</v>
      </c>
      <c r="J337" s="252">
        <f t="shared" si="91"/>
        <v>0</v>
      </c>
      <c r="K337" s="358"/>
      <c r="L337" s="359"/>
      <c r="M337" s="325"/>
      <c r="N337" s="228">
        <f t="shared" si="98"/>
        <v>0</v>
      </c>
      <c r="O337" s="268">
        <f t="shared" si="99"/>
        <v>0</v>
      </c>
      <c r="P337" s="345">
        <v>0</v>
      </c>
      <c r="Q337" s="272">
        <f t="shared" si="100"/>
        <v>0</v>
      </c>
      <c r="R337" s="234"/>
      <c r="S337" s="235"/>
      <c r="T337" s="236">
        <v>0</v>
      </c>
      <c r="U337" s="236">
        <v>0</v>
      </c>
      <c r="V337" s="87">
        <f t="shared" si="81"/>
        <v>1</v>
      </c>
      <c r="W337" s="276">
        <f t="shared" si="92"/>
        <v>0</v>
      </c>
      <c r="X337" s="276">
        <f t="shared" si="82"/>
        <v>0</v>
      </c>
      <c r="Y337" s="276">
        <f t="shared" si="93"/>
        <v>0</v>
      </c>
      <c r="Z337" s="276">
        <f t="shared" si="82"/>
        <v>0</v>
      </c>
      <c r="AB337" s="80"/>
      <c r="AC337" s="80"/>
      <c r="AD337" s="81"/>
      <c r="AE337" s="80"/>
      <c r="AF337" s="81"/>
      <c r="AG337" s="82"/>
      <c r="AH337" s="83"/>
      <c r="AI337" s="83"/>
      <c r="AJ337" s="84"/>
      <c r="AK337" s="80"/>
      <c r="AL337" s="80"/>
      <c r="AM337" s="80"/>
      <c r="AN337" s="80"/>
    </row>
    <row r="338" spans="2:40" s="49" customFormat="1" ht="15.6" hidden="1" customHeight="1" outlineLevel="1">
      <c r="B338" s="620"/>
      <c r="C338" s="600"/>
      <c r="D338" s="601"/>
      <c r="E338" s="374"/>
      <c r="F338" s="248"/>
      <c r="G338" s="252">
        <f t="shared" si="101"/>
        <v>0</v>
      </c>
      <c r="H338" s="86" t="s">
        <v>187</v>
      </c>
      <c r="I338" s="236">
        <v>0</v>
      </c>
      <c r="J338" s="252">
        <f t="shared" si="91"/>
        <v>0</v>
      </c>
      <c r="K338" s="358"/>
      <c r="L338" s="359"/>
      <c r="M338" s="325"/>
      <c r="N338" s="228">
        <f t="shared" si="98"/>
        <v>0</v>
      </c>
      <c r="O338" s="268">
        <f t="shared" si="99"/>
        <v>0</v>
      </c>
      <c r="P338" s="345">
        <v>0</v>
      </c>
      <c r="Q338" s="272">
        <f t="shared" si="100"/>
        <v>0</v>
      </c>
      <c r="R338" s="234"/>
      <c r="S338" s="235"/>
      <c r="T338" s="236">
        <v>0</v>
      </c>
      <c r="U338" s="236">
        <v>0</v>
      </c>
      <c r="V338" s="87">
        <f t="shared" si="81"/>
        <v>1</v>
      </c>
      <c r="W338" s="276">
        <f t="shared" si="92"/>
        <v>0</v>
      </c>
      <c r="X338" s="276">
        <f t="shared" si="82"/>
        <v>0</v>
      </c>
      <c r="Y338" s="276">
        <f t="shared" si="93"/>
        <v>0</v>
      </c>
      <c r="Z338" s="276">
        <f t="shared" si="82"/>
        <v>0</v>
      </c>
      <c r="AB338" s="80"/>
      <c r="AC338" s="80"/>
      <c r="AD338" s="81"/>
      <c r="AE338" s="80"/>
      <c r="AF338" s="81"/>
      <c r="AG338" s="82"/>
      <c r="AH338" s="83"/>
      <c r="AI338" s="83"/>
      <c r="AJ338" s="84"/>
      <c r="AK338" s="80"/>
      <c r="AL338" s="80"/>
      <c r="AM338" s="80"/>
      <c r="AN338" s="80"/>
    </row>
    <row r="339" spans="2:40" s="49" customFormat="1" ht="15.6" hidden="1" customHeight="1" outlineLevel="1">
      <c r="B339" s="620"/>
      <c r="C339" s="600"/>
      <c r="D339" s="601"/>
      <c r="E339" s="374"/>
      <c r="F339" s="248"/>
      <c r="G339" s="252">
        <f t="shared" si="101"/>
        <v>0</v>
      </c>
      <c r="H339" s="86" t="s">
        <v>187</v>
      </c>
      <c r="I339" s="236">
        <v>0</v>
      </c>
      <c r="J339" s="252">
        <f t="shared" si="91"/>
        <v>0</v>
      </c>
      <c r="K339" s="358"/>
      <c r="L339" s="359"/>
      <c r="M339" s="325"/>
      <c r="N339" s="228">
        <f t="shared" si="98"/>
        <v>0</v>
      </c>
      <c r="O339" s="268">
        <f t="shared" si="99"/>
        <v>0</v>
      </c>
      <c r="P339" s="345">
        <v>0</v>
      </c>
      <c r="Q339" s="272">
        <f t="shared" si="100"/>
        <v>0</v>
      </c>
      <c r="R339" s="234"/>
      <c r="S339" s="235"/>
      <c r="T339" s="236">
        <v>0</v>
      </c>
      <c r="U339" s="236">
        <v>0</v>
      </c>
      <c r="V339" s="87">
        <f t="shared" si="81"/>
        <v>1</v>
      </c>
      <c r="W339" s="276">
        <f t="shared" si="92"/>
        <v>0</v>
      </c>
      <c r="X339" s="276">
        <f t="shared" si="82"/>
        <v>0</v>
      </c>
      <c r="Y339" s="276">
        <f t="shared" si="93"/>
        <v>0</v>
      </c>
      <c r="Z339" s="276">
        <f t="shared" si="82"/>
        <v>0</v>
      </c>
      <c r="AB339" s="80"/>
      <c r="AC339" s="80"/>
      <c r="AD339" s="81"/>
      <c r="AE339" s="80"/>
      <c r="AF339" s="81"/>
      <c r="AG339" s="82"/>
      <c r="AH339" s="83"/>
      <c r="AI339" s="83"/>
      <c r="AJ339" s="84"/>
      <c r="AK339" s="80"/>
      <c r="AL339" s="80"/>
      <c r="AM339" s="80"/>
      <c r="AN339" s="80"/>
    </row>
    <row r="340" spans="2:40" s="49" customFormat="1" ht="15.6" hidden="1" customHeight="1" outlineLevel="1">
      <c r="B340" s="620"/>
      <c r="C340" s="600"/>
      <c r="D340" s="601"/>
      <c r="E340" s="374"/>
      <c r="F340" s="248"/>
      <c r="G340" s="252">
        <f t="shared" si="101"/>
        <v>0</v>
      </c>
      <c r="H340" s="86" t="s">
        <v>187</v>
      </c>
      <c r="I340" s="236">
        <v>0</v>
      </c>
      <c r="J340" s="252">
        <f t="shared" si="91"/>
        <v>0</v>
      </c>
      <c r="K340" s="358"/>
      <c r="L340" s="359"/>
      <c r="M340" s="325"/>
      <c r="N340" s="228">
        <f t="shared" si="98"/>
        <v>0</v>
      </c>
      <c r="O340" s="268">
        <f t="shared" si="99"/>
        <v>0</v>
      </c>
      <c r="P340" s="345">
        <v>0</v>
      </c>
      <c r="Q340" s="272">
        <f t="shared" si="100"/>
        <v>0</v>
      </c>
      <c r="R340" s="234"/>
      <c r="S340" s="235"/>
      <c r="T340" s="236">
        <v>0</v>
      </c>
      <c r="U340" s="236">
        <v>0</v>
      </c>
      <c r="V340" s="87">
        <f t="shared" si="81"/>
        <v>1</v>
      </c>
      <c r="W340" s="276">
        <f t="shared" si="92"/>
        <v>0</v>
      </c>
      <c r="X340" s="276">
        <f t="shared" si="82"/>
        <v>0</v>
      </c>
      <c r="Y340" s="276">
        <f t="shared" si="93"/>
        <v>0</v>
      </c>
      <c r="Z340" s="276">
        <f t="shared" si="82"/>
        <v>0</v>
      </c>
      <c r="AB340" s="80"/>
      <c r="AC340" s="80"/>
      <c r="AD340" s="81"/>
      <c r="AE340" s="80"/>
      <c r="AF340" s="81"/>
      <c r="AG340" s="82"/>
      <c r="AH340" s="83"/>
      <c r="AI340" s="83"/>
      <c r="AJ340" s="84"/>
      <c r="AK340" s="80"/>
      <c r="AL340" s="80"/>
      <c r="AM340" s="80"/>
      <c r="AN340" s="80"/>
    </row>
    <row r="341" spans="2:40" s="49" customFormat="1" ht="15.6" hidden="1" customHeight="1" outlineLevel="1">
      <c r="B341" s="620"/>
      <c r="C341" s="600"/>
      <c r="D341" s="601"/>
      <c r="E341" s="374"/>
      <c r="F341" s="248"/>
      <c r="G341" s="252">
        <f t="shared" si="101"/>
        <v>0</v>
      </c>
      <c r="H341" s="86" t="s">
        <v>187</v>
      </c>
      <c r="I341" s="236">
        <v>0</v>
      </c>
      <c r="J341" s="252">
        <f t="shared" si="91"/>
        <v>0</v>
      </c>
      <c r="K341" s="358"/>
      <c r="L341" s="359"/>
      <c r="M341" s="325"/>
      <c r="N341" s="228">
        <f t="shared" si="98"/>
        <v>0</v>
      </c>
      <c r="O341" s="268">
        <f t="shared" si="99"/>
        <v>0</v>
      </c>
      <c r="P341" s="345">
        <v>0</v>
      </c>
      <c r="Q341" s="272">
        <f t="shared" si="100"/>
        <v>0</v>
      </c>
      <c r="R341" s="234"/>
      <c r="S341" s="235"/>
      <c r="T341" s="236">
        <v>0</v>
      </c>
      <c r="U341" s="236">
        <v>0</v>
      </c>
      <c r="V341" s="87">
        <f t="shared" si="81"/>
        <v>1</v>
      </c>
      <c r="W341" s="276">
        <f t="shared" si="92"/>
        <v>0</v>
      </c>
      <c r="X341" s="276">
        <f t="shared" si="82"/>
        <v>0</v>
      </c>
      <c r="Y341" s="276">
        <f t="shared" si="93"/>
        <v>0</v>
      </c>
      <c r="Z341" s="276">
        <f t="shared" si="82"/>
        <v>0</v>
      </c>
      <c r="AB341" s="80"/>
      <c r="AC341" s="80"/>
      <c r="AD341" s="81"/>
      <c r="AE341" s="80"/>
      <c r="AF341" s="81"/>
      <c r="AG341" s="82"/>
      <c r="AH341" s="83"/>
      <c r="AI341" s="83"/>
      <c r="AJ341" s="84"/>
      <c r="AK341" s="80"/>
      <c r="AL341" s="80"/>
      <c r="AM341" s="80"/>
      <c r="AN341" s="80"/>
    </row>
    <row r="342" spans="2:40" s="49" customFormat="1" ht="15.6" hidden="1" customHeight="1" outlineLevel="1">
      <c r="B342" s="620"/>
      <c r="C342" s="600"/>
      <c r="D342" s="601"/>
      <c r="E342" s="374"/>
      <c r="F342" s="248"/>
      <c r="G342" s="252">
        <f t="shared" si="101"/>
        <v>0</v>
      </c>
      <c r="H342" s="86" t="s">
        <v>187</v>
      </c>
      <c r="I342" s="236">
        <v>0</v>
      </c>
      <c r="J342" s="252">
        <f t="shared" si="91"/>
        <v>0</v>
      </c>
      <c r="K342" s="358"/>
      <c r="L342" s="359"/>
      <c r="M342" s="325"/>
      <c r="N342" s="228">
        <f t="shared" si="98"/>
        <v>0</v>
      </c>
      <c r="O342" s="268">
        <f t="shared" si="99"/>
        <v>0</v>
      </c>
      <c r="P342" s="345">
        <v>0</v>
      </c>
      <c r="Q342" s="272">
        <f t="shared" si="100"/>
        <v>0</v>
      </c>
      <c r="R342" s="234"/>
      <c r="S342" s="235"/>
      <c r="T342" s="236">
        <v>0</v>
      </c>
      <c r="U342" s="236">
        <v>0</v>
      </c>
      <c r="V342" s="87">
        <f t="shared" si="81"/>
        <v>1</v>
      </c>
      <c r="W342" s="276">
        <f t="shared" si="92"/>
        <v>0</v>
      </c>
      <c r="X342" s="276">
        <f t="shared" si="82"/>
        <v>0</v>
      </c>
      <c r="Y342" s="276">
        <f t="shared" si="93"/>
        <v>0</v>
      </c>
      <c r="Z342" s="276">
        <f t="shared" si="82"/>
        <v>0</v>
      </c>
      <c r="AB342" s="80"/>
      <c r="AC342" s="80"/>
      <c r="AD342" s="81"/>
      <c r="AE342" s="80"/>
      <c r="AF342" s="81"/>
      <c r="AG342" s="82"/>
      <c r="AH342" s="83"/>
      <c r="AI342" s="83"/>
      <c r="AJ342" s="84"/>
      <c r="AK342" s="80"/>
      <c r="AL342" s="80"/>
      <c r="AM342" s="80"/>
      <c r="AN342" s="80"/>
    </row>
    <row r="343" spans="2:40" s="49" customFormat="1" ht="15.6" hidden="1" customHeight="1" outlineLevel="1">
      <c r="B343" s="620"/>
      <c r="C343" s="600"/>
      <c r="D343" s="601"/>
      <c r="E343" s="374"/>
      <c r="F343" s="248"/>
      <c r="G343" s="252">
        <f t="shared" si="101"/>
        <v>0</v>
      </c>
      <c r="H343" s="86" t="s">
        <v>187</v>
      </c>
      <c r="I343" s="236">
        <v>0</v>
      </c>
      <c r="J343" s="252">
        <f t="shared" si="91"/>
        <v>0</v>
      </c>
      <c r="K343" s="358"/>
      <c r="L343" s="359"/>
      <c r="M343" s="325"/>
      <c r="N343" s="228">
        <f t="shared" si="98"/>
        <v>0</v>
      </c>
      <c r="O343" s="268">
        <f t="shared" si="99"/>
        <v>0</v>
      </c>
      <c r="P343" s="345">
        <v>0</v>
      </c>
      <c r="Q343" s="272">
        <f t="shared" si="100"/>
        <v>0</v>
      </c>
      <c r="R343" s="234"/>
      <c r="S343" s="235"/>
      <c r="T343" s="236">
        <v>0</v>
      </c>
      <c r="U343" s="236">
        <v>0</v>
      </c>
      <c r="V343" s="87">
        <f t="shared" si="81"/>
        <v>1</v>
      </c>
      <c r="W343" s="276">
        <f t="shared" si="92"/>
        <v>0</v>
      </c>
      <c r="X343" s="276">
        <f t="shared" si="82"/>
        <v>0</v>
      </c>
      <c r="Y343" s="276">
        <f t="shared" si="93"/>
        <v>0</v>
      </c>
      <c r="Z343" s="276">
        <f t="shared" si="82"/>
        <v>0</v>
      </c>
      <c r="AB343" s="80"/>
      <c r="AC343" s="80"/>
      <c r="AD343" s="81"/>
      <c r="AE343" s="80"/>
      <c r="AF343" s="81"/>
      <c r="AG343" s="82"/>
      <c r="AH343" s="83"/>
      <c r="AI343" s="83"/>
      <c r="AJ343" s="84"/>
      <c r="AK343" s="80"/>
      <c r="AL343" s="80"/>
      <c r="AM343" s="80"/>
      <c r="AN343" s="80"/>
    </row>
    <row r="344" spans="2:40" s="49" customFormat="1" ht="15.6" hidden="1" customHeight="1" outlineLevel="1">
      <c r="B344" s="620"/>
      <c r="C344" s="600"/>
      <c r="D344" s="601"/>
      <c r="E344" s="374"/>
      <c r="F344" s="248"/>
      <c r="G344" s="252">
        <f>IF(AND(F344&lt;&gt;0,$D$31&lt;&gt;0),F344/$D$31,0)</f>
        <v>0</v>
      </c>
      <c r="H344" s="86" t="s">
        <v>187</v>
      </c>
      <c r="I344" s="236">
        <v>0</v>
      </c>
      <c r="J344" s="252">
        <f t="shared" si="91"/>
        <v>0</v>
      </c>
      <c r="K344" s="358"/>
      <c r="L344" s="359"/>
      <c r="M344" s="325"/>
      <c r="N344" s="228">
        <f t="shared" si="98"/>
        <v>0</v>
      </c>
      <c r="O344" s="268">
        <f t="shared" si="99"/>
        <v>0</v>
      </c>
      <c r="P344" s="345">
        <v>0</v>
      </c>
      <c r="Q344" s="272">
        <f t="shared" si="100"/>
        <v>0</v>
      </c>
      <c r="R344" s="234"/>
      <c r="S344" s="235"/>
      <c r="T344" s="236">
        <v>0</v>
      </c>
      <c r="U344" s="236">
        <v>0</v>
      </c>
      <c r="V344" s="87">
        <f t="shared" si="81"/>
        <v>1</v>
      </c>
      <c r="W344" s="276">
        <f t="shared" si="92"/>
        <v>0</v>
      </c>
      <c r="X344" s="276">
        <f t="shared" si="82"/>
        <v>0</v>
      </c>
      <c r="Y344" s="276">
        <f t="shared" si="93"/>
        <v>0</v>
      </c>
      <c r="Z344" s="276">
        <f t="shared" si="82"/>
        <v>0</v>
      </c>
      <c r="AB344" s="80"/>
      <c r="AC344" s="80"/>
      <c r="AD344" s="81"/>
      <c r="AE344" s="80"/>
      <c r="AF344" s="81"/>
      <c r="AG344" s="82"/>
      <c r="AH344" s="83"/>
      <c r="AI344" s="83"/>
      <c r="AJ344" s="84"/>
      <c r="AK344" s="80"/>
      <c r="AL344" s="80"/>
      <c r="AM344" s="80"/>
      <c r="AN344" s="80"/>
    </row>
    <row r="345" spans="2:40" s="49" customFormat="1" ht="15.6" hidden="1" customHeight="1" outlineLevel="1">
      <c r="B345" s="620"/>
      <c r="C345" s="600"/>
      <c r="D345" s="601"/>
      <c r="E345" s="374"/>
      <c r="F345" s="248"/>
      <c r="G345" s="252">
        <f>IF(AND(F345&lt;&gt;0,$D$31&lt;&gt;0),F345/$D$31,0)</f>
        <v>0</v>
      </c>
      <c r="H345" s="86" t="s">
        <v>187</v>
      </c>
      <c r="I345" s="236">
        <v>0</v>
      </c>
      <c r="J345" s="252">
        <f t="shared" si="91"/>
        <v>0</v>
      </c>
      <c r="K345" s="358"/>
      <c r="L345" s="359"/>
      <c r="M345" s="325"/>
      <c r="N345" s="228">
        <f t="shared" si="98"/>
        <v>0</v>
      </c>
      <c r="O345" s="268">
        <f t="shared" si="99"/>
        <v>0</v>
      </c>
      <c r="P345" s="345">
        <v>0</v>
      </c>
      <c r="Q345" s="272">
        <f t="shared" si="100"/>
        <v>0</v>
      </c>
      <c r="R345" s="234"/>
      <c r="S345" s="235"/>
      <c r="T345" s="236">
        <v>0</v>
      </c>
      <c r="U345" s="236">
        <v>0</v>
      </c>
      <c r="V345" s="87">
        <f t="shared" si="81"/>
        <v>1</v>
      </c>
      <c r="W345" s="276">
        <f t="shared" si="92"/>
        <v>0</v>
      </c>
      <c r="X345" s="276">
        <f t="shared" si="82"/>
        <v>0</v>
      </c>
      <c r="Y345" s="276">
        <f t="shared" si="93"/>
        <v>0</v>
      </c>
      <c r="Z345" s="276">
        <f t="shared" si="82"/>
        <v>0</v>
      </c>
      <c r="AB345" s="80"/>
      <c r="AC345" s="80"/>
      <c r="AD345" s="81"/>
      <c r="AE345" s="80"/>
      <c r="AF345" s="81"/>
      <c r="AG345" s="82"/>
      <c r="AH345" s="83"/>
      <c r="AI345" s="83"/>
      <c r="AJ345" s="84"/>
      <c r="AK345" s="80"/>
      <c r="AL345" s="80"/>
      <c r="AM345" s="80"/>
      <c r="AN345" s="80"/>
    </row>
    <row r="346" spans="2:40" s="49" customFormat="1" ht="15.6" hidden="1" customHeight="1" outlineLevel="1">
      <c r="B346" s="620"/>
      <c r="C346" s="600"/>
      <c r="D346" s="601"/>
      <c r="E346" s="374"/>
      <c r="F346" s="248"/>
      <c r="G346" s="252">
        <f>IF(AND(F346&lt;&gt;0,$D$31&lt;&gt;0),F346/$D$31,0)</f>
        <v>0</v>
      </c>
      <c r="H346" s="86" t="s">
        <v>187</v>
      </c>
      <c r="I346" s="236">
        <v>0</v>
      </c>
      <c r="J346" s="252">
        <f t="shared" si="91"/>
        <v>0</v>
      </c>
      <c r="K346" s="358"/>
      <c r="L346" s="359"/>
      <c r="M346" s="325"/>
      <c r="N346" s="228">
        <f t="shared" si="98"/>
        <v>0</v>
      </c>
      <c r="O346" s="268">
        <f t="shared" si="99"/>
        <v>0</v>
      </c>
      <c r="P346" s="345">
        <v>0</v>
      </c>
      <c r="Q346" s="272">
        <f t="shared" si="100"/>
        <v>0</v>
      </c>
      <c r="R346" s="234"/>
      <c r="S346" s="235"/>
      <c r="T346" s="236">
        <v>0</v>
      </c>
      <c r="U346" s="236">
        <v>0</v>
      </c>
      <c r="V346" s="87">
        <f t="shared" si="81"/>
        <v>1</v>
      </c>
      <c r="W346" s="276">
        <f t="shared" si="92"/>
        <v>0</v>
      </c>
      <c r="X346" s="276">
        <f t="shared" si="82"/>
        <v>0</v>
      </c>
      <c r="Y346" s="276">
        <f t="shared" si="93"/>
        <v>0</v>
      </c>
      <c r="Z346" s="276">
        <f t="shared" si="82"/>
        <v>0</v>
      </c>
      <c r="AB346" s="80"/>
      <c r="AC346" s="80"/>
      <c r="AD346" s="81"/>
      <c r="AE346" s="80"/>
      <c r="AF346" s="81"/>
      <c r="AG346" s="82"/>
      <c r="AH346" s="83"/>
      <c r="AI346" s="83"/>
      <c r="AJ346" s="84"/>
      <c r="AK346" s="80"/>
      <c r="AL346" s="80"/>
      <c r="AM346" s="80"/>
      <c r="AN346" s="80"/>
    </row>
    <row r="347" spans="2:40" s="49" customFormat="1" ht="15.6" hidden="1" customHeight="1" outlineLevel="1">
      <c r="B347" s="620"/>
      <c r="C347" s="600"/>
      <c r="D347" s="601"/>
      <c r="E347" s="374"/>
      <c r="F347" s="248"/>
      <c r="G347" s="252">
        <f t="shared" ref="G347:G349" si="102">IF(AND(F347&lt;&gt;0,$D$31&lt;&gt;0),F347/$D$31,0)</f>
        <v>0</v>
      </c>
      <c r="H347" s="86" t="s">
        <v>187</v>
      </c>
      <c r="I347" s="236">
        <v>0</v>
      </c>
      <c r="J347" s="252">
        <f t="shared" si="91"/>
        <v>0</v>
      </c>
      <c r="K347" s="358"/>
      <c r="L347" s="359"/>
      <c r="M347" s="325"/>
      <c r="N347" s="228">
        <f t="shared" si="98"/>
        <v>0</v>
      </c>
      <c r="O347" s="268">
        <f t="shared" si="99"/>
        <v>0</v>
      </c>
      <c r="P347" s="345">
        <v>0</v>
      </c>
      <c r="Q347" s="272">
        <f t="shared" si="100"/>
        <v>0</v>
      </c>
      <c r="R347" s="234"/>
      <c r="S347" s="235"/>
      <c r="T347" s="236">
        <v>0</v>
      </c>
      <c r="U347" s="236">
        <v>0</v>
      </c>
      <c r="V347" s="87">
        <f t="shared" si="81"/>
        <v>1</v>
      </c>
      <c r="W347" s="276">
        <f t="shared" si="92"/>
        <v>0</v>
      </c>
      <c r="X347" s="276">
        <f t="shared" si="82"/>
        <v>0</v>
      </c>
      <c r="Y347" s="276">
        <f t="shared" si="93"/>
        <v>0</v>
      </c>
      <c r="Z347" s="276">
        <f t="shared" si="82"/>
        <v>0</v>
      </c>
      <c r="AB347" s="80"/>
      <c r="AC347" s="80"/>
      <c r="AD347" s="81"/>
      <c r="AE347" s="80"/>
      <c r="AF347" s="81"/>
      <c r="AG347" s="82"/>
      <c r="AH347" s="83"/>
      <c r="AI347" s="83"/>
      <c r="AJ347" s="84"/>
      <c r="AK347" s="80"/>
      <c r="AL347" s="80"/>
      <c r="AM347" s="80"/>
      <c r="AN347" s="80"/>
    </row>
    <row r="348" spans="2:40" s="49" customFormat="1" ht="15.6" hidden="1" customHeight="1" outlineLevel="1">
      <c r="B348" s="620"/>
      <c r="C348" s="600"/>
      <c r="D348" s="601"/>
      <c r="E348" s="374"/>
      <c r="F348" s="248"/>
      <c r="G348" s="252">
        <f t="shared" si="102"/>
        <v>0</v>
      </c>
      <c r="H348" s="86" t="s">
        <v>187</v>
      </c>
      <c r="I348" s="236">
        <v>0</v>
      </c>
      <c r="J348" s="252">
        <f t="shared" si="91"/>
        <v>0</v>
      </c>
      <c r="K348" s="358"/>
      <c r="L348" s="359"/>
      <c r="M348" s="325"/>
      <c r="N348" s="228">
        <f t="shared" si="98"/>
        <v>0</v>
      </c>
      <c r="O348" s="268">
        <f t="shared" si="99"/>
        <v>0</v>
      </c>
      <c r="P348" s="345">
        <v>0</v>
      </c>
      <c r="Q348" s="272">
        <f t="shared" si="100"/>
        <v>0</v>
      </c>
      <c r="R348" s="234"/>
      <c r="S348" s="235"/>
      <c r="T348" s="236">
        <v>0</v>
      </c>
      <c r="U348" s="236">
        <v>0</v>
      </c>
      <c r="V348" s="87">
        <f t="shared" si="81"/>
        <v>1</v>
      </c>
      <c r="W348" s="276">
        <f t="shared" si="92"/>
        <v>0</v>
      </c>
      <c r="X348" s="276">
        <f t="shared" si="82"/>
        <v>0</v>
      </c>
      <c r="Y348" s="276">
        <f t="shared" si="93"/>
        <v>0</v>
      </c>
      <c r="Z348" s="276">
        <f t="shared" si="82"/>
        <v>0</v>
      </c>
      <c r="AB348" s="80"/>
      <c r="AC348" s="80"/>
      <c r="AD348" s="81"/>
      <c r="AE348" s="80"/>
      <c r="AF348" s="81"/>
      <c r="AG348" s="82"/>
      <c r="AH348" s="83"/>
      <c r="AI348" s="83"/>
      <c r="AJ348" s="84"/>
      <c r="AK348" s="80"/>
      <c r="AL348" s="80"/>
      <c r="AM348" s="80"/>
      <c r="AN348" s="80"/>
    </row>
    <row r="349" spans="2:40" s="49" customFormat="1" ht="15.6" hidden="1" customHeight="1" outlineLevel="1">
      <c r="B349" s="621"/>
      <c r="C349" s="602"/>
      <c r="D349" s="603"/>
      <c r="E349" s="374"/>
      <c r="F349" s="248"/>
      <c r="G349" s="252">
        <f t="shared" si="102"/>
        <v>0</v>
      </c>
      <c r="H349" s="86" t="s">
        <v>187</v>
      </c>
      <c r="I349" s="236">
        <v>0</v>
      </c>
      <c r="J349" s="252">
        <f t="shared" si="91"/>
        <v>0</v>
      </c>
      <c r="K349" s="358"/>
      <c r="L349" s="359"/>
      <c r="M349" s="325"/>
      <c r="N349" s="228">
        <f t="shared" si="98"/>
        <v>0</v>
      </c>
      <c r="O349" s="268">
        <f t="shared" si="99"/>
        <v>0</v>
      </c>
      <c r="P349" s="345">
        <v>0</v>
      </c>
      <c r="Q349" s="272">
        <f t="shared" si="100"/>
        <v>0</v>
      </c>
      <c r="R349" s="234"/>
      <c r="S349" s="235"/>
      <c r="T349" s="236">
        <v>0</v>
      </c>
      <c r="U349" s="236">
        <v>0</v>
      </c>
      <c r="V349" s="87">
        <f t="shared" ref="V349:V412" si="103">1-T349-U349</f>
        <v>1</v>
      </c>
      <c r="W349" s="276">
        <f t="shared" si="92"/>
        <v>0</v>
      </c>
      <c r="X349" s="276">
        <f t="shared" ref="X349:Z412" si="104">IF(AND(W349&lt;&gt;0,$D$31&lt;&gt;0),W349/$D$31,0)</f>
        <v>0</v>
      </c>
      <c r="Y349" s="276">
        <f t="shared" si="93"/>
        <v>0</v>
      </c>
      <c r="Z349" s="276">
        <f t="shared" si="104"/>
        <v>0</v>
      </c>
      <c r="AB349" s="80"/>
      <c r="AC349" s="80"/>
      <c r="AD349" s="81"/>
      <c r="AE349" s="80"/>
      <c r="AF349" s="81"/>
      <c r="AG349" s="82"/>
      <c r="AH349" s="83"/>
      <c r="AI349" s="83"/>
      <c r="AJ349" s="84"/>
      <c r="AK349" s="80"/>
      <c r="AL349" s="80"/>
      <c r="AM349" s="80"/>
      <c r="AN349" s="80"/>
    </row>
    <row r="350" spans="2:40" s="49" customFormat="1" ht="15.75" collapsed="1">
      <c r="B350" s="89">
        <v>4</v>
      </c>
      <c r="C350" s="566" t="s">
        <v>69</v>
      </c>
      <c r="D350" s="567"/>
      <c r="E350" s="219" t="s">
        <v>187</v>
      </c>
      <c r="F350" s="247">
        <f>SUM(F351:F370)</f>
        <v>0</v>
      </c>
      <c r="G350" s="247">
        <f>IF(AND(F350&lt;&gt;0,$D$31&lt;&gt;0),F350/$D$31,0)</f>
        <v>0</v>
      </c>
      <c r="H350" s="86" t="s">
        <v>187</v>
      </c>
      <c r="I350" s="216" t="s">
        <v>187</v>
      </c>
      <c r="J350" s="249">
        <f>SUM(J351:J370)</f>
        <v>0</v>
      </c>
      <c r="K350" s="230" t="s">
        <v>187</v>
      </c>
      <c r="L350" s="262" t="s">
        <v>187</v>
      </c>
      <c r="M350" s="264" t="s">
        <v>187</v>
      </c>
      <c r="N350" s="266" t="s">
        <v>187</v>
      </c>
      <c r="O350" s="269">
        <f>SUM(O351:O370)</f>
        <v>0</v>
      </c>
      <c r="P350" s="232" t="s">
        <v>187</v>
      </c>
      <c r="Q350" s="273">
        <f>SUM(Q351:Q370)</f>
        <v>0</v>
      </c>
      <c r="R350" s="231" t="s">
        <v>187</v>
      </c>
      <c r="S350" s="233" t="s">
        <v>187</v>
      </c>
      <c r="T350" s="278">
        <f>IF(W350&lt;&gt;0,W350/($F$350+$O$350),0)</f>
        <v>0</v>
      </c>
      <c r="U350" s="278">
        <f>IF(Y350&lt;&gt;0,Y350/($F$350+$O$350),0)</f>
        <v>0</v>
      </c>
      <c r="V350" s="215">
        <f t="shared" si="103"/>
        <v>1</v>
      </c>
      <c r="W350" s="277">
        <f>SUM(W351:W370)</f>
        <v>0</v>
      </c>
      <c r="X350" s="277">
        <f t="shared" si="104"/>
        <v>0</v>
      </c>
      <c r="Y350" s="277">
        <f>SUM(Y351:Y370)</f>
        <v>0</v>
      </c>
      <c r="Z350" s="277">
        <f t="shared" si="104"/>
        <v>0</v>
      </c>
      <c r="AB350" s="80"/>
      <c r="AC350" s="80"/>
      <c r="AD350" s="81"/>
      <c r="AE350" s="80"/>
      <c r="AF350" s="81"/>
      <c r="AG350" s="82"/>
      <c r="AH350" s="83"/>
      <c r="AI350" s="83"/>
      <c r="AJ350" s="84"/>
      <c r="AK350" s="80"/>
      <c r="AL350" s="80"/>
      <c r="AM350" s="80"/>
      <c r="AN350" s="80"/>
    </row>
    <row r="351" spans="2:40" s="49" customFormat="1" ht="15.6" hidden="1" customHeight="1" outlineLevel="1">
      <c r="B351" s="619">
        <v>4</v>
      </c>
      <c r="C351" s="598" t="s">
        <v>69</v>
      </c>
      <c r="D351" s="599"/>
      <c r="E351" s="374"/>
      <c r="F351" s="248"/>
      <c r="G351" s="252">
        <f>IF(AND(F351&lt;&gt;0,$D$31&lt;&gt;0),F351/$D$31,0)</f>
        <v>0</v>
      </c>
      <c r="H351" s="86" t="s">
        <v>187</v>
      </c>
      <c r="I351" s="236">
        <v>0</v>
      </c>
      <c r="J351" s="252">
        <f t="shared" si="91"/>
        <v>0</v>
      </c>
      <c r="K351" s="358"/>
      <c r="L351" s="359"/>
      <c r="M351" s="325"/>
      <c r="N351" s="228">
        <f>IF(M351&lt;&gt;0,INT(59/M351),0)</f>
        <v>0</v>
      </c>
      <c r="O351" s="268">
        <f>F351*N351</f>
        <v>0</v>
      </c>
      <c r="P351" s="345">
        <v>0</v>
      </c>
      <c r="Q351" s="272">
        <f>O351*P351</f>
        <v>0</v>
      </c>
      <c r="R351" s="234"/>
      <c r="S351" s="235"/>
      <c r="T351" s="236">
        <v>0</v>
      </c>
      <c r="U351" s="236">
        <v>0</v>
      </c>
      <c r="V351" s="87">
        <f t="shared" si="103"/>
        <v>1</v>
      </c>
      <c r="W351" s="276">
        <f t="shared" si="92"/>
        <v>0</v>
      </c>
      <c r="X351" s="276">
        <f t="shared" si="104"/>
        <v>0</v>
      </c>
      <c r="Y351" s="276">
        <f t="shared" si="93"/>
        <v>0</v>
      </c>
      <c r="Z351" s="276">
        <f t="shared" si="104"/>
        <v>0</v>
      </c>
      <c r="AB351" s="80"/>
      <c r="AC351" s="80"/>
      <c r="AD351" s="81"/>
      <c r="AE351" s="80"/>
      <c r="AF351" s="81"/>
      <c r="AG351" s="82"/>
      <c r="AH351" s="83"/>
      <c r="AI351" s="83"/>
      <c r="AJ351" s="84"/>
      <c r="AK351" s="80"/>
      <c r="AL351" s="80"/>
      <c r="AM351" s="80"/>
      <c r="AN351" s="80"/>
    </row>
    <row r="352" spans="2:40" s="49" customFormat="1" ht="15.6" hidden="1" customHeight="1" outlineLevel="1">
      <c r="B352" s="620"/>
      <c r="C352" s="600"/>
      <c r="D352" s="601"/>
      <c r="E352" s="374"/>
      <c r="F352" s="248"/>
      <c r="G352" s="252">
        <f>IF(AND(F352&lt;&gt;0,$D$31&lt;&gt;0),F352/$D$31,0)</f>
        <v>0</v>
      </c>
      <c r="H352" s="86" t="s">
        <v>187</v>
      </c>
      <c r="I352" s="236">
        <v>0</v>
      </c>
      <c r="J352" s="252">
        <f t="shared" si="91"/>
        <v>0</v>
      </c>
      <c r="K352" s="358"/>
      <c r="L352" s="359"/>
      <c r="M352" s="325"/>
      <c r="N352" s="228">
        <f t="shared" ref="N352:N370" si="105">IF(M352&lt;&gt;0,INT(59/M352),0)</f>
        <v>0</v>
      </c>
      <c r="O352" s="268">
        <f t="shared" ref="O352:O370" si="106">F352*N352</f>
        <v>0</v>
      </c>
      <c r="P352" s="345">
        <v>0</v>
      </c>
      <c r="Q352" s="272">
        <f t="shared" ref="Q352:Q370" si="107">O352*P352</f>
        <v>0</v>
      </c>
      <c r="R352" s="234"/>
      <c r="S352" s="235"/>
      <c r="T352" s="236">
        <v>0</v>
      </c>
      <c r="U352" s="236">
        <v>0</v>
      </c>
      <c r="V352" s="87">
        <f t="shared" si="103"/>
        <v>1</v>
      </c>
      <c r="W352" s="276">
        <f t="shared" si="92"/>
        <v>0</v>
      </c>
      <c r="X352" s="276">
        <f t="shared" si="104"/>
        <v>0</v>
      </c>
      <c r="Y352" s="276">
        <f t="shared" si="93"/>
        <v>0</v>
      </c>
      <c r="Z352" s="276">
        <f t="shared" si="104"/>
        <v>0</v>
      </c>
      <c r="AB352" s="80"/>
      <c r="AC352" s="80"/>
      <c r="AD352" s="81"/>
      <c r="AE352" s="80"/>
      <c r="AF352" s="81"/>
      <c r="AG352" s="82"/>
      <c r="AH352" s="83"/>
      <c r="AI352" s="83"/>
      <c r="AJ352" s="84"/>
      <c r="AK352" s="80"/>
      <c r="AL352" s="80"/>
      <c r="AM352" s="80"/>
      <c r="AN352" s="80"/>
    </row>
    <row r="353" spans="2:40" s="49" customFormat="1" ht="15.6" hidden="1" customHeight="1" outlineLevel="1">
      <c r="B353" s="620"/>
      <c r="C353" s="600"/>
      <c r="D353" s="601"/>
      <c r="E353" s="374"/>
      <c r="F353" s="248"/>
      <c r="G353" s="252">
        <f t="shared" ref="G353:G364" si="108">IF(AND(F353&lt;&gt;0,$D$31&lt;&gt;0),F353/$D$31,0)</f>
        <v>0</v>
      </c>
      <c r="H353" s="86" t="s">
        <v>187</v>
      </c>
      <c r="I353" s="236">
        <v>0</v>
      </c>
      <c r="J353" s="252">
        <f t="shared" si="91"/>
        <v>0</v>
      </c>
      <c r="K353" s="358"/>
      <c r="L353" s="359"/>
      <c r="M353" s="325"/>
      <c r="N353" s="228">
        <f t="shared" si="105"/>
        <v>0</v>
      </c>
      <c r="O353" s="268">
        <f t="shared" si="106"/>
        <v>0</v>
      </c>
      <c r="P353" s="345">
        <v>0</v>
      </c>
      <c r="Q353" s="272">
        <f t="shared" si="107"/>
        <v>0</v>
      </c>
      <c r="R353" s="234"/>
      <c r="S353" s="235"/>
      <c r="T353" s="236">
        <v>0</v>
      </c>
      <c r="U353" s="236">
        <v>0</v>
      </c>
      <c r="V353" s="87">
        <f t="shared" si="103"/>
        <v>1</v>
      </c>
      <c r="W353" s="276">
        <f t="shared" si="92"/>
        <v>0</v>
      </c>
      <c r="X353" s="276">
        <f t="shared" si="104"/>
        <v>0</v>
      </c>
      <c r="Y353" s="276">
        <f t="shared" si="93"/>
        <v>0</v>
      </c>
      <c r="Z353" s="276">
        <f t="shared" si="104"/>
        <v>0</v>
      </c>
      <c r="AB353" s="80"/>
      <c r="AC353" s="80"/>
      <c r="AD353" s="81"/>
      <c r="AE353" s="80"/>
      <c r="AF353" s="81"/>
      <c r="AG353" s="82"/>
      <c r="AH353" s="83"/>
      <c r="AI353" s="83"/>
      <c r="AJ353" s="84"/>
      <c r="AK353" s="80"/>
      <c r="AL353" s="80"/>
      <c r="AM353" s="80"/>
      <c r="AN353" s="80"/>
    </row>
    <row r="354" spans="2:40" s="49" customFormat="1" ht="15.6" hidden="1" customHeight="1" outlineLevel="1">
      <c r="B354" s="620"/>
      <c r="C354" s="600"/>
      <c r="D354" s="601"/>
      <c r="E354" s="374"/>
      <c r="F354" s="248"/>
      <c r="G354" s="252">
        <f t="shared" si="108"/>
        <v>0</v>
      </c>
      <c r="H354" s="86" t="s">
        <v>187</v>
      </c>
      <c r="I354" s="236">
        <v>0</v>
      </c>
      <c r="J354" s="252">
        <f t="shared" si="91"/>
        <v>0</v>
      </c>
      <c r="K354" s="358"/>
      <c r="L354" s="359"/>
      <c r="M354" s="325"/>
      <c r="N354" s="228">
        <f t="shared" si="105"/>
        <v>0</v>
      </c>
      <c r="O354" s="268">
        <f t="shared" si="106"/>
        <v>0</v>
      </c>
      <c r="P354" s="345">
        <v>0</v>
      </c>
      <c r="Q354" s="272">
        <f t="shared" si="107"/>
        <v>0</v>
      </c>
      <c r="R354" s="234"/>
      <c r="S354" s="235"/>
      <c r="T354" s="236">
        <v>0</v>
      </c>
      <c r="U354" s="236">
        <v>0</v>
      </c>
      <c r="V354" s="87">
        <f t="shared" si="103"/>
        <v>1</v>
      </c>
      <c r="W354" s="276">
        <f t="shared" si="92"/>
        <v>0</v>
      </c>
      <c r="X354" s="276">
        <f t="shared" si="104"/>
        <v>0</v>
      </c>
      <c r="Y354" s="276">
        <f t="shared" si="93"/>
        <v>0</v>
      </c>
      <c r="Z354" s="276">
        <f t="shared" si="104"/>
        <v>0</v>
      </c>
      <c r="AB354" s="80"/>
      <c r="AC354" s="80"/>
      <c r="AD354" s="81"/>
      <c r="AE354" s="80"/>
      <c r="AF354" s="81"/>
      <c r="AG354" s="82"/>
      <c r="AH354" s="83"/>
      <c r="AI354" s="83"/>
      <c r="AJ354" s="84"/>
      <c r="AK354" s="80"/>
      <c r="AL354" s="80"/>
      <c r="AM354" s="80"/>
      <c r="AN354" s="80"/>
    </row>
    <row r="355" spans="2:40" s="49" customFormat="1" ht="15.6" hidden="1" customHeight="1" outlineLevel="1">
      <c r="B355" s="620"/>
      <c r="C355" s="600"/>
      <c r="D355" s="601"/>
      <c r="E355" s="374"/>
      <c r="F355" s="248"/>
      <c r="G355" s="252">
        <f t="shared" si="108"/>
        <v>0</v>
      </c>
      <c r="H355" s="86" t="s">
        <v>187</v>
      </c>
      <c r="I355" s="236">
        <v>0</v>
      </c>
      <c r="J355" s="252">
        <f t="shared" si="91"/>
        <v>0</v>
      </c>
      <c r="K355" s="358"/>
      <c r="L355" s="359"/>
      <c r="M355" s="325"/>
      <c r="N355" s="228">
        <f t="shared" si="105"/>
        <v>0</v>
      </c>
      <c r="O355" s="268">
        <f t="shared" si="106"/>
        <v>0</v>
      </c>
      <c r="P355" s="345">
        <v>0</v>
      </c>
      <c r="Q355" s="272">
        <f t="shared" si="107"/>
        <v>0</v>
      </c>
      <c r="R355" s="234"/>
      <c r="S355" s="235"/>
      <c r="T355" s="236">
        <v>0</v>
      </c>
      <c r="U355" s="236">
        <v>0</v>
      </c>
      <c r="V355" s="87">
        <f t="shared" si="103"/>
        <v>1</v>
      </c>
      <c r="W355" s="276">
        <f t="shared" si="92"/>
        <v>0</v>
      </c>
      <c r="X355" s="276">
        <f t="shared" si="104"/>
        <v>0</v>
      </c>
      <c r="Y355" s="276">
        <f t="shared" si="93"/>
        <v>0</v>
      </c>
      <c r="Z355" s="276">
        <f t="shared" si="104"/>
        <v>0</v>
      </c>
      <c r="AB355" s="80"/>
      <c r="AC355" s="80"/>
      <c r="AD355" s="81"/>
      <c r="AE355" s="80"/>
      <c r="AF355" s="81"/>
      <c r="AG355" s="82"/>
      <c r="AH355" s="83"/>
      <c r="AI355" s="83"/>
      <c r="AJ355" s="84"/>
      <c r="AK355" s="80"/>
      <c r="AL355" s="80"/>
      <c r="AM355" s="80"/>
      <c r="AN355" s="80"/>
    </row>
    <row r="356" spans="2:40" s="49" customFormat="1" ht="15.6" hidden="1" customHeight="1" outlineLevel="1">
      <c r="B356" s="620"/>
      <c r="C356" s="600"/>
      <c r="D356" s="601"/>
      <c r="E356" s="374"/>
      <c r="F356" s="248"/>
      <c r="G356" s="252">
        <f t="shared" si="108"/>
        <v>0</v>
      </c>
      <c r="H356" s="86" t="s">
        <v>187</v>
      </c>
      <c r="I356" s="236">
        <v>0</v>
      </c>
      <c r="J356" s="252">
        <f t="shared" si="91"/>
        <v>0</v>
      </c>
      <c r="K356" s="358"/>
      <c r="L356" s="359"/>
      <c r="M356" s="325"/>
      <c r="N356" s="228">
        <f t="shared" si="105"/>
        <v>0</v>
      </c>
      <c r="O356" s="268">
        <f t="shared" si="106"/>
        <v>0</v>
      </c>
      <c r="P356" s="345">
        <v>0</v>
      </c>
      <c r="Q356" s="272">
        <f t="shared" si="107"/>
        <v>0</v>
      </c>
      <c r="R356" s="234"/>
      <c r="S356" s="235"/>
      <c r="T356" s="236">
        <v>0</v>
      </c>
      <c r="U356" s="236">
        <v>0</v>
      </c>
      <c r="V356" s="87">
        <f t="shared" si="103"/>
        <v>1</v>
      </c>
      <c r="W356" s="276">
        <f t="shared" si="92"/>
        <v>0</v>
      </c>
      <c r="X356" s="276">
        <f t="shared" si="104"/>
        <v>0</v>
      </c>
      <c r="Y356" s="276">
        <f t="shared" si="93"/>
        <v>0</v>
      </c>
      <c r="Z356" s="276">
        <f t="shared" si="104"/>
        <v>0</v>
      </c>
      <c r="AB356" s="80"/>
      <c r="AC356" s="80"/>
      <c r="AD356" s="81"/>
      <c r="AE356" s="80"/>
      <c r="AF356" s="81"/>
      <c r="AG356" s="82"/>
      <c r="AH356" s="83"/>
      <c r="AI356" s="83"/>
      <c r="AJ356" s="84"/>
      <c r="AK356" s="80"/>
      <c r="AL356" s="80"/>
      <c r="AM356" s="80"/>
      <c r="AN356" s="80"/>
    </row>
    <row r="357" spans="2:40" s="49" customFormat="1" ht="15.6" hidden="1" customHeight="1" outlineLevel="1">
      <c r="B357" s="620"/>
      <c r="C357" s="600"/>
      <c r="D357" s="601"/>
      <c r="E357" s="374"/>
      <c r="F357" s="248"/>
      <c r="G357" s="252">
        <f t="shared" si="108"/>
        <v>0</v>
      </c>
      <c r="H357" s="86" t="s">
        <v>187</v>
      </c>
      <c r="I357" s="236">
        <v>0</v>
      </c>
      <c r="J357" s="252">
        <f t="shared" si="91"/>
        <v>0</v>
      </c>
      <c r="K357" s="358"/>
      <c r="L357" s="359"/>
      <c r="M357" s="325"/>
      <c r="N357" s="228">
        <f t="shared" si="105"/>
        <v>0</v>
      </c>
      <c r="O357" s="268">
        <f t="shared" si="106"/>
        <v>0</v>
      </c>
      <c r="P357" s="345">
        <v>0</v>
      </c>
      <c r="Q357" s="272">
        <f t="shared" si="107"/>
        <v>0</v>
      </c>
      <c r="R357" s="234"/>
      <c r="S357" s="235"/>
      <c r="T357" s="236">
        <v>0</v>
      </c>
      <c r="U357" s="236">
        <v>0</v>
      </c>
      <c r="V357" s="87">
        <f t="shared" si="103"/>
        <v>1</v>
      </c>
      <c r="W357" s="276">
        <f t="shared" si="92"/>
        <v>0</v>
      </c>
      <c r="X357" s="276">
        <f t="shared" si="104"/>
        <v>0</v>
      </c>
      <c r="Y357" s="276">
        <f t="shared" si="93"/>
        <v>0</v>
      </c>
      <c r="Z357" s="276">
        <f t="shared" si="104"/>
        <v>0</v>
      </c>
      <c r="AB357" s="80"/>
      <c r="AC357" s="80"/>
      <c r="AD357" s="81"/>
      <c r="AE357" s="80"/>
      <c r="AF357" s="81"/>
      <c r="AG357" s="82"/>
      <c r="AH357" s="83"/>
      <c r="AI357" s="83"/>
      <c r="AJ357" s="84"/>
      <c r="AK357" s="80"/>
      <c r="AL357" s="80"/>
      <c r="AM357" s="80"/>
      <c r="AN357" s="80"/>
    </row>
    <row r="358" spans="2:40" s="49" customFormat="1" ht="15.6" hidden="1" customHeight="1" outlineLevel="1">
      <c r="B358" s="620"/>
      <c r="C358" s="600"/>
      <c r="D358" s="601"/>
      <c r="E358" s="374"/>
      <c r="F358" s="248"/>
      <c r="G358" s="252">
        <f t="shared" si="108"/>
        <v>0</v>
      </c>
      <c r="H358" s="86" t="s">
        <v>187</v>
      </c>
      <c r="I358" s="236">
        <v>0</v>
      </c>
      <c r="J358" s="252">
        <f t="shared" si="91"/>
        <v>0</v>
      </c>
      <c r="K358" s="358"/>
      <c r="L358" s="359"/>
      <c r="M358" s="325"/>
      <c r="N358" s="228">
        <f t="shared" si="105"/>
        <v>0</v>
      </c>
      <c r="O358" s="268">
        <f t="shared" si="106"/>
        <v>0</v>
      </c>
      <c r="P358" s="345">
        <v>0</v>
      </c>
      <c r="Q358" s="272">
        <f t="shared" si="107"/>
        <v>0</v>
      </c>
      <c r="R358" s="234"/>
      <c r="S358" s="235"/>
      <c r="T358" s="236">
        <v>0</v>
      </c>
      <c r="U358" s="236">
        <v>0</v>
      </c>
      <c r="V358" s="87">
        <f t="shared" si="103"/>
        <v>1</v>
      </c>
      <c r="W358" s="276">
        <f t="shared" si="92"/>
        <v>0</v>
      </c>
      <c r="X358" s="276">
        <f t="shared" si="104"/>
        <v>0</v>
      </c>
      <c r="Y358" s="276">
        <f t="shared" si="93"/>
        <v>0</v>
      </c>
      <c r="Z358" s="276">
        <f t="shared" si="104"/>
        <v>0</v>
      </c>
      <c r="AB358" s="80"/>
      <c r="AC358" s="80"/>
      <c r="AD358" s="81"/>
      <c r="AE358" s="80"/>
      <c r="AF358" s="81"/>
      <c r="AG358" s="82"/>
      <c r="AH358" s="83"/>
      <c r="AI358" s="83"/>
      <c r="AJ358" s="84"/>
      <c r="AK358" s="80"/>
      <c r="AL358" s="80"/>
      <c r="AM358" s="80"/>
      <c r="AN358" s="80"/>
    </row>
    <row r="359" spans="2:40" s="49" customFormat="1" ht="15.6" hidden="1" customHeight="1" outlineLevel="1">
      <c r="B359" s="620"/>
      <c r="C359" s="600"/>
      <c r="D359" s="601"/>
      <c r="E359" s="374"/>
      <c r="F359" s="248"/>
      <c r="G359" s="252">
        <f t="shared" si="108"/>
        <v>0</v>
      </c>
      <c r="H359" s="86" t="s">
        <v>187</v>
      </c>
      <c r="I359" s="236">
        <v>0</v>
      </c>
      <c r="J359" s="252">
        <f t="shared" si="91"/>
        <v>0</v>
      </c>
      <c r="K359" s="358"/>
      <c r="L359" s="359"/>
      <c r="M359" s="325"/>
      <c r="N359" s="228">
        <f t="shared" si="105"/>
        <v>0</v>
      </c>
      <c r="O359" s="268">
        <f t="shared" si="106"/>
        <v>0</v>
      </c>
      <c r="P359" s="345">
        <v>0</v>
      </c>
      <c r="Q359" s="272">
        <f t="shared" si="107"/>
        <v>0</v>
      </c>
      <c r="R359" s="234"/>
      <c r="S359" s="235"/>
      <c r="T359" s="236">
        <v>0</v>
      </c>
      <c r="U359" s="236">
        <v>0</v>
      </c>
      <c r="V359" s="87">
        <f t="shared" si="103"/>
        <v>1</v>
      </c>
      <c r="W359" s="276">
        <f t="shared" si="92"/>
        <v>0</v>
      </c>
      <c r="X359" s="276">
        <f t="shared" si="104"/>
        <v>0</v>
      </c>
      <c r="Y359" s="276">
        <f t="shared" si="93"/>
        <v>0</v>
      </c>
      <c r="Z359" s="276">
        <f t="shared" si="104"/>
        <v>0</v>
      </c>
      <c r="AB359" s="80"/>
      <c r="AC359" s="80"/>
      <c r="AD359" s="81"/>
      <c r="AE359" s="80"/>
      <c r="AF359" s="81"/>
      <c r="AG359" s="82"/>
      <c r="AH359" s="83"/>
      <c r="AI359" s="83"/>
      <c r="AJ359" s="84"/>
      <c r="AK359" s="80"/>
      <c r="AL359" s="80"/>
      <c r="AM359" s="80"/>
      <c r="AN359" s="80"/>
    </row>
    <row r="360" spans="2:40" s="49" customFormat="1" ht="15.6" hidden="1" customHeight="1" outlineLevel="1">
      <c r="B360" s="620"/>
      <c r="C360" s="600"/>
      <c r="D360" s="601"/>
      <c r="E360" s="374"/>
      <c r="F360" s="248"/>
      <c r="G360" s="252">
        <f t="shared" si="108"/>
        <v>0</v>
      </c>
      <c r="H360" s="86" t="s">
        <v>187</v>
      </c>
      <c r="I360" s="236">
        <v>0</v>
      </c>
      <c r="J360" s="252">
        <f t="shared" si="91"/>
        <v>0</v>
      </c>
      <c r="K360" s="358"/>
      <c r="L360" s="359"/>
      <c r="M360" s="325"/>
      <c r="N360" s="228">
        <f t="shared" si="105"/>
        <v>0</v>
      </c>
      <c r="O360" s="268">
        <f t="shared" si="106"/>
        <v>0</v>
      </c>
      <c r="P360" s="345">
        <v>0</v>
      </c>
      <c r="Q360" s="272">
        <f t="shared" si="107"/>
        <v>0</v>
      </c>
      <c r="R360" s="234"/>
      <c r="S360" s="235"/>
      <c r="T360" s="236">
        <v>0</v>
      </c>
      <c r="U360" s="236">
        <v>0</v>
      </c>
      <c r="V360" s="87">
        <f t="shared" si="103"/>
        <v>1</v>
      </c>
      <c r="W360" s="276">
        <f t="shared" si="92"/>
        <v>0</v>
      </c>
      <c r="X360" s="276">
        <f t="shared" si="104"/>
        <v>0</v>
      </c>
      <c r="Y360" s="276">
        <f t="shared" si="93"/>
        <v>0</v>
      </c>
      <c r="Z360" s="276">
        <f t="shared" si="104"/>
        <v>0</v>
      </c>
      <c r="AB360" s="80"/>
      <c r="AC360" s="80"/>
      <c r="AD360" s="81"/>
      <c r="AE360" s="80"/>
      <c r="AF360" s="81"/>
      <c r="AG360" s="82"/>
      <c r="AH360" s="83"/>
      <c r="AI360" s="83"/>
      <c r="AJ360" s="84"/>
      <c r="AK360" s="80"/>
      <c r="AL360" s="80"/>
      <c r="AM360" s="80"/>
      <c r="AN360" s="80"/>
    </row>
    <row r="361" spans="2:40" s="49" customFormat="1" ht="15.6" hidden="1" customHeight="1" outlineLevel="1">
      <c r="B361" s="620"/>
      <c r="C361" s="600"/>
      <c r="D361" s="601"/>
      <c r="E361" s="374"/>
      <c r="F361" s="248"/>
      <c r="G361" s="252">
        <f t="shared" si="108"/>
        <v>0</v>
      </c>
      <c r="H361" s="86" t="s">
        <v>187</v>
      </c>
      <c r="I361" s="236">
        <v>0</v>
      </c>
      <c r="J361" s="252">
        <f t="shared" si="91"/>
        <v>0</v>
      </c>
      <c r="K361" s="358"/>
      <c r="L361" s="359"/>
      <c r="M361" s="325"/>
      <c r="N361" s="228">
        <f t="shared" si="105"/>
        <v>0</v>
      </c>
      <c r="O361" s="268">
        <f t="shared" si="106"/>
        <v>0</v>
      </c>
      <c r="P361" s="345">
        <v>0</v>
      </c>
      <c r="Q361" s="272">
        <f t="shared" si="107"/>
        <v>0</v>
      </c>
      <c r="R361" s="234"/>
      <c r="S361" s="235"/>
      <c r="T361" s="236">
        <v>0</v>
      </c>
      <c r="U361" s="236">
        <v>0</v>
      </c>
      <c r="V361" s="87">
        <f t="shared" si="103"/>
        <v>1</v>
      </c>
      <c r="W361" s="276">
        <f t="shared" si="92"/>
        <v>0</v>
      </c>
      <c r="X361" s="276">
        <f t="shared" si="104"/>
        <v>0</v>
      </c>
      <c r="Y361" s="276">
        <f t="shared" si="93"/>
        <v>0</v>
      </c>
      <c r="Z361" s="276">
        <f t="shared" si="104"/>
        <v>0</v>
      </c>
      <c r="AB361" s="80"/>
      <c r="AC361" s="80"/>
      <c r="AD361" s="81"/>
      <c r="AE361" s="80"/>
      <c r="AF361" s="81"/>
      <c r="AG361" s="82"/>
      <c r="AH361" s="83"/>
      <c r="AI361" s="83"/>
      <c r="AJ361" s="84"/>
      <c r="AK361" s="80"/>
      <c r="AL361" s="80"/>
      <c r="AM361" s="80"/>
      <c r="AN361" s="80"/>
    </row>
    <row r="362" spans="2:40" s="49" customFormat="1" ht="15.6" hidden="1" customHeight="1" outlineLevel="1">
      <c r="B362" s="620"/>
      <c r="C362" s="600"/>
      <c r="D362" s="601"/>
      <c r="E362" s="374"/>
      <c r="F362" s="248"/>
      <c r="G362" s="252">
        <f t="shared" si="108"/>
        <v>0</v>
      </c>
      <c r="H362" s="86" t="s">
        <v>187</v>
      </c>
      <c r="I362" s="236">
        <v>0</v>
      </c>
      <c r="J362" s="252">
        <f t="shared" si="91"/>
        <v>0</v>
      </c>
      <c r="K362" s="358"/>
      <c r="L362" s="359"/>
      <c r="M362" s="325"/>
      <c r="N362" s="228">
        <f t="shared" si="105"/>
        <v>0</v>
      </c>
      <c r="O362" s="268">
        <f t="shared" si="106"/>
        <v>0</v>
      </c>
      <c r="P362" s="345">
        <v>0</v>
      </c>
      <c r="Q362" s="272">
        <f t="shared" si="107"/>
        <v>0</v>
      </c>
      <c r="R362" s="234"/>
      <c r="S362" s="235"/>
      <c r="T362" s="236">
        <v>0</v>
      </c>
      <c r="U362" s="236">
        <v>0</v>
      </c>
      <c r="V362" s="87">
        <f t="shared" si="103"/>
        <v>1</v>
      </c>
      <c r="W362" s="276">
        <f t="shared" si="92"/>
        <v>0</v>
      </c>
      <c r="X362" s="276">
        <f t="shared" si="104"/>
        <v>0</v>
      </c>
      <c r="Y362" s="276">
        <f t="shared" si="93"/>
        <v>0</v>
      </c>
      <c r="Z362" s="276">
        <f t="shared" si="104"/>
        <v>0</v>
      </c>
      <c r="AB362" s="80"/>
      <c r="AC362" s="80"/>
      <c r="AD362" s="81"/>
      <c r="AE362" s="80"/>
      <c r="AF362" s="81"/>
      <c r="AG362" s="82"/>
      <c r="AH362" s="83"/>
      <c r="AI362" s="83"/>
      <c r="AJ362" s="84"/>
      <c r="AK362" s="80"/>
      <c r="AL362" s="80"/>
      <c r="AM362" s="80"/>
      <c r="AN362" s="80"/>
    </row>
    <row r="363" spans="2:40" s="49" customFormat="1" ht="15.6" hidden="1" customHeight="1" outlineLevel="1">
      <c r="B363" s="620"/>
      <c r="C363" s="600"/>
      <c r="D363" s="601"/>
      <c r="E363" s="374"/>
      <c r="F363" s="248"/>
      <c r="G363" s="252">
        <f t="shared" si="108"/>
        <v>0</v>
      </c>
      <c r="H363" s="86" t="s">
        <v>187</v>
      </c>
      <c r="I363" s="236">
        <v>0</v>
      </c>
      <c r="J363" s="252">
        <f t="shared" si="91"/>
        <v>0</v>
      </c>
      <c r="K363" s="358"/>
      <c r="L363" s="359"/>
      <c r="M363" s="325"/>
      <c r="N363" s="228">
        <f t="shared" si="105"/>
        <v>0</v>
      </c>
      <c r="O363" s="268">
        <f t="shared" si="106"/>
        <v>0</v>
      </c>
      <c r="P363" s="345">
        <v>0</v>
      </c>
      <c r="Q363" s="272">
        <f t="shared" si="107"/>
        <v>0</v>
      </c>
      <c r="R363" s="234"/>
      <c r="S363" s="235"/>
      <c r="T363" s="236">
        <v>0</v>
      </c>
      <c r="U363" s="236">
        <v>0</v>
      </c>
      <c r="V363" s="87">
        <f t="shared" si="103"/>
        <v>1</v>
      </c>
      <c r="W363" s="276">
        <f t="shared" si="92"/>
        <v>0</v>
      </c>
      <c r="X363" s="276">
        <f t="shared" si="104"/>
        <v>0</v>
      </c>
      <c r="Y363" s="276">
        <f t="shared" si="93"/>
        <v>0</v>
      </c>
      <c r="Z363" s="276">
        <f t="shared" si="104"/>
        <v>0</v>
      </c>
      <c r="AB363" s="80"/>
      <c r="AC363" s="80"/>
      <c r="AD363" s="81"/>
      <c r="AE363" s="80"/>
      <c r="AF363" s="81"/>
      <c r="AG363" s="82"/>
      <c r="AH363" s="83"/>
      <c r="AI363" s="83"/>
      <c r="AJ363" s="84"/>
      <c r="AK363" s="80"/>
      <c r="AL363" s="80"/>
      <c r="AM363" s="80"/>
      <c r="AN363" s="80"/>
    </row>
    <row r="364" spans="2:40" s="49" customFormat="1" ht="15.6" hidden="1" customHeight="1" outlineLevel="1">
      <c r="B364" s="620"/>
      <c r="C364" s="600"/>
      <c r="D364" s="601"/>
      <c r="E364" s="374"/>
      <c r="F364" s="248"/>
      <c r="G364" s="252">
        <f t="shared" si="108"/>
        <v>0</v>
      </c>
      <c r="H364" s="86" t="s">
        <v>187</v>
      </c>
      <c r="I364" s="236">
        <v>0</v>
      </c>
      <c r="J364" s="252">
        <f t="shared" si="91"/>
        <v>0</v>
      </c>
      <c r="K364" s="358"/>
      <c r="L364" s="359"/>
      <c r="M364" s="325"/>
      <c r="N364" s="228">
        <f t="shared" si="105"/>
        <v>0</v>
      </c>
      <c r="O364" s="268">
        <f t="shared" si="106"/>
        <v>0</v>
      </c>
      <c r="P364" s="345">
        <v>0</v>
      </c>
      <c r="Q364" s="272">
        <f t="shared" si="107"/>
        <v>0</v>
      </c>
      <c r="R364" s="234"/>
      <c r="S364" s="235"/>
      <c r="T364" s="236">
        <v>0</v>
      </c>
      <c r="U364" s="236">
        <v>0</v>
      </c>
      <c r="V364" s="87">
        <f t="shared" si="103"/>
        <v>1</v>
      </c>
      <c r="W364" s="276">
        <f t="shared" si="92"/>
        <v>0</v>
      </c>
      <c r="X364" s="276">
        <f t="shared" si="104"/>
        <v>0</v>
      </c>
      <c r="Y364" s="276">
        <f t="shared" si="93"/>
        <v>0</v>
      </c>
      <c r="Z364" s="276">
        <f t="shared" si="104"/>
        <v>0</v>
      </c>
      <c r="AB364" s="80"/>
      <c r="AC364" s="80"/>
      <c r="AD364" s="81"/>
      <c r="AE364" s="80"/>
      <c r="AF364" s="81"/>
      <c r="AG364" s="82"/>
      <c r="AH364" s="83"/>
      <c r="AI364" s="83"/>
      <c r="AJ364" s="84"/>
      <c r="AK364" s="80"/>
      <c r="AL364" s="80"/>
      <c r="AM364" s="80"/>
      <c r="AN364" s="80"/>
    </row>
    <row r="365" spans="2:40" s="49" customFormat="1" ht="15.6" hidden="1" customHeight="1" outlineLevel="1">
      <c r="B365" s="620"/>
      <c r="C365" s="600"/>
      <c r="D365" s="601"/>
      <c r="E365" s="374"/>
      <c r="F365" s="248"/>
      <c r="G365" s="252">
        <f>IF(AND(F365&lt;&gt;0,$D$31&lt;&gt;0),F365/$D$31,0)</f>
        <v>0</v>
      </c>
      <c r="H365" s="86" t="s">
        <v>187</v>
      </c>
      <c r="I365" s="236">
        <v>0</v>
      </c>
      <c r="J365" s="252">
        <f t="shared" si="91"/>
        <v>0</v>
      </c>
      <c r="K365" s="358"/>
      <c r="L365" s="359"/>
      <c r="M365" s="325"/>
      <c r="N365" s="228">
        <f t="shared" si="105"/>
        <v>0</v>
      </c>
      <c r="O365" s="268">
        <f t="shared" si="106"/>
        <v>0</v>
      </c>
      <c r="P365" s="345">
        <v>0</v>
      </c>
      <c r="Q365" s="272">
        <f t="shared" si="107"/>
        <v>0</v>
      </c>
      <c r="R365" s="234"/>
      <c r="S365" s="235"/>
      <c r="T365" s="236">
        <v>0</v>
      </c>
      <c r="U365" s="236">
        <v>0</v>
      </c>
      <c r="V365" s="87">
        <f t="shared" si="103"/>
        <v>1</v>
      </c>
      <c r="W365" s="276">
        <f t="shared" si="92"/>
        <v>0</v>
      </c>
      <c r="X365" s="276">
        <f t="shared" si="104"/>
        <v>0</v>
      </c>
      <c r="Y365" s="276">
        <f t="shared" si="93"/>
        <v>0</v>
      </c>
      <c r="Z365" s="276">
        <f t="shared" si="104"/>
        <v>0</v>
      </c>
      <c r="AB365" s="80"/>
      <c r="AC365" s="80"/>
      <c r="AD365" s="81"/>
      <c r="AE365" s="80"/>
      <c r="AF365" s="81"/>
      <c r="AG365" s="82"/>
      <c r="AH365" s="83"/>
      <c r="AI365" s="83"/>
      <c r="AJ365" s="84"/>
      <c r="AK365" s="80"/>
      <c r="AL365" s="80"/>
      <c r="AM365" s="80"/>
      <c r="AN365" s="80"/>
    </row>
    <row r="366" spans="2:40" s="49" customFormat="1" ht="15.6" hidden="1" customHeight="1" outlineLevel="1">
      <c r="B366" s="620"/>
      <c r="C366" s="600"/>
      <c r="D366" s="601"/>
      <c r="E366" s="374"/>
      <c r="F366" s="248"/>
      <c r="G366" s="252">
        <f>IF(AND(F366&lt;&gt;0,$D$31&lt;&gt;0),F366/$D$31,0)</f>
        <v>0</v>
      </c>
      <c r="H366" s="86" t="s">
        <v>187</v>
      </c>
      <c r="I366" s="236">
        <v>0</v>
      </c>
      <c r="J366" s="252">
        <f t="shared" si="91"/>
        <v>0</v>
      </c>
      <c r="K366" s="358"/>
      <c r="L366" s="359"/>
      <c r="M366" s="325"/>
      <c r="N366" s="228">
        <f t="shared" si="105"/>
        <v>0</v>
      </c>
      <c r="O366" s="268">
        <f t="shared" si="106"/>
        <v>0</v>
      </c>
      <c r="P366" s="345">
        <v>0</v>
      </c>
      <c r="Q366" s="272">
        <f t="shared" si="107"/>
        <v>0</v>
      </c>
      <c r="R366" s="234"/>
      <c r="S366" s="235"/>
      <c r="T366" s="236">
        <v>0</v>
      </c>
      <c r="U366" s="236">
        <v>0</v>
      </c>
      <c r="V366" s="87">
        <f t="shared" si="103"/>
        <v>1</v>
      </c>
      <c r="W366" s="276">
        <f t="shared" si="92"/>
        <v>0</v>
      </c>
      <c r="X366" s="276">
        <f t="shared" si="104"/>
        <v>0</v>
      </c>
      <c r="Y366" s="276">
        <f t="shared" si="93"/>
        <v>0</v>
      </c>
      <c r="Z366" s="276">
        <f t="shared" si="104"/>
        <v>0</v>
      </c>
      <c r="AB366" s="80"/>
      <c r="AC366" s="80"/>
      <c r="AD366" s="81"/>
      <c r="AE366" s="80"/>
      <c r="AF366" s="81"/>
      <c r="AG366" s="82"/>
      <c r="AH366" s="83"/>
      <c r="AI366" s="83"/>
      <c r="AJ366" s="84"/>
      <c r="AK366" s="80"/>
      <c r="AL366" s="80"/>
      <c r="AM366" s="80"/>
      <c r="AN366" s="80"/>
    </row>
    <row r="367" spans="2:40" s="49" customFormat="1" ht="15.6" hidden="1" customHeight="1" outlineLevel="1">
      <c r="B367" s="620"/>
      <c r="C367" s="600"/>
      <c r="D367" s="601"/>
      <c r="E367" s="374"/>
      <c r="F367" s="248"/>
      <c r="G367" s="252">
        <f>IF(AND(F367&lt;&gt;0,$D$31&lt;&gt;0),F367/$D$31,0)</f>
        <v>0</v>
      </c>
      <c r="H367" s="86" t="s">
        <v>187</v>
      </c>
      <c r="I367" s="236">
        <v>0</v>
      </c>
      <c r="J367" s="252">
        <f t="shared" si="91"/>
        <v>0</v>
      </c>
      <c r="K367" s="358"/>
      <c r="L367" s="359"/>
      <c r="M367" s="325"/>
      <c r="N367" s="228">
        <f t="shared" si="105"/>
        <v>0</v>
      </c>
      <c r="O367" s="268">
        <f t="shared" si="106"/>
        <v>0</v>
      </c>
      <c r="P367" s="345">
        <v>0</v>
      </c>
      <c r="Q367" s="272">
        <f t="shared" si="107"/>
        <v>0</v>
      </c>
      <c r="R367" s="234"/>
      <c r="S367" s="235"/>
      <c r="T367" s="236">
        <v>0</v>
      </c>
      <c r="U367" s="236">
        <v>0</v>
      </c>
      <c r="V367" s="87">
        <f t="shared" si="103"/>
        <v>1</v>
      </c>
      <c r="W367" s="276">
        <f t="shared" si="92"/>
        <v>0</v>
      </c>
      <c r="X367" s="276">
        <f t="shared" si="104"/>
        <v>0</v>
      </c>
      <c r="Y367" s="276">
        <f t="shared" si="93"/>
        <v>0</v>
      </c>
      <c r="Z367" s="276">
        <f t="shared" si="104"/>
        <v>0</v>
      </c>
      <c r="AB367" s="80"/>
      <c r="AC367" s="80"/>
      <c r="AD367" s="81"/>
      <c r="AE367" s="80"/>
      <c r="AF367" s="81"/>
      <c r="AG367" s="82"/>
      <c r="AH367" s="83"/>
      <c r="AI367" s="83"/>
      <c r="AJ367" s="84"/>
      <c r="AK367" s="80"/>
      <c r="AL367" s="80"/>
      <c r="AM367" s="80"/>
      <c r="AN367" s="80"/>
    </row>
    <row r="368" spans="2:40" s="49" customFormat="1" ht="15.6" hidden="1" customHeight="1" outlineLevel="1">
      <c r="B368" s="620"/>
      <c r="C368" s="600"/>
      <c r="D368" s="601"/>
      <c r="E368" s="374"/>
      <c r="F368" s="248"/>
      <c r="G368" s="252">
        <f t="shared" ref="G368:G370" si="109">IF(AND(F368&lt;&gt;0,$D$31&lt;&gt;0),F368/$D$31,0)</f>
        <v>0</v>
      </c>
      <c r="H368" s="86" t="s">
        <v>187</v>
      </c>
      <c r="I368" s="236">
        <v>0</v>
      </c>
      <c r="J368" s="252">
        <f t="shared" si="91"/>
        <v>0</v>
      </c>
      <c r="K368" s="358"/>
      <c r="L368" s="359"/>
      <c r="M368" s="325"/>
      <c r="N368" s="228">
        <f t="shared" si="105"/>
        <v>0</v>
      </c>
      <c r="O368" s="268">
        <f t="shared" si="106"/>
        <v>0</v>
      </c>
      <c r="P368" s="345">
        <v>0</v>
      </c>
      <c r="Q368" s="272">
        <f t="shared" si="107"/>
        <v>0</v>
      </c>
      <c r="R368" s="234"/>
      <c r="S368" s="235"/>
      <c r="T368" s="236">
        <v>0</v>
      </c>
      <c r="U368" s="236">
        <v>0</v>
      </c>
      <c r="V368" s="87">
        <f t="shared" si="103"/>
        <v>1</v>
      </c>
      <c r="W368" s="276">
        <f t="shared" si="92"/>
        <v>0</v>
      </c>
      <c r="X368" s="276">
        <f t="shared" si="104"/>
        <v>0</v>
      </c>
      <c r="Y368" s="276">
        <f t="shared" si="93"/>
        <v>0</v>
      </c>
      <c r="Z368" s="276">
        <f t="shared" si="104"/>
        <v>0</v>
      </c>
      <c r="AB368" s="80"/>
      <c r="AC368" s="80"/>
      <c r="AD368" s="81"/>
      <c r="AE368" s="80"/>
      <c r="AF368" s="81"/>
      <c r="AG368" s="82"/>
      <c r="AH368" s="83"/>
      <c r="AI368" s="83"/>
      <c r="AJ368" s="84"/>
      <c r="AK368" s="80"/>
      <c r="AL368" s="80"/>
      <c r="AM368" s="80"/>
      <c r="AN368" s="80"/>
    </row>
    <row r="369" spans="2:40" s="49" customFormat="1" ht="15.6" hidden="1" customHeight="1" outlineLevel="1">
      <c r="B369" s="620"/>
      <c r="C369" s="600"/>
      <c r="D369" s="601"/>
      <c r="E369" s="374"/>
      <c r="F369" s="248"/>
      <c r="G369" s="252">
        <f t="shared" si="109"/>
        <v>0</v>
      </c>
      <c r="H369" s="86" t="s">
        <v>187</v>
      </c>
      <c r="I369" s="236">
        <v>0</v>
      </c>
      <c r="J369" s="252">
        <f t="shared" si="91"/>
        <v>0</v>
      </c>
      <c r="K369" s="358"/>
      <c r="L369" s="359"/>
      <c r="M369" s="325"/>
      <c r="N369" s="228">
        <f t="shared" si="105"/>
        <v>0</v>
      </c>
      <c r="O369" s="268">
        <f t="shared" si="106"/>
        <v>0</v>
      </c>
      <c r="P369" s="345">
        <v>0</v>
      </c>
      <c r="Q369" s="272">
        <f t="shared" si="107"/>
        <v>0</v>
      </c>
      <c r="R369" s="234"/>
      <c r="S369" s="235"/>
      <c r="T369" s="236">
        <v>0</v>
      </c>
      <c r="U369" s="236">
        <v>0</v>
      </c>
      <c r="V369" s="87">
        <f t="shared" si="103"/>
        <v>1</v>
      </c>
      <c r="W369" s="276">
        <f t="shared" si="92"/>
        <v>0</v>
      </c>
      <c r="X369" s="276">
        <f t="shared" si="104"/>
        <v>0</v>
      </c>
      <c r="Y369" s="276">
        <f t="shared" si="93"/>
        <v>0</v>
      </c>
      <c r="Z369" s="276">
        <f t="shared" si="104"/>
        <v>0</v>
      </c>
      <c r="AB369" s="80"/>
      <c r="AC369" s="80"/>
      <c r="AD369" s="81"/>
      <c r="AE369" s="80"/>
      <c r="AF369" s="81"/>
      <c r="AG369" s="82"/>
      <c r="AH369" s="83"/>
      <c r="AI369" s="83"/>
      <c r="AJ369" s="84"/>
      <c r="AK369" s="80"/>
      <c r="AL369" s="80"/>
      <c r="AM369" s="80"/>
      <c r="AN369" s="80"/>
    </row>
    <row r="370" spans="2:40" s="49" customFormat="1" ht="15.6" hidden="1" customHeight="1" outlineLevel="1">
      <c r="B370" s="621"/>
      <c r="C370" s="602"/>
      <c r="D370" s="603"/>
      <c r="E370" s="374"/>
      <c r="F370" s="248"/>
      <c r="G370" s="252">
        <f t="shared" si="109"/>
        <v>0</v>
      </c>
      <c r="H370" s="86" t="s">
        <v>187</v>
      </c>
      <c r="I370" s="236">
        <v>0</v>
      </c>
      <c r="J370" s="252">
        <f t="shared" si="91"/>
        <v>0</v>
      </c>
      <c r="K370" s="358"/>
      <c r="L370" s="359"/>
      <c r="M370" s="325"/>
      <c r="N370" s="228">
        <f t="shared" si="105"/>
        <v>0</v>
      </c>
      <c r="O370" s="268">
        <f t="shared" si="106"/>
        <v>0</v>
      </c>
      <c r="P370" s="345">
        <v>0</v>
      </c>
      <c r="Q370" s="272">
        <f t="shared" si="107"/>
        <v>0</v>
      </c>
      <c r="R370" s="234"/>
      <c r="S370" s="235"/>
      <c r="T370" s="236">
        <v>0</v>
      </c>
      <c r="U370" s="236">
        <v>0</v>
      </c>
      <c r="V370" s="87">
        <f t="shared" si="103"/>
        <v>1</v>
      </c>
      <c r="W370" s="276">
        <f t="shared" si="92"/>
        <v>0</v>
      </c>
      <c r="X370" s="276">
        <f t="shared" si="104"/>
        <v>0</v>
      </c>
      <c r="Y370" s="276">
        <f t="shared" si="93"/>
        <v>0</v>
      </c>
      <c r="Z370" s="276">
        <f t="shared" si="104"/>
        <v>0</v>
      </c>
      <c r="AB370" s="80"/>
      <c r="AC370" s="80"/>
      <c r="AD370" s="81"/>
      <c r="AE370" s="80"/>
      <c r="AF370" s="81"/>
      <c r="AG370" s="82"/>
      <c r="AH370" s="83"/>
      <c r="AI370" s="83"/>
      <c r="AJ370" s="84"/>
      <c r="AK370" s="80"/>
      <c r="AL370" s="80"/>
      <c r="AM370" s="80"/>
      <c r="AN370" s="80"/>
    </row>
    <row r="371" spans="2:40" s="49" customFormat="1" ht="15.75" collapsed="1">
      <c r="B371" s="89">
        <v>5</v>
      </c>
      <c r="C371" s="566" t="s">
        <v>70</v>
      </c>
      <c r="D371" s="567"/>
      <c r="E371" s="219" t="s">
        <v>187</v>
      </c>
      <c r="F371" s="247">
        <f>SUM(F372:F391)</f>
        <v>0</v>
      </c>
      <c r="G371" s="247">
        <f>IF(AND(F371&lt;&gt;0,$D$31&lt;&gt;0),F371/$D$31,0)</f>
        <v>0</v>
      </c>
      <c r="H371" s="86" t="s">
        <v>187</v>
      </c>
      <c r="I371" s="216" t="s">
        <v>187</v>
      </c>
      <c r="J371" s="249">
        <f>SUM(J372:J391)</f>
        <v>0</v>
      </c>
      <c r="K371" s="230" t="s">
        <v>187</v>
      </c>
      <c r="L371" s="262" t="s">
        <v>187</v>
      </c>
      <c r="M371" s="264" t="s">
        <v>187</v>
      </c>
      <c r="N371" s="266" t="s">
        <v>187</v>
      </c>
      <c r="O371" s="269">
        <f>SUM(O372:O391)</f>
        <v>0</v>
      </c>
      <c r="P371" s="232" t="s">
        <v>187</v>
      </c>
      <c r="Q371" s="273">
        <f>SUM(Q372:Q391)</f>
        <v>0</v>
      </c>
      <c r="R371" s="231" t="s">
        <v>187</v>
      </c>
      <c r="S371" s="233" t="s">
        <v>187</v>
      </c>
      <c r="T371" s="278">
        <f>IF(W371&lt;&gt;0,W371/($F$371+$O$371),0)</f>
        <v>0</v>
      </c>
      <c r="U371" s="278">
        <f>IF(Y371&lt;&gt;0,Y371/($F$371+$O$371),0)</f>
        <v>0</v>
      </c>
      <c r="V371" s="215">
        <f t="shared" si="103"/>
        <v>1</v>
      </c>
      <c r="W371" s="277">
        <f>SUM(W372:W391)</f>
        <v>0</v>
      </c>
      <c r="X371" s="277">
        <f t="shared" si="104"/>
        <v>0</v>
      </c>
      <c r="Y371" s="277">
        <f>SUM(Y372:Y391)</f>
        <v>0</v>
      </c>
      <c r="Z371" s="277">
        <f t="shared" si="104"/>
        <v>0</v>
      </c>
      <c r="AB371" s="80"/>
      <c r="AC371" s="80"/>
      <c r="AD371" s="81"/>
      <c r="AE371" s="80"/>
      <c r="AF371" s="81"/>
      <c r="AG371" s="82"/>
      <c r="AH371" s="83"/>
      <c r="AI371" s="83"/>
      <c r="AJ371" s="84"/>
      <c r="AK371" s="80"/>
      <c r="AL371" s="80"/>
      <c r="AM371" s="80"/>
      <c r="AN371" s="80"/>
    </row>
    <row r="372" spans="2:40" s="49" customFormat="1" ht="15.6" hidden="1" customHeight="1" outlineLevel="1">
      <c r="B372" s="619">
        <v>5</v>
      </c>
      <c r="C372" s="598" t="s">
        <v>70</v>
      </c>
      <c r="D372" s="599"/>
      <c r="E372" s="374"/>
      <c r="F372" s="248"/>
      <c r="G372" s="252">
        <f>IF(AND(F372&lt;&gt;0,$D$31&lt;&gt;0),F372/$D$31,0)</f>
        <v>0</v>
      </c>
      <c r="H372" s="86" t="s">
        <v>187</v>
      </c>
      <c r="I372" s="236">
        <v>0</v>
      </c>
      <c r="J372" s="252">
        <f t="shared" si="91"/>
        <v>0</v>
      </c>
      <c r="K372" s="358"/>
      <c r="L372" s="359"/>
      <c r="M372" s="325"/>
      <c r="N372" s="228">
        <f>IF(M372&lt;&gt;0,INT(59/M372),0)</f>
        <v>0</v>
      </c>
      <c r="O372" s="268">
        <f>F372*N372</f>
        <v>0</v>
      </c>
      <c r="P372" s="345">
        <v>0</v>
      </c>
      <c r="Q372" s="272">
        <f>O372*P372</f>
        <v>0</v>
      </c>
      <c r="R372" s="234"/>
      <c r="S372" s="235"/>
      <c r="T372" s="236">
        <v>0</v>
      </c>
      <c r="U372" s="236">
        <v>0</v>
      </c>
      <c r="V372" s="87">
        <f t="shared" si="103"/>
        <v>1</v>
      </c>
      <c r="W372" s="276">
        <f t="shared" si="92"/>
        <v>0</v>
      </c>
      <c r="X372" s="276">
        <f t="shared" si="104"/>
        <v>0</v>
      </c>
      <c r="Y372" s="276">
        <f t="shared" si="93"/>
        <v>0</v>
      </c>
      <c r="Z372" s="276">
        <f t="shared" si="104"/>
        <v>0</v>
      </c>
      <c r="AB372" s="80"/>
      <c r="AC372" s="80"/>
      <c r="AD372" s="81"/>
      <c r="AE372" s="80"/>
      <c r="AF372" s="81"/>
      <c r="AG372" s="82"/>
      <c r="AH372" s="83"/>
      <c r="AI372" s="83"/>
      <c r="AJ372" s="84"/>
      <c r="AK372" s="80"/>
      <c r="AL372" s="80"/>
      <c r="AM372" s="80"/>
      <c r="AN372" s="80"/>
    </row>
    <row r="373" spans="2:40" s="49" customFormat="1" ht="15.6" hidden="1" customHeight="1" outlineLevel="1">
      <c r="B373" s="620"/>
      <c r="C373" s="600"/>
      <c r="D373" s="601"/>
      <c r="E373" s="374"/>
      <c r="F373" s="248"/>
      <c r="G373" s="252">
        <f>IF(AND(F373&lt;&gt;0,$D$31&lt;&gt;0),F373/$D$31,0)</f>
        <v>0</v>
      </c>
      <c r="H373" s="86" t="s">
        <v>187</v>
      </c>
      <c r="I373" s="236">
        <v>0</v>
      </c>
      <c r="J373" s="252">
        <f t="shared" si="91"/>
        <v>0</v>
      </c>
      <c r="K373" s="358"/>
      <c r="L373" s="359"/>
      <c r="M373" s="325"/>
      <c r="N373" s="228">
        <f t="shared" ref="N373:N391" si="110">IF(M373&lt;&gt;0,INT(59/M373),0)</f>
        <v>0</v>
      </c>
      <c r="O373" s="268">
        <f t="shared" ref="O373:O391" si="111">F373*N373</f>
        <v>0</v>
      </c>
      <c r="P373" s="345">
        <v>0</v>
      </c>
      <c r="Q373" s="272">
        <f t="shared" ref="Q373:Q391" si="112">O373*P373</f>
        <v>0</v>
      </c>
      <c r="R373" s="234"/>
      <c r="S373" s="235"/>
      <c r="T373" s="236">
        <v>0</v>
      </c>
      <c r="U373" s="236">
        <v>0</v>
      </c>
      <c r="V373" s="87">
        <f t="shared" si="103"/>
        <v>1</v>
      </c>
      <c r="W373" s="276">
        <f t="shared" si="92"/>
        <v>0</v>
      </c>
      <c r="X373" s="276">
        <f t="shared" si="104"/>
        <v>0</v>
      </c>
      <c r="Y373" s="276">
        <f t="shared" si="93"/>
        <v>0</v>
      </c>
      <c r="Z373" s="276">
        <f t="shared" si="104"/>
        <v>0</v>
      </c>
      <c r="AB373" s="80"/>
      <c r="AC373" s="80"/>
      <c r="AD373" s="81"/>
      <c r="AE373" s="80"/>
      <c r="AF373" s="81"/>
      <c r="AG373" s="82"/>
      <c r="AH373" s="83"/>
      <c r="AI373" s="83"/>
      <c r="AJ373" s="84"/>
      <c r="AK373" s="80"/>
      <c r="AL373" s="80"/>
      <c r="AM373" s="80"/>
      <c r="AN373" s="80"/>
    </row>
    <row r="374" spans="2:40" s="49" customFormat="1" ht="15.6" hidden="1" customHeight="1" outlineLevel="1">
      <c r="B374" s="620"/>
      <c r="C374" s="600"/>
      <c r="D374" s="601"/>
      <c r="E374" s="374"/>
      <c r="F374" s="248"/>
      <c r="G374" s="252">
        <f t="shared" ref="G374:G385" si="113">IF(AND(F374&lt;&gt;0,$D$31&lt;&gt;0),F374/$D$31,0)</f>
        <v>0</v>
      </c>
      <c r="H374" s="86" t="s">
        <v>187</v>
      </c>
      <c r="I374" s="236">
        <v>0</v>
      </c>
      <c r="J374" s="252">
        <f t="shared" si="91"/>
        <v>0</v>
      </c>
      <c r="K374" s="358"/>
      <c r="L374" s="359"/>
      <c r="M374" s="325"/>
      <c r="N374" s="228">
        <f t="shared" si="110"/>
        <v>0</v>
      </c>
      <c r="O374" s="268">
        <f t="shared" si="111"/>
        <v>0</v>
      </c>
      <c r="P374" s="345">
        <v>0</v>
      </c>
      <c r="Q374" s="272">
        <f t="shared" si="112"/>
        <v>0</v>
      </c>
      <c r="R374" s="234"/>
      <c r="S374" s="235"/>
      <c r="T374" s="236">
        <v>0</v>
      </c>
      <c r="U374" s="236">
        <v>0</v>
      </c>
      <c r="V374" s="87">
        <f t="shared" si="103"/>
        <v>1</v>
      </c>
      <c r="W374" s="276">
        <f t="shared" si="92"/>
        <v>0</v>
      </c>
      <c r="X374" s="276">
        <f t="shared" si="104"/>
        <v>0</v>
      </c>
      <c r="Y374" s="276">
        <f t="shared" si="93"/>
        <v>0</v>
      </c>
      <c r="Z374" s="276">
        <f t="shared" si="104"/>
        <v>0</v>
      </c>
      <c r="AB374" s="80"/>
      <c r="AC374" s="80"/>
      <c r="AD374" s="81"/>
      <c r="AE374" s="80"/>
      <c r="AF374" s="81"/>
      <c r="AG374" s="82"/>
      <c r="AH374" s="83"/>
      <c r="AI374" s="83"/>
      <c r="AJ374" s="84"/>
      <c r="AK374" s="80"/>
      <c r="AL374" s="80"/>
      <c r="AM374" s="80"/>
      <c r="AN374" s="80"/>
    </row>
    <row r="375" spans="2:40" s="49" customFormat="1" ht="15.6" hidden="1" customHeight="1" outlineLevel="1">
      <c r="B375" s="620"/>
      <c r="C375" s="600"/>
      <c r="D375" s="601"/>
      <c r="E375" s="374"/>
      <c r="F375" s="248"/>
      <c r="G375" s="252">
        <f t="shared" si="113"/>
        <v>0</v>
      </c>
      <c r="H375" s="86" t="s">
        <v>187</v>
      </c>
      <c r="I375" s="236">
        <v>0</v>
      </c>
      <c r="J375" s="252">
        <f t="shared" si="91"/>
        <v>0</v>
      </c>
      <c r="K375" s="358"/>
      <c r="L375" s="359"/>
      <c r="M375" s="325"/>
      <c r="N375" s="228">
        <f t="shared" si="110"/>
        <v>0</v>
      </c>
      <c r="O375" s="268">
        <f t="shared" si="111"/>
        <v>0</v>
      </c>
      <c r="P375" s="345">
        <v>0</v>
      </c>
      <c r="Q375" s="272">
        <f t="shared" si="112"/>
        <v>0</v>
      </c>
      <c r="R375" s="234"/>
      <c r="S375" s="235"/>
      <c r="T375" s="236">
        <v>0</v>
      </c>
      <c r="U375" s="236">
        <v>0</v>
      </c>
      <c r="V375" s="87">
        <f t="shared" si="103"/>
        <v>1</v>
      </c>
      <c r="W375" s="276">
        <f t="shared" si="92"/>
        <v>0</v>
      </c>
      <c r="X375" s="276">
        <f t="shared" si="104"/>
        <v>0</v>
      </c>
      <c r="Y375" s="276">
        <f t="shared" si="93"/>
        <v>0</v>
      </c>
      <c r="Z375" s="276">
        <f t="shared" si="104"/>
        <v>0</v>
      </c>
      <c r="AB375" s="80"/>
      <c r="AC375" s="80"/>
      <c r="AD375" s="81"/>
      <c r="AE375" s="80"/>
      <c r="AF375" s="81"/>
      <c r="AG375" s="82"/>
      <c r="AH375" s="83"/>
      <c r="AI375" s="83"/>
      <c r="AJ375" s="84"/>
      <c r="AK375" s="80"/>
      <c r="AL375" s="80"/>
      <c r="AM375" s="80"/>
      <c r="AN375" s="80"/>
    </row>
    <row r="376" spans="2:40" s="49" customFormat="1" ht="15.6" hidden="1" customHeight="1" outlineLevel="1">
      <c r="B376" s="620"/>
      <c r="C376" s="600"/>
      <c r="D376" s="601"/>
      <c r="E376" s="374"/>
      <c r="F376" s="248"/>
      <c r="G376" s="252">
        <f t="shared" si="113"/>
        <v>0</v>
      </c>
      <c r="H376" s="86" t="s">
        <v>187</v>
      </c>
      <c r="I376" s="236">
        <v>0</v>
      </c>
      <c r="J376" s="252">
        <f t="shared" si="91"/>
        <v>0</v>
      </c>
      <c r="K376" s="358"/>
      <c r="L376" s="359"/>
      <c r="M376" s="325"/>
      <c r="N376" s="228">
        <f t="shared" si="110"/>
        <v>0</v>
      </c>
      <c r="O376" s="268">
        <f t="shared" si="111"/>
        <v>0</v>
      </c>
      <c r="P376" s="345">
        <v>0</v>
      </c>
      <c r="Q376" s="272">
        <f t="shared" si="112"/>
        <v>0</v>
      </c>
      <c r="R376" s="234"/>
      <c r="S376" s="235"/>
      <c r="T376" s="236">
        <v>0</v>
      </c>
      <c r="U376" s="236">
        <v>0</v>
      </c>
      <c r="V376" s="87">
        <f t="shared" si="103"/>
        <v>1</v>
      </c>
      <c r="W376" s="276">
        <f t="shared" si="92"/>
        <v>0</v>
      </c>
      <c r="X376" s="276">
        <f t="shared" si="104"/>
        <v>0</v>
      </c>
      <c r="Y376" s="276">
        <f t="shared" si="93"/>
        <v>0</v>
      </c>
      <c r="Z376" s="276">
        <f t="shared" si="104"/>
        <v>0</v>
      </c>
      <c r="AB376" s="80"/>
      <c r="AC376" s="80"/>
      <c r="AD376" s="81"/>
      <c r="AE376" s="80"/>
      <c r="AF376" s="81"/>
      <c r="AG376" s="82"/>
      <c r="AH376" s="83"/>
      <c r="AI376" s="83"/>
      <c r="AJ376" s="84"/>
      <c r="AK376" s="80"/>
      <c r="AL376" s="80"/>
      <c r="AM376" s="80"/>
      <c r="AN376" s="80"/>
    </row>
    <row r="377" spans="2:40" s="49" customFormat="1" ht="15.6" hidden="1" customHeight="1" outlineLevel="1">
      <c r="B377" s="620"/>
      <c r="C377" s="600"/>
      <c r="D377" s="601"/>
      <c r="E377" s="374"/>
      <c r="F377" s="248"/>
      <c r="G377" s="252">
        <f t="shared" si="113"/>
        <v>0</v>
      </c>
      <c r="H377" s="86" t="s">
        <v>187</v>
      </c>
      <c r="I377" s="236">
        <v>0</v>
      </c>
      <c r="J377" s="252">
        <f t="shared" si="91"/>
        <v>0</v>
      </c>
      <c r="K377" s="358"/>
      <c r="L377" s="359"/>
      <c r="M377" s="325"/>
      <c r="N377" s="228">
        <f t="shared" si="110"/>
        <v>0</v>
      </c>
      <c r="O377" s="268">
        <f t="shared" si="111"/>
        <v>0</v>
      </c>
      <c r="P377" s="345">
        <v>0</v>
      </c>
      <c r="Q377" s="272">
        <f t="shared" si="112"/>
        <v>0</v>
      </c>
      <c r="R377" s="234"/>
      <c r="S377" s="235"/>
      <c r="T377" s="236">
        <v>0</v>
      </c>
      <c r="U377" s="236">
        <v>0</v>
      </c>
      <c r="V377" s="87">
        <f t="shared" si="103"/>
        <v>1</v>
      </c>
      <c r="W377" s="276">
        <f t="shared" si="92"/>
        <v>0</v>
      </c>
      <c r="X377" s="276">
        <f t="shared" si="104"/>
        <v>0</v>
      </c>
      <c r="Y377" s="276">
        <f t="shared" si="93"/>
        <v>0</v>
      </c>
      <c r="Z377" s="276">
        <f t="shared" si="104"/>
        <v>0</v>
      </c>
      <c r="AB377" s="80"/>
      <c r="AC377" s="80"/>
      <c r="AD377" s="81"/>
      <c r="AE377" s="80"/>
      <c r="AF377" s="81"/>
      <c r="AG377" s="82"/>
      <c r="AH377" s="83"/>
      <c r="AI377" s="83"/>
      <c r="AJ377" s="84"/>
      <c r="AK377" s="80"/>
      <c r="AL377" s="80"/>
      <c r="AM377" s="80"/>
      <c r="AN377" s="80"/>
    </row>
    <row r="378" spans="2:40" s="49" customFormat="1" ht="15.6" hidden="1" customHeight="1" outlineLevel="1">
      <c r="B378" s="620"/>
      <c r="C378" s="600"/>
      <c r="D378" s="601"/>
      <c r="E378" s="374"/>
      <c r="F378" s="248"/>
      <c r="G378" s="252">
        <f t="shared" si="113"/>
        <v>0</v>
      </c>
      <c r="H378" s="86" t="s">
        <v>187</v>
      </c>
      <c r="I378" s="236">
        <v>0</v>
      </c>
      <c r="J378" s="252">
        <f t="shared" ref="J378:J441" si="114">I378*F378</f>
        <v>0</v>
      </c>
      <c r="K378" s="358"/>
      <c r="L378" s="359"/>
      <c r="M378" s="325"/>
      <c r="N378" s="228">
        <f t="shared" si="110"/>
        <v>0</v>
      </c>
      <c r="O378" s="268">
        <f t="shared" si="111"/>
        <v>0</v>
      </c>
      <c r="P378" s="345">
        <v>0</v>
      </c>
      <c r="Q378" s="272">
        <f t="shared" si="112"/>
        <v>0</v>
      </c>
      <c r="R378" s="234"/>
      <c r="S378" s="235"/>
      <c r="T378" s="236">
        <v>0</v>
      </c>
      <c r="U378" s="236">
        <v>0</v>
      </c>
      <c r="V378" s="87">
        <f t="shared" si="103"/>
        <v>1</v>
      </c>
      <c r="W378" s="276">
        <f t="shared" ref="W378:W412" si="115">T378*(F378+O378)</f>
        <v>0</v>
      </c>
      <c r="X378" s="276">
        <f t="shared" si="104"/>
        <v>0</v>
      </c>
      <c r="Y378" s="276">
        <f t="shared" ref="Y378:Y412" si="116">U378*(F378+O378)</f>
        <v>0</v>
      </c>
      <c r="Z378" s="276">
        <f t="shared" si="104"/>
        <v>0</v>
      </c>
      <c r="AB378" s="80"/>
      <c r="AC378" s="80"/>
      <c r="AD378" s="81"/>
      <c r="AE378" s="80"/>
      <c r="AF378" s="81"/>
      <c r="AG378" s="82"/>
      <c r="AH378" s="83"/>
      <c r="AI378" s="83"/>
      <c r="AJ378" s="84"/>
      <c r="AK378" s="80"/>
      <c r="AL378" s="80"/>
      <c r="AM378" s="80"/>
      <c r="AN378" s="80"/>
    </row>
    <row r="379" spans="2:40" s="49" customFormat="1" ht="15.6" hidden="1" customHeight="1" outlineLevel="1">
      <c r="B379" s="620"/>
      <c r="C379" s="600"/>
      <c r="D379" s="601"/>
      <c r="E379" s="374"/>
      <c r="F379" s="248"/>
      <c r="G379" s="252">
        <f t="shared" si="113"/>
        <v>0</v>
      </c>
      <c r="H379" s="86" t="s">
        <v>187</v>
      </c>
      <c r="I379" s="236">
        <v>0</v>
      </c>
      <c r="J379" s="252">
        <f t="shared" si="114"/>
        <v>0</v>
      </c>
      <c r="K379" s="358"/>
      <c r="L379" s="359"/>
      <c r="M379" s="325"/>
      <c r="N379" s="228">
        <f t="shared" si="110"/>
        <v>0</v>
      </c>
      <c r="O379" s="268">
        <f t="shared" si="111"/>
        <v>0</v>
      </c>
      <c r="P379" s="345">
        <v>0</v>
      </c>
      <c r="Q379" s="272">
        <f t="shared" si="112"/>
        <v>0</v>
      </c>
      <c r="R379" s="234"/>
      <c r="S379" s="235"/>
      <c r="T379" s="236">
        <v>0</v>
      </c>
      <c r="U379" s="236">
        <v>0</v>
      </c>
      <c r="V379" s="87">
        <f t="shared" si="103"/>
        <v>1</v>
      </c>
      <c r="W379" s="276">
        <f t="shared" si="115"/>
        <v>0</v>
      </c>
      <c r="X379" s="276">
        <f t="shared" si="104"/>
        <v>0</v>
      </c>
      <c r="Y379" s="276">
        <f t="shared" si="116"/>
        <v>0</v>
      </c>
      <c r="Z379" s="276">
        <f t="shared" si="104"/>
        <v>0</v>
      </c>
      <c r="AB379" s="80"/>
      <c r="AC379" s="80"/>
      <c r="AD379" s="81"/>
      <c r="AE379" s="80"/>
      <c r="AF379" s="81"/>
      <c r="AG379" s="82"/>
      <c r="AH379" s="83"/>
      <c r="AI379" s="83"/>
      <c r="AJ379" s="84"/>
      <c r="AK379" s="80"/>
      <c r="AL379" s="80"/>
      <c r="AM379" s="80"/>
      <c r="AN379" s="80"/>
    </row>
    <row r="380" spans="2:40" s="49" customFormat="1" ht="15.6" hidden="1" customHeight="1" outlineLevel="1">
      <c r="B380" s="620"/>
      <c r="C380" s="600"/>
      <c r="D380" s="601"/>
      <c r="E380" s="374"/>
      <c r="F380" s="248"/>
      <c r="G380" s="252">
        <f t="shared" si="113"/>
        <v>0</v>
      </c>
      <c r="H380" s="86" t="s">
        <v>187</v>
      </c>
      <c r="I380" s="236">
        <v>0</v>
      </c>
      <c r="J380" s="252">
        <f t="shared" si="114"/>
        <v>0</v>
      </c>
      <c r="K380" s="358"/>
      <c r="L380" s="359"/>
      <c r="M380" s="325"/>
      <c r="N380" s="228">
        <f t="shared" si="110"/>
        <v>0</v>
      </c>
      <c r="O380" s="268">
        <f t="shared" si="111"/>
        <v>0</v>
      </c>
      <c r="P380" s="345">
        <v>0</v>
      </c>
      <c r="Q380" s="272">
        <f t="shared" si="112"/>
        <v>0</v>
      </c>
      <c r="R380" s="234"/>
      <c r="S380" s="235"/>
      <c r="T380" s="236">
        <v>0</v>
      </c>
      <c r="U380" s="236">
        <v>0</v>
      </c>
      <c r="V380" s="87">
        <f t="shared" si="103"/>
        <v>1</v>
      </c>
      <c r="W380" s="276">
        <f t="shared" si="115"/>
        <v>0</v>
      </c>
      <c r="X380" s="276">
        <f t="shared" si="104"/>
        <v>0</v>
      </c>
      <c r="Y380" s="276">
        <f t="shared" si="116"/>
        <v>0</v>
      </c>
      <c r="Z380" s="276">
        <f t="shared" si="104"/>
        <v>0</v>
      </c>
      <c r="AB380" s="80"/>
      <c r="AC380" s="80"/>
      <c r="AD380" s="81"/>
      <c r="AE380" s="80"/>
      <c r="AF380" s="81"/>
      <c r="AG380" s="82"/>
      <c r="AH380" s="83"/>
      <c r="AI380" s="83"/>
      <c r="AJ380" s="84"/>
      <c r="AK380" s="80"/>
      <c r="AL380" s="80"/>
      <c r="AM380" s="80"/>
      <c r="AN380" s="80"/>
    </row>
    <row r="381" spans="2:40" s="49" customFormat="1" ht="15.6" hidden="1" customHeight="1" outlineLevel="1">
      <c r="B381" s="620"/>
      <c r="C381" s="600"/>
      <c r="D381" s="601"/>
      <c r="E381" s="374"/>
      <c r="F381" s="248"/>
      <c r="G381" s="252">
        <f t="shared" si="113"/>
        <v>0</v>
      </c>
      <c r="H381" s="86" t="s">
        <v>187</v>
      </c>
      <c r="I381" s="236">
        <v>0</v>
      </c>
      <c r="J381" s="252">
        <f t="shared" si="114"/>
        <v>0</v>
      </c>
      <c r="K381" s="358"/>
      <c r="L381" s="359"/>
      <c r="M381" s="325"/>
      <c r="N381" s="228">
        <f t="shared" si="110"/>
        <v>0</v>
      </c>
      <c r="O381" s="268">
        <f t="shared" si="111"/>
        <v>0</v>
      </c>
      <c r="P381" s="345">
        <v>0</v>
      </c>
      <c r="Q381" s="272">
        <f t="shared" si="112"/>
        <v>0</v>
      </c>
      <c r="R381" s="234"/>
      <c r="S381" s="235"/>
      <c r="T381" s="236">
        <v>0</v>
      </c>
      <c r="U381" s="236">
        <v>0</v>
      </c>
      <c r="V381" s="87">
        <f t="shared" si="103"/>
        <v>1</v>
      </c>
      <c r="W381" s="276">
        <f t="shared" si="115"/>
        <v>0</v>
      </c>
      <c r="X381" s="276">
        <f t="shared" si="104"/>
        <v>0</v>
      </c>
      <c r="Y381" s="276">
        <f t="shared" si="116"/>
        <v>0</v>
      </c>
      <c r="Z381" s="276">
        <f t="shared" si="104"/>
        <v>0</v>
      </c>
      <c r="AB381" s="80"/>
      <c r="AC381" s="80"/>
      <c r="AD381" s="81"/>
      <c r="AE381" s="80"/>
      <c r="AF381" s="81"/>
      <c r="AG381" s="82"/>
      <c r="AH381" s="83"/>
      <c r="AI381" s="83"/>
      <c r="AJ381" s="84"/>
      <c r="AK381" s="80"/>
      <c r="AL381" s="80"/>
      <c r="AM381" s="80"/>
      <c r="AN381" s="80"/>
    </row>
    <row r="382" spans="2:40" s="49" customFormat="1" ht="15.6" hidden="1" customHeight="1" outlineLevel="1">
      <c r="B382" s="620"/>
      <c r="C382" s="600"/>
      <c r="D382" s="601"/>
      <c r="E382" s="374"/>
      <c r="F382" s="248"/>
      <c r="G382" s="252">
        <f t="shared" si="113"/>
        <v>0</v>
      </c>
      <c r="H382" s="86" t="s">
        <v>187</v>
      </c>
      <c r="I382" s="236">
        <v>0</v>
      </c>
      <c r="J382" s="252">
        <f t="shared" si="114"/>
        <v>0</v>
      </c>
      <c r="K382" s="358"/>
      <c r="L382" s="359"/>
      <c r="M382" s="325"/>
      <c r="N382" s="228">
        <f t="shared" si="110"/>
        <v>0</v>
      </c>
      <c r="O382" s="268">
        <f t="shared" si="111"/>
        <v>0</v>
      </c>
      <c r="P382" s="345">
        <v>0</v>
      </c>
      <c r="Q382" s="272">
        <f t="shared" si="112"/>
        <v>0</v>
      </c>
      <c r="R382" s="234"/>
      <c r="S382" s="235"/>
      <c r="T382" s="236">
        <v>0</v>
      </c>
      <c r="U382" s="236">
        <v>0</v>
      </c>
      <c r="V382" s="87">
        <f t="shared" si="103"/>
        <v>1</v>
      </c>
      <c r="W382" s="276">
        <f t="shared" si="115"/>
        <v>0</v>
      </c>
      <c r="X382" s="276">
        <f t="shared" si="104"/>
        <v>0</v>
      </c>
      <c r="Y382" s="276">
        <f t="shared" si="116"/>
        <v>0</v>
      </c>
      <c r="Z382" s="276">
        <f t="shared" si="104"/>
        <v>0</v>
      </c>
      <c r="AB382" s="80"/>
      <c r="AC382" s="80"/>
      <c r="AD382" s="81"/>
      <c r="AE382" s="80"/>
      <c r="AF382" s="81"/>
      <c r="AG382" s="82"/>
      <c r="AH382" s="83"/>
      <c r="AI382" s="83"/>
      <c r="AJ382" s="84"/>
      <c r="AK382" s="80"/>
      <c r="AL382" s="80"/>
      <c r="AM382" s="80"/>
      <c r="AN382" s="80"/>
    </row>
    <row r="383" spans="2:40" s="49" customFormat="1" ht="15.6" hidden="1" customHeight="1" outlineLevel="1">
      <c r="B383" s="620"/>
      <c r="C383" s="600"/>
      <c r="D383" s="601"/>
      <c r="E383" s="374"/>
      <c r="F383" s="248"/>
      <c r="G383" s="252">
        <f t="shared" si="113"/>
        <v>0</v>
      </c>
      <c r="H383" s="86" t="s">
        <v>187</v>
      </c>
      <c r="I383" s="236">
        <v>0</v>
      </c>
      <c r="J383" s="252">
        <f t="shared" si="114"/>
        <v>0</v>
      </c>
      <c r="K383" s="358"/>
      <c r="L383" s="359"/>
      <c r="M383" s="325"/>
      <c r="N383" s="228">
        <f t="shared" si="110"/>
        <v>0</v>
      </c>
      <c r="O383" s="268">
        <f t="shared" si="111"/>
        <v>0</v>
      </c>
      <c r="P383" s="345">
        <v>0</v>
      </c>
      <c r="Q383" s="272">
        <f t="shared" si="112"/>
        <v>0</v>
      </c>
      <c r="R383" s="234"/>
      <c r="S383" s="235"/>
      <c r="T383" s="236">
        <v>0</v>
      </c>
      <c r="U383" s="236">
        <v>0</v>
      </c>
      <c r="V383" s="87">
        <f t="shared" si="103"/>
        <v>1</v>
      </c>
      <c r="W383" s="276">
        <f t="shared" si="115"/>
        <v>0</v>
      </c>
      <c r="X383" s="276">
        <f t="shared" si="104"/>
        <v>0</v>
      </c>
      <c r="Y383" s="276">
        <f t="shared" si="116"/>
        <v>0</v>
      </c>
      <c r="Z383" s="276">
        <f t="shared" si="104"/>
        <v>0</v>
      </c>
      <c r="AB383" s="80"/>
      <c r="AC383" s="80"/>
      <c r="AD383" s="81"/>
      <c r="AE383" s="80"/>
      <c r="AF383" s="81"/>
      <c r="AG383" s="82"/>
      <c r="AH383" s="83"/>
      <c r="AI383" s="83"/>
      <c r="AJ383" s="84"/>
      <c r="AK383" s="80"/>
      <c r="AL383" s="80"/>
      <c r="AM383" s="80"/>
      <c r="AN383" s="80"/>
    </row>
    <row r="384" spans="2:40" s="49" customFormat="1" ht="15.6" hidden="1" customHeight="1" outlineLevel="1">
      <c r="B384" s="620"/>
      <c r="C384" s="600"/>
      <c r="D384" s="601"/>
      <c r="E384" s="374"/>
      <c r="F384" s="248"/>
      <c r="G384" s="252">
        <f t="shared" si="113"/>
        <v>0</v>
      </c>
      <c r="H384" s="86" t="s">
        <v>187</v>
      </c>
      <c r="I384" s="236">
        <v>0</v>
      </c>
      <c r="J384" s="252">
        <f t="shared" si="114"/>
        <v>0</v>
      </c>
      <c r="K384" s="358"/>
      <c r="L384" s="359"/>
      <c r="M384" s="325"/>
      <c r="N384" s="228">
        <f t="shared" si="110"/>
        <v>0</v>
      </c>
      <c r="O384" s="268">
        <f t="shared" si="111"/>
        <v>0</v>
      </c>
      <c r="P384" s="345">
        <v>0</v>
      </c>
      <c r="Q384" s="272">
        <f t="shared" si="112"/>
        <v>0</v>
      </c>
      <c r="R384" s="234"/>
      <c r="S384" s="235"/>
      <c r="T384" s="236">
        <v>0</v>
      </c>
      <c r="U384" s="236">
        <v>0</v>
      </c>
      <c r="V384" s="87">
        <f t="shared" si="103"/>
        <v>1</v>
      </c>
      <c r="W384" s="276">
        <f t="shared" si="115"/>
        <v>0</v>
      </c>
      <c r="X384" s="276">
        <f t="shared" si="104"/>
        <v>0</v>
      </c>
      <c r="Y384" s="276">
        <f t="shared" si="116"/>
        <v>0</v>
      </c>
      <c r="Z384" s="276">
        <f t="shared" si="104"/>
        <v>0</v>
      </c>
      <c r="AB384" s="80"/>
      <c r="AC384" s="80"/>
      <c r="AD384" s="81"/>
      <c r="AE384" s="80"/>
      <c r="AF384" s="81"/>
      <c r="AG384" s="82"/>
      <c r="AH384" s="83"/>
      <c r="AI384" s="83"/>
      <c r="AJ384" s="84"/>
      <c r="AK384" s="80"/>
      <c r="AL384" s="80"/>
      <c r="AM384" s="80"/>
      <c r="AN384" s="80"/>
    </row>
    <row r="385" spans="2:40" s="49" customFormat="1" ht="15.6" hidden="1" customHeight="1" outlineLevel="1">
      <c r="B385" s="620"/>
      <c r="C385" s="600"/>
      <c r="D385" s="601"/>
      <c r="E385" s="374"/>
      <c r="F385" s="248"/>
      <c r="G385" s="252">
        <f t="shared" si="113"/>
        <v>0</v>
      </c>
      <c r="H385" s="86" t="s">
        <v>187</v>
      </c>
      <c r="I385" s="236">
        <v>0</v>
      </c>
      <c r="J385" s="252">
        <f t="shared" si="114"/>
        <v>0</v>
      </c>
      <c r="K385" s="358"/>
      <c r="L385" s="359"/>
      <c r="M385" s="325"/>
      <c r="N385" s="228">
        <f t="shared" si="110"/>
        <v>0</v>
      </c>
      <c r="O385" s="268">
        <f t="shared" si="111"/>
        <v>0</v>
      </c>
      <c r="P385" s="345">
        <v>0</v>
      </c>
      <c r="Q385" s="272">
        <f t="shared" si="112"/>
        <v>0</v>
      </c>
      <c r="R385" s="234"/>
      <c r="S385" s="235"/>
      <c r="T385" s="236">
        <v>0</v>
      </c>
      <c r="U385" s="236">
        <v>0</v>
      </c>
      <c r="V385" s="87">
        <f t="shared" si="103"/>
        <v>1</v>
      </c>
      <c r="W385" s="276">
        <f t="shared" si="115"/>
        <v>0</v>
      </c>
      <c r="X385" s="276">
        <f t="shared" si="104"/>
        <v>0</v>
      </c>
      <c r="Y385" s="276">
        <f t="shared" si="116"/>
        <v>0</v>
      </c>
      <c r="Z385" s="276">
        <f t="shared" si="104"/>
        <v>0</v>
      </c>
      <c r="AB385" s="80"/>
      <c r="AC385" s="80"/>
      <c r="AD385" s="81"/>
      <c r="AE385" s="80"/>
      <c r="AF385" s="81"/>
      <c r="AG385" s="82"/>
      <c r="AH385" s="83"/>
      <c r="AI385" s="83"/>
      <c r="AJ385" s="84"/>
      <c r="AK385" s="80"/>
      <c r="AL385" s="80"/>
      <c r="AM385" s="80"/>
      <c r="AN385" s="80"/>
    </row>
    <row r="386" spans="2:40" s="49" customFormat="1" ht="15.6" hidden="1" customHeight="1" outlineLevel="1">
      <c r="B386" s="620"/>
      <c r="C386" s="600"/>
      <c r="D386" s="601"/>
      <c r="E386" s="374"/>
      <c r="F386" s="248"/>
      <c r="G386" s="252">
        <f>IF(AND(F386&lt;&gt;0,$D$31&lt;&gt;0),F386/$D$31,0)</f>
        <v>0</v>
      </c>
      <c r="H386" s="86" t="s">
        <v>187</v>
      </c>
      <c r="I386" s="236">
        <v>0</v>
      </c>
      <c r="J386" s="252">
        <f t="shared" si="114"/>
        <v>0</v>
      </c>
      <c r="K386" s="358"/>
      <c r="L386" s="359"/>
      <c r="M386" s="325"/>
      <c r="N386" s="228">
        <f t="shared" si="110"/>
        <v>0</v>
      </c>
      <c r="O386" s="268">
        <f t="shared" si="111"/>
        <v>0</v>
      </c>
      <c r="P386" s="345">
        <v>0</v>
      </c>
      <c r="Q386" s="272">
        <f t="shared" si="112"/>
        <v>0</v>
      </c>
      <c r="R386" s="234"/>
      <c r="S386" s="235"/>
      <c r="T386" s="236">
        <v>0</v>
      </c>
      <c r="U386" s="236">
        <v>0</v>
      </c>
      <c r="V386" s="87">
        <f t="shared" si="103"/>
        <v>1</v>
      </c>
      <c r="W386" s="276">
        <f t="shared" si="115"/>
        <v>0</v>
      </c>
      <c r="X386" s="276">
        <f t="shared" si="104"/>
        <v>0</v>
      </c>
      <c r="Y386" s="276">
        <f t="shared" si="116"/>
        <v>0</v>
      </c>
      <c r="Z386" s="276">
        <f t="shared" si="104"/>
        <v>0</v>
      </c>
      <c r="AB386" s="80"/>
      <c r="AC386" s="80"/>
      <c r="AD386" s="81"/>
      <c r="AE386" s="80"/>
      <c r="AF386" s="81"/>
      <c r="AG386" s="82"/>
      <c r="AH386" s="83"/>
      <c r="AI386" s="83"/>
      <c r="AJ386" s="84"/>
      <c r="AK386" s="80"/>
      <c r="AL386" s="80"/>
      <c r="AM386" s="80"/>
      <c r="AN386" s="80"/>
    </row>
    <row r="387" spans="2:40" s="49" customFormat="1" ht="15.6" hidden="1" customHeight="1" outlineLevel="1">
      <c r="B387" s="620"/>
      <c r="C387" s="600"/>
      <c r="D387" s="601"/>
      <c r="E387" s="374"/>
      <c r="F387" s="248"/>
      <c r="G387" s="252">
        <f>IF(AND(F387&lt;&gt;0,$D$31&lt;&gt;0),F387/$D$31,0)</f>
        <v>0</v>
      </c>
      <c r="H387" s="86" t="s">
        <v>187</v>
      </c>
      <c r="I387" s="236">
        <v>0</v>
      </c>
      <c r="J387" s="252">
        <f t="shared" si="114"/>
        <v>0</v>
      </c>
      <c r="K387" s="358"/>
      <c r="L387" s="359"/>
      <c r="M387" s="325"/>
      <c r="N387" s="228">
        <f t="shared" si="110"/>
        <v>0</v>
      </c>
      <c r="O387" s="268">
        <f t="shared" si="111"/>
        <v>0</v>
      </c>
      <c r="P387" s="345">
        <v>0</v>
      </c>
      <c r="Q387" s="272">
        <f t="shared" si="112"/>
        <v>0</v>
      </c>
      <c r="R387" s="234"/>
      <c r="S387" s="235"/>
      <c r="T387" s="236">
        <v>0</v>
      </c>
      <c r="U387" s="236">
        <v>0</v>
      </c>
      <c r="V387" s="87">
        <f t="shared" si="103"/>
        <v>1</v>
      </c>
      <c r="W387" s="276">
        <f t="shared" si="115"/>
        <v>0</v>
      </c>
      <c r="X387" s="276">
        <f t="shared" si="104"/>
        <v>0</v>
      </c>
      <c r="Y387" s="276">
        <f t="shared" si="116"/>
        <v>0</v>
      </c>
      <c r="Z387" s="276">
        <f t="shared" si="104"/>
        <v>0</v>
      </c>
      <c r="AB387" s="80"/>
      <c r="AC387" s="80"/>
      <c r="AD387" s="81"/>
      <c r="AE387" s="80"/>
      <c r="AF387" s="81"/>
      <c r="AG387" s="82"/>
      <c r="AH387" s="83"/>
      <c r="AI387" s="83"/>
      <c r="AJ387" s="84"/>
      <c r="AK387" s="80"/>
      <c r="AL387" s="80"/>
      <c r="AM387" s="80"/>
      <c r="AN387" s="80"/>
    </row>
    <row r="388" spans="2:40" s="49" customFormat="1" ht="15.6" hidden="1" customHeight="1" outlineLevel="1">
      <c r="B388" s="620"/>
      <c r="C388" s="600"/>
      <c r="D388" s="601"/>
      <c r="E388" s="374"/>
      <c r="F388" s="248"/>
      <c r="G388" s="252">
        <f>IF(AND(F388&lt;&gt;0,$D$31&lt;&gt;0),F388/$D$31,0)</f>
        <v>0</v>
      </c>
      <c r="H388" s="86" t="s">
        <v>187</v>
      </c>
      <c r="I388" s="236">
        <v>0</v>
      </c>
      <c r="J388" s="252">
        <f t="shared" si="114"/>
        <v>0</v>
      </c>
      <c r="K388" s="358"/>
      <c r="L388" s="359"/>
      <c r="M388" s="325"/>
      <c r="N388" s="228">
        <f t="shared" si="110"/>
        <v>0</v>
      </c>
      <c r="O388" s="268">
        <f t="shared" si="111"/>
        <v>0</v>
      </c>
      <c r="P388" s="345">
        <v>0</v>
      </c>
      <c r="Q388" s="272">
        <f t="shared" si="112"/>
        <v>0</v>
      </c>
      <c r="R388" s="234"/>
      <c r="S388" s="235"/>
      <c r="T388" s="236">
        <v>0</v>
      </c>
      <c r="U388" s="236">
        <v>0</v>
      </c>
      <c r="V388" s="87">
        <f t="shared" si="103"/>
        <v>1</v>
      </c>
      <c r="W388" s="276">
        <f t="shared" si="115"/>
        <v>0</v>
      </c>
      <c r="X388" s="276">
        <f t="shared" si="104"/>
        <v>0</v>
      </c>
      <c r="Y388" s="276">
        <f t="shared" si="116"/>
        <v>0</v>
      </c>
      <c r="Z388" s="276">
        <f t="shared" si="104"/>
        <v>0</v>
      </c>
      <c r="AB388" s="80"/>
      <c r="AC388" s="80"/>
      <c r="AD388" s="81"/>
      <c r="AE388" s="80"/>
      <c r="AF388" s="81"/>
      <c r="AG388" s="82"/>
      <c r="AH388" s="83"/>
      <c r="AI388" s="83"/>
      <c r="AJ388" s="84"/>
      <c r="AK388" s="80"/>
      <c r="AL388" s="80"/>
      <c r="AM388" s="80"/>
      <c r="AN388" s="80"/>
    </row>
    <row r="389" spans="2:40" s="49" customFormat="1" ht="15.6" hidden="1" customHeight="1" outlineLevel="1">
      <c r="B389" s="620"/>
      <c r="C389" s="600"/>
      <c r="D389" s="601"/>
      <c r="E389" s="374"/>
      <c r="F389" s="248"/>
      <c r="G389" s="252">
        <f t="shared" ref="G389:G391" si="117">IF(AND(F389&lt;&gt;0,$D$31&lt;&gt;0),F389/$D$31,0)</f>
        <v>0</v>
      </c>
      <c r="H389" s="86" t="s">
        <v>187</v>
      </c>
      <c r="I389" s="236">
        <v>0</v>
      </c>
      <c r="J389" s="252">
        <f t="shared" si="114"/>
        <v>0</v>
      </c>
      <c r="K389" s="358"/>
      <c r="L389" s="359"/>
      <c r="M389" s="325"/>
      <c r="N389" s="228">
        <f t="shared" si="110"/>
        <v>0</v>
      </c>
      <c r="O389" s="268">
        <f t="shared" si="111"/>
        <v>0</v>
      </c>
      <c r="P389" s="345">
        <v>0</v>
      </c>
      <c r="Q389" s="272">
        <f t="shared" si="112"/>
        <v>0</v>
      </c>
      <c r="R389" s="234"/>
      <c r="S389" s="235"/>
      <c r="T389" s="236">
        <v>0</v>
      </c>
      <c r="U389" s="236">
        <v>0</v>
      </c>
      <c r="V389" s="87">
        <f t="shared" si="103"/>
        <v>1</v>
      </c>
      <c r="W389" s="276">
        <f t="shared" si="115"/>
        <v>0</v>
      </c>
      <c r="X389" s="276">
        <f t="shared" si="104"/>
        <v>0</v>
      </c>
      <c r="Y389" s="276">
        <f t="shared" si="116"/>
        <v>0</v>
      </c>
      <c r="Z389" s="276">
        <f t="shared" si="104"/>
        <v>0</v>
      </c>
      <c r="AB389" s="80"/>
      <c r="AC389" s="80"/>
      <c r="AD389" s="81"/>
      <c r="AE389" s="80"/>
      <c r="AF389" s="81"/>
      <c r="AG389" s="82"/>
      <c r="AH389" s="83"/>
      <c r="AI389" s="83"/>
      <c r="AJ389" s="84"/>
      <c r="AK389" s="80"/>
      <c r="AL389" s="80"/>
      <c r="AM389" s="80"/>
      <c r="AN389" s="80"/>
    </row>
    <row r="390" spans="2:40" s="49" customFormat="1" ht="15.6" hidden="1" customHeight="1" outlineLevel="1">
      <c r="B390" s="620"/>
      <c r="C390" s="600"/>
      <c r="D390" s="601"/>
      <c r="E390" s="374"/>
      <c r="F390" s="248"/>
      <c r="G390" s="252">
        <f t="shared" si="117"/>
        <v>0</v>
      </c>
      <c r="H390" s="86" t="s">
        <v>187</v>
      </c>
      <c r="I390" s="236">
        <v>0</v>
      </c>
      <c r="J390" s="252">
        <f t="shared" si="114"/>
        <v>0</v>
      </c>
      <c r="K390" s="358"/>
      <c r="L390" s="359"/>
      <c r="M390" s="325"/>
      <c r="N390" s="228">
        <f t="shared" si="110"/>
        <v>0</v>
      </c>
      <c r="O390" s="268">
        <f t="shared" si="111"/>
        <v>0</v>
      </c>
      <c r="P390" s="345">
        <v>0</v>
      </c>
      <c r="Q390" s="272">
        <f t="shared" si="112"/>
        <v>0</v>
      </c>
      <c r="R390" s="234"/>
      <c r="S390" s="235"/>
      <c r="T390" s="236">
        <v>0</v>
      </c>
      <c r="U390" s="236">
        <v>0</v>
      </c>
      <c r="V390" s="87">
        <f t="shared" si="103"/>
        <v>1</v>
      </c>
      <c r="W390" s="276">
        <f t="shared" si="115"/>
        <v>0</v>
      </c>
      <c r="X390" s="276">
        <f t="shared" si="104"/>
        <v>0</v>
      </c>
      <c r="Y390" s="276">
        <f t="shared" si="116"/>
        <v>0</v>
      </c>
      <c r="Z390" s="276">
        <f t="shared" si="104"/>
        <v>0</v>
      </c>
      <c r="AB390" s="80"/>
      <c r="AC390" s="80"/>
      <c r="AD390" s="81"/>
      <c r="AE390" s="80"/>
      <c r="AF390" s="81"/>
      <c r="AG390" s="82"/>
      <c r="AH390" s="83"/>
      <c r="AI390" s="83"/>
      <c r="AJ390" s="84"/>
      <c r="AK390" s="80"/>
      <c r="AL390" s="80"/>
      <c r="AM390" s="80"/>
      <c r="AN390" s="80"/>
    </row>
    <row r="391" spans="2:40" s="49" customFormat="1" ht="15.6" hidden="1" customHeight="1" outlineLevel="1">
      <c r="B391" s="621"/>
      <c r="C391" s="602"/>
      <c r="D391" s="603"/>
      <c r="E391" s="374"/>
      <c r="F391" s="248"/>
      <c r="G391" s="252">
        <f t="shared" si="117"/>
        <v>0</v>
      </c>
      <c r="H391" s="86" t="s">
        <v>187</v>
      </c>
      <c r="I391" s="236">
        <v>0</v>
      </c>
      <c r="J391" s="252">
        <f t="shared" si="114"/>
        <v>0</v>
      </c>
      <c r="K391" s="358"/>
      <c r="L391" s="359"/>
      <c r="M391" s="325"/>
      <c r="N391" s="228">
        <f t="shared" si="110"/>
        <v>0</v>
      </c>
      <c r="O391" s="268">
        <f t="shared" si="111"/>
        <v>0</v>
      </c>
      <c r="P391" s="345">
        <v>0</v>
      </c>
      <c r="Q391" s="272">
        <f t="shared" si="112"/>
        <v>0</v>
      </c>
      <c r="R391" s="234"/>
      <c r="S391" s="235"/>
      <c r="T391" s="236">
        <v>0</v>
      </c>
      <c r="U391" s="236">
        <v>0</v>
      </c>
      <c r="V391" s="87">
        <f t="shared" si="103"/>
        <v>1</v>
      </c>
      <c r="W391" s="276">
        <f t="shared" si="115"/>
        <v>0</v>
      </c>
      <c r="X391" s="276">
        <f t="shared" si="104"/>
        <v>0</v>
      </c>
      <c r="Y391" s="276">
        <f t="shared" si="116"/>
        <v>0</v>
      </c>
      <c r="Z391" s="276">
        <f t="shared" si="104"/>
        <v>0</v>
      </c>
      <c r="AB391" s="80"/>
      <c r="AC391" s="80"/>
      <c r="AD391" s="81"/>
      <c r="AE391" s="80"/>
      <c r="AF391" s="81"/>
      <c r="AG391" s="82"/>
      <c r="AH391" s="83"/>
      <c r="AI391" s="83"/>
      <c r="AJ391" s="84"/>
      <c r="AK391" s="80"/>
      <c r="AL391" s="80"/>
      <c r="AM391" s="80"/>
      <c r="AN391" s="80"/>
    </row>
    <row r="392" spans="2:40" s="49" customFormat="1" ht="15.75" collapsed="1">
      <c r="B392" s="89">
        <v>6</v>
      </c>
      <c r="C392" s="566" t="s">
        <v>71</v>
      </c>
      <c r="D392" s="567"/>
      <c r="E392" s="219" t="s">
        <v>187</v>
      </c>
      <c r="F392" s="247">
        <f>SUM(F393:F412)</f>
        <v>0</v>
      </c>
      <c r="G392" s="247">
        <f>IF(AND(F392&lt;&gt;0,$D$31&lt;&gt;0),F392/$D$31,0)</f>
        <v>0</v>
      </c>
      <c r="H392" s="86" t="s">
        <v>187</v>
      </c>
      <c r="I392" s="216" t="s">
        <v>187</v>
      </c>
      <c r="J392" s="249">
        <f>SUM(J393:J412)</f>
        <v>0</v>
      </c>
      <c r="K392" s="230" t="s">
        <v>187</v>
      </c>
      <c r="L392" s="262" t="s">
        <v>187</v>
      </c>
      <c r="M392" s="264" t="s">
        <v>187</v>
      </c>
      <c r="N392" s="266" t="s">
        <v>187</v>
      </c>
      <c r="O392" s="269">
        <f>SUM(O393:O412)</f>
        <v>0</v>
      </c>
      <c r="P392" s="232" t="s">
        <v>187</v>
      </c>
      <c r="Q392" s="273">
        <f>SUM(Q393:Q412)</f>
        <v>0</v>
      </c>
      <c r="R392" s="231" t="s">
        <v>187</v>
      </c>
      <c r="S392" s="233" t="s">
        <v>187</v>
      </c>
      <c r="T392" s="278">
        <f>IF(W392&lt;&gt;0,W392/($F$392+$O$392),0)</f>
        <v>0</v>
      </c>
      <c r="U392" s="278">
        <f>IF(Y392&lt;&gt;0,Y392/($F$392+$O$392),0)</f>
        <v>0</v>
      </c>
      <c r="V392" s="215">
        <f t="shared" si="103"/>
        <v>1</v>
      </c>
      <c r="W392" s="277">
        <f>SUM(W393:W412)</f>
        <v>0</v>
      </c>
      <c r="X392" s="277">
        <f t="shared" si="104"/>
        <v>0</v>
      </c>
      <c r="Y392" s="277">
        <f>SUM(Y393:Y412)</f>
        <v>0</v>
      </c>
      <c r="Z392" s="277">
        <f t="shared" si="104"/>
        <v>0</v>
      </c>
      <c r="AB392" s="80"/>
      <c r="AC392" s="80"/>
      <c r="AD392" s="81"/>
      <c r="AE392" s="80"/>
      <c r="AF392" s="81"/>
      <c r="AG392" s="82"/>
      <c r="AH392" s="83"/>
      <c r="AI392" s="83"/>
      <c r="AJ392" s="84"/>
      <c r="AK392" s="80"/>
      <c r="AL392" s="80"/>
      <c r="AM392" s="80"/>
      <c r="AN392" s="80"/>
    </row>
    <row r="393" spans="2:40" s="49" customFormat="1" ht="15.6" hidden="1" customHeight="1" outlineLevel="1">
      <c r="B393" s="619">
        <v>6</v>
      </c>
      <c r="C393" s="598" t="s">
        <v>71</v>
      </c>
      <c r="D393" s="599"/>
      <c r="E393" s="374"/>
      <c r="F393" s="248"/>
      <c r="G393" s="252">
        <f>IF(AND(F393&lt;&gt;0,$D$31&lt;&gt;0),F393/$D$31,0)</f>
        <v>0</v>
      </c>
      <c r="H393" s="86" t="s">
        <v>187</v>
      </c>
      <c r="I393" s="236">
        <v>0</v>
      </c>
      <c r="J393" s="252">
        <f t="shared" si="114"/>
        <v>0</v>
      </c>
      <c r="K393" s="358"/>
      <c r="L393" s="359"/>
      <c r="M393" s="325"/>
      <c r="N393" s="228">
        <f>IF(M393&lt;&gt;0,INT(59/M393),0)</f>
        <v>0</v>
      </c>
      <c r="O393" s="268">
        <f>F393*N393</f>
        <v>0</v>
      </c>
      <c r="P393" s="345">
        <v>0</v>
      </c>
      <c r="Q393" s="272">
        <f>O393*P393</f>
        <v>0</v>
      </c>
      <c r="R393" s="234"/>
      <c r="S393" s="235"/>
      <c r="T393" s="236">
        <v>0</v>
      </c>
      <c r="U393" s="236">
        <v>0</v>
      </c>
      <c r="V393" s="87">
        <f t="shared" si="103"/>
        <v>1</v>
      </c>
      <c r="W393" s="276">
        <f t="shared" si="115"/>
        <v>0</v>
      </c>
      <c r="X393" s="276">
        <f t="shared" si="104"/>
        <v>0</v>
      </c>
      <c r="Y393" s="276">
        <f t="shared" si="116"/>
        <v>0</v>
      </c>
      <c r="Z393" s="276">
        <f t="shared" si="104"/>
        <v>0</v>
      </c>
      <c r="AB393" s="80"/>
      <c r="AC393" s="80"/>
      <c r="AD393" s="81"/>
      <c r="AE393" s="80"/>
      <c r="AF393" s="81"/>
      <c r="AG393" s="82"/>
      <c r="AH393" s="83"/>
      <c r="AI393" s="83"/>
      <c r="AJ393" s="84"/>
      <c r="AK393" s="80"/>
      <c r="AL393" s="80"/>
      <c r="AM393" s="80"/>
      <c r="AN393" s="80"/>
    </row>
    <row r="394" spans="2:40" s="49" customFormat="1" ht="15.6" hidden="1" customHeight="1" outlineLevel="1">
      <c r="B394" s="620"/>
      <c r="C394" s="600"/>
      <c r="D394" s="601"/>
      <c r="E394" s="374"/>
      <c r="F394" s="248"/>
      <c r="G394" s="252">
        <f>IF(AND(F394&lt;&gt;0,$D$31&lt;&gt;0),F394/$D$31,0)</f>
        <v>0</v>
      </c>
      <c r="H394" s="86" t="s">
        <v>187</v>
      </c>
      <c r="I394" s="236">
        <v>0</v>
      </c>
      <c r="J394" s="252">
        <f t="shared" si="114"/>
        <v>0</v>
      </c>
      <c r="K394" s="358"/>
      <c r="L394" s="359"/>
      <c r="M394" s="325"/>
      <c r="N394" s="228">
        <f t="shared" ref="N394:N412" si="118">IF(M394&lt;&gt;0,INT(59/M394),0)</f>
        <v>0</v>
      </c>
      <c r="O394" s="268">
        <f t="shared" ref="O394:O412" si="119">F394*N394</f>
        <v>0</v>
      </c>
      <c r="P394" s="345">
        <v>0</v>
      </c>
      <c r="Q394" s="272">
        <f t="shared" ref="Q394:Q412" si="120">O394*P394</f>
        <v>0</v>
      </c>
      <c r="R394" s="234"/>
      <c r="S394" s="235"/>
      <c r="T394" s="236">
        <v>0</v>
      </c>
      <c r="U394" s="236">
        <v>0</v>
      </c>
      <c r="V394" s="87">
        <f t="shared" si="103"/>
        <v>1</v>
      </c>
      <c r="W394" s="276">
        <f t="shared" si="115"/>
        <v>0</v>
      </c>
      <c r="X394" s="276">
        <f t="shared" si="104"/>
        <v>0</v>
      </c>
      <c r="Y394" s="276">
        <f t="shared" si="116"/>
        <v>0</v>
      </c>
      <c r="Z394" s="276">
        <f t="shared" si="104"/>
        <v>0</v>
      </c>
      <c r="AB394" s="80"/>
      <c r="AC394" s="80"/>
      <c r="AD394" s="81"/>
      <c r="AE394" s="80"/>
      <c r="AF394" s="81"/>
      <c r="AG394" s="82"/>
      <c r="AH394" s="83"/>
      <c r="AI394" s="83"/>
      <c r="AJ394" s="84"/>
      <c r="AK394" s="80"/>
      <c r="AL394" s="80"/>
      <c r="AM394" s="80"/>
      <c r="AN394" s="80"/>
    </row>
    <row r="395" spans="2:40" s="49" customFormat="1" ht="15.6" hidden="1" customHeight="1" outlineLevel="1">
      <c r="B395" s="620"/>
      <c r="C395" s="600"/>
      <c r="D395" s="601"/>
      <c r="E395" s="374"/>
      <c r="F395" s="248"/>
      <c r="G395" s="252">
        <f t="shared" ref="G395:G406" si="121">IF(AND(F395&lt;&gt;0,$D$31&lt;&gt;0),F395/$D$31,0)</f>
        <v>0</v>
      </c>
      <c r="H395" s="86" t="s">
        <v>187</v>
      </c>
      <c r="I395" s="236">
        <v>0</v>
      </c>
      <c r="J395" s="252">
        <f t="shared" si="114"/>
        <v>0</v>
      </c>
      <c r="K395" s="358"/>
      <c r="L395" s="359"/>
      <c r="M395" s="325"/>
      <c r="N395" s="228">
        <f t="shared" si="118"/>
        <v>0</v>
      </c>
      <c r="O395" s="268">
        <f t="shared" si="119"/>
        <v>0</v>
      </c>
      <c r="P395" s="345">
        <v>0</v>
      </c>
      <c r="Q395" s="272">
        <f t="shared" si="120"/>
        <v>0</v>
      </c>
      <c r="R395" s="234"/>
      <c r="S395" s="235"/>
      <c r="T395" s="236">
        <v>0</v>
      </c>
      <c r="U395" s="236">
        <v>0</v>
      </c>
      <c r="V395" s="87">
        <f t="shared" si="103"/>
        <v>1</v>
      </c>
      <c r="W395" s="276">
        <f t="shared" si="115"/>
        <v>0</v>
      </c>
      <c r="X395" s="276">
        <f t="shared" si="104"/>
        <v>0</v>
      </c>
      <c r="Y395" s="276">
        <f t="shared" si="116"/>
        <v>0</v>
      </c>
      <c r="Z395" s="276">
        <f t="shared" si="104"/>
        <v>0</v>
      </c>
      <c r="AB395" s="80"/>
      <c r="AC395" s="80"/>
      <c r="AD395" s="81"/>
      <c r="AE395" s="80"/>
      <c r="AF395" s="81"/>
      <c r="AG395" s="82"/>
      <c r="AH395" s="83"/>
      <c r="AI395" s="83"/>
      <c r="AJ395" s="84"/>
      <c r="AK395" s="80"/>
      <c r="AL395" s="80"/>
      <c r="AM395" s="80"/>
      <c r="AN395" s="80"/>
    </row>
    <row r="396" spans="2:40" s="49" customFormat="1" ht="15.6" hidden="1" customHeight="1" outlineLevel="1">
      <c r="B396" s="620"/>
      <c r="C396" s="600"/>
      <c r="D396" s="601"/>
      <c r="E396" s="374"/>
      <c r="F396" s="248"/>
      <c r="G396" s="252">
        <f t="shared" si="121"/>
        <v>0</v>
      </c>
      <c r="H396" s="86" t="s">
        <v>187</v>
      </c>
      <c r="I396" s="236">
        <v>0</v>
      </c>
      <c r="J396" s="252">
        <f t="shared" si="114"/>
        <v>0</v>
      </c>
      <c r="K396" s="358"/>
      <c r="L396" s="359"/>
      <c r="M396" s="325"/>
      <c r="N396" s="228">
        <f t="shared" si="118"/>
        <v>0</v>
      </c>
      <c r="O396" s="268">
        <f t="shared" si="119"/>
        <v>0</v>
      </c>
      <c r="P396" s="345">
        <v>0</v>
      </c>
      <c r="Q396" s="272">
        <f t="shared" si="120"/>
        <v>0</v>
      </c>
      <c r="R396" s="234"/>
      <c r="S396" s="235"/>
      <c r="T396" s="236">
        <v>0</v>
      </c>
      <c r="U396" s="236">
        <v>0</v>
      </c>
      <c r="V396" s="87">
        <f t="shared" si="103"/>
        <v>1</v>
      </c>
      <c r="W396" s="276">
        <f t="shared" si="115"/>
        <v>0</v>
      </c>
      <c r="X396" s="276">
        <f t="shared" si="104"/>
        <v>0</v>
      </c>
      <c r="Y396" s="276">
        <f t="shared" si="116"/>
        <v>0</v>
      </c>
      <c r="Z396" s="276">
        <f t="shared" si="104"/>
        <v>0</v>
      </c>
      <c r="AB396" s="80"/>
      <c r="AC396" s="80"/>
      <c r="AD396" s="81"/>
      <c r="AE396" s="80"/>
      <c r="AF396" s="81"/>
      <c r="AG396" s="82"/>
      <c r="AH396" s="83"/>
      <c r="AI396" s="83"/>
      <c r="AJ396" s="84"/>
      <c r="AK396" s="80"/>
      <c r="AL396" s="80"/>
      <c r="AM396" s="80"/>
      <c r="AN396" s="80"/>
    </row>
    <row r="397" spans="2:40" s="49" customFormat="1" ht="15.6" hidden="1" customHeight="1" outlineLevel="1">
      <c r="B397" s="620"/>
      <c r="C397" s="600"/>
      <c r="D397" s="601"/>
      <c r="E397" s="374"/>
      <c r="F397" s="248"/>
      <c r="G397" s="252">
        <f t="shared" si="121"/>
        <v>0</v>
      </c>
      <c r="H397" s="86" t="s">
        <v>187</v>
      </c>
      <c r="I397" s="236">
        <v>0</v>
      </c>
      <c r="J397" s="252">
        <f t="shared" si="114"/>
        <v>0</v>
      </c>
      <c r="K397" s="358"/>
      <c r="L397" s="359"/>
      <c r="M397" s="325"/>
      <c r="N397" s="228">
        <f t="shared" si="118"/>
        <v>0</v>
      </c>
      <c r="O397" s="268">
        <f t="shared" si="119"/>
        <v>0</v>
      </c>
      <c r="P397" s="345">
        <v>0</v>
      </c>
      <c r="Q397" s="272">
        <f t="shared" si="120"/>
        <v>0</v>
      </c>
      <c r="R397" s="234"/>
      <c r="S397" s="235"/>
      <c r="T397" s="236">
        <v>0</v>
      </c>
      <c r="U397" s="236">
        <v>0</v>
      </c>
      <c r="V397" s="87">
        <f t="shared" si="103"/>
        <v>1</v>
      </c>
      <c r="W397" s="276">
        <f t="shared" si="115"/>
        <v>0</v>
      </c>
      <c r="X397" s="276">
        <f t="shared" si="104"/>
        <v>0</v>
      </c>
      <c r="Y397" s="276">
        <f t="shared" si="116"/>
        <v>0</v>
      </c>
      <c r="Z397" s="276">
        <f t="shared" si="104"/>
        <v>0</v>
      </c>
      <c r="AB397" s="80"/>
      <c r="AC397" s="80"/>
      <c r="AD397" s="81"/>
      <c r="AE397" s="80"/>
      <c r="AF397" s="81"/>
      <c r="AG397" s="82"/>
      <c r="AH397" s="83"/>
      <c r="AI397" s="83"/>
      <c r="AJ397" s="84"/>
      <c r="AK397" s="80"/>
      <c r="AL397" s="80"/>
      <c r="AM397" s="80"/>
      <c r="AN397" s="80"/>
    </row>
    <row r="398" spans="2:40" s="49" customFormat="1" ht="15.6" hidden="1" customHeight="1" outlineLevel="1">
      <c r="B398" s="620"/>
      <c r="C398" s="600"/>
      <c r="D398" s="601"/>
      <c r="E398" s="374"/>
      <c r="F398" s="248"/>
      <c r="G398" s="252">
        <f t="shared" si="121"/>
        <v>0</v>
      </c>
      <c r="H398" s="86" t="s">
        <v>187</v>
      </c>
      <c r="I398" s="236">
        <v>0</v>
      </c>
      <c r="J398" s="252">
        <f t="shared" si="114"/>
        <v>0</v>
      </c>
      <c r="K398" s="358"/>
      <c r="L398" s="359"/>
      <c r="M398" s="325"/>
      <c r="N398" s="228">
        <f t="shared" si="118"/>
        <v>0</v>
      </c>
      <c r="O398" s="268">
        <f t="shared" si="119"/>
        <v>0</v>
      </c>
      <c r="P398" s="345">
        <v>0</v>
      </c>
      <c r="Q398" s="272">
        <f t="shared" si="120"/>
        <v>0</v>
      </c>
      <c r="R398" s="234"/>
      <c r="S398" s="235"/>
      <c r="T398" s="236">
        <v>0</v>
      </c>
      <c r="U398" s="236">
        <v>0</v>
      </c>
      <c r="V398" s="87">
        <f t="shared" si="103"/>
        <v>1</v>
      </c>
      <c r="W398" s="276">
        <f t="shared" si="115"/>
        <v>0</v>
      </c>
      <c r="X398" s="276">
        <f t="shared" si="104"/>
        <v>0</v>
      </c>
      <c r="Y398" s="276">
        <f t="shared" si="116"/>
        <v>0</v>
      </c>
      <c r="Z398" s="276">
        <f t="shared" si="104"/>
        <v>0</v>
      </c>
      <c r="AB398" s="80"/>
      <c r="AC398" s="80"/>
      <c r="AD398" s="81"/>
      <c r="AE398" s="80"/>
      <c r="AF398" s="81"/>
      <c r="AG398" s="82"/>
      <c r="AH398" s="83"/>
      <c r="AI398" s="83"/>
      <c r="AJ398" s="84"/>
      <c r="AK398" s="80"/>
      <c r="AL398" s="80"/>
      <c r="AM398" s="80"/>
      <c r="AN398" s="80"/>
    </row>
    <row r="399" spans="2:40" s="49" customFormat="1" ht="15.6" hidden="1" customHeight="1" outlineLevel="1">
      <c r="B399" s="620"/>
      <c r="C399" s="600"/>
      <c r="D399" s="601"/>
      <c r="E399" s="374"/>
      <c r="F399" s="248"/>
      <c r="G399" s="252">
        <f t="shared" si="121"/>
        <v>0</v>
      </c>
      <c r="H399" s="86" t="s">
        <v>187</v>
      </c>
      <c r="I399" s="236">
        <v>0</v>
      </c>
      <c r="J399" s="252">
        <f t="shared" si="114"/>
        <v>0</v>
      </c>
      <c r="K399" s="358"/>
      <c r="L399" s="359"/>
      <c r="M399" s="325"/>
      <c r="N399" s="228">
        <f t="shared" si="118"/>
        <v>0</v>
      </c>
      <c r="O399" s="268">
        <f t="shared" si="119"/>
        <v>0</v>
      </c>
      <c r="P399" s="345">
        <v>0</v>
      </c>
      <c r="Q399" s="272">
        <f t="shared" si="120"/>
        <v>0</v>
      </c>
      <c r="R399" s="234"/>
      <c r="S399" s="235"/>
      <c r="T399" s="236">
        <v>0</v>
      </c>
      <c r="U399" s="236">
        <v>0</v>
      </c>
      <c r="V399" s="87">
        <f t="shared" si="103"/>
        <v>1</v>
      </c>
      <c r="W399" s="276">
        <f t="shared" si="115"/>
        <v>0</v>
      </c>
      <c r="X399" s="276">
        <f t="shared" si="104"/>
        <v>0</v>
      </c>
      <c r="Y399" s="276">
        <f t="shared" si="116"/>
        <v>0</v>
      </c>
      <c r="Z399" s="276">
        <f t="shared" si="104"/>
        <v>0</v>
      </c>
      <c r="AB399" s="80"/>
      <c r="AC399" s="80"/>
      <c r="AD399" s="81"/>
      <c r="AE399" s="80"/>
      <c r="AF399" s="81"/>
      <c r="AG399" s="82"/>
      <c r="AH399" s="83"/>
      <c r="AI399" s="83"/>
      <c r="AJ399" s="84"/>
      <c r="AK399" s="80"/>
      <c r="AL399" s="80"/>
      <c r="AM399" s="80"/>
      <c r="AN399" s="80"/>
    </row>
    <row r="400" spans="2:40" s="49" customFormat="1" ht="15.6" hidden="1" customHeight="1" outlineLevel="1">
      <c r="B400" s="620"/>
      <c r="C400" s="600"/>
      <c r="D400" s="601"/>
      <c r="E400" s="374"/>
      <c r="F400" s="248"/>
      <c r="G400" s="252">
        <f t="shared" si="121"/>
        <v>0</v>
      </c>
      <c r="H400" s="86" t="s">
        <v>187</v>
      </c>
      <c r="I400" s="236">
        <v>0</v>
      </c>
      <c r="J400" s="252">
        <f t="shared" si="114"/>
        <v>0</v>
      </c>
      <c r="K400" s="358"/>
      <c r="L400" s="359"/>
      <c r="M400" s="325"/>
      <c r="N400" s="228">
        <f t="shared" si="118"/>
        <v>0</v>
      </c>
      <c r="O400" s="268">
        <f t="shared" si="119"/>
        <v>0</v>
      </c>
      <c r="P400" s="345">
        <v>0</v>
      </c>
      <c r="Q400" s="272">
        <f t="shared" si="120"/>
        <v>0</v>
      </c>
      <c r="R400" s="234"/>
      <c r="S400" s="235"/>
      <c r="T400" s="236">
        <v>0</v>
      </c>
      <c r="U400" s="236">
        <v>0</v>
      </c>
      <c r="V400" s="87">
        <f t="shared" si="103"/>
        <v>1</v>
      </c>
      <c r="W400" s="276">
        <f t="shared" si="115"/>
        <v>0</v>
      </c>
      <c r="X400" s="276">
        <f t="shared" si="104"/>
        <v>0</v>
      </c>
      <c r="Y400" s="276">
        <f t="shared" si="116"/>
        <v>0</v>
      </c>
      <c r="Z400" s="276">
        <f t="shared" si="104"/>
        <v>0</v>
      </c>
      <c r="AB400" s="80"/>
      <c r="AC400" s="80"/>
      <c r="AD400" s="81"/>
      <c r="AE400" s="80"/>
      <c r="AF400" s="81"/>
      <c r="AG400" s="82"/>
      <c r="AH400" s="83"/>
      <c r="AI400" s="83"/>
      <c r="AJ400" s="84"/>
      <c r="AK400" s="80"/>
      <c r="AL400" s="80"/>
      <c r="AM400" s="80"/>
      <c r="AN400" s="80"/>
    </row>
    <row r="401" spans="2:40" s="49" customFormat="1" ht="15.6" hidden="1" customHeight="1" outlineLevel="1">
      <c r="B401" s="620"/>
      <c r="C401" s="600"/>
      <c r="D401" s="601"/>
      <c r="E401" s="374"/>
      <c r="F401" s="248"/>
      <c r="G401" s="252">
        <f t="shared" si="121"/>
        <v>0</v>
      </c>
      <c r="H401" s="86" t="s">
        <v>187</v>
      </c>
      <c r="I401" s="236">
        <v>0</v>
      </c>
      <c r="J401" s="252">
        <f t="shared" si="114"/>
        <v>0</v>
      </c>
      <c r="K401" s="358"/>
      <c r="L401" s="359"/>
      <c r="M401" s="325"/>
      <c r="N401" s="228">
        <f t="shared" si="118"/>
        <v>0</v>
      </c>
      <c r="O401" s="268">
        <f t="shared" si="119"/>
        <v>0</v>
      </c>
      <c r="P401" s="345">
        <v>0</v>
      </c>
      <c r="Q401" s="272">
        <f t="shared" si="120"/>
        <v>0</v>
      </c>
      <c r="R401" s="234"/>
      <c r="S401" s="235"/>
      <c r="T401" s="236">
        <v>0</v>
      </c>
      <c r="U401" s="236">
        <v>0</v>
      </c>
      <c r="V401" s="87">
        <f t="shared" si="103"/>
        <v>1</v>
      </c>
      <c r="W401" s="276">
        <f t="shared" si="115"/>
        <v>0</v>
      </c>
      <c r="X401" s="276">
        <f t="shared" si="104"/>
        <v>0</v>
      </c>
      <c r="Y401" s="276">
        <f t="shared" si="116"/>
        <v>0</v>
      </c>
      <c r="Z401" s="276">
        <f t="shared" si="104"/>
        <v>0</v>
      </c>
      <c r="AB401" s="80"/>
      <c r="AC401" s="80"/>
      <c r="AD401" s="81"/>
      <c r="AE401" s="80"/>
      <c r="AF401" s="81"/>
      <c r="AG401" s="82"/>
      <c r="AH401" s="83"/>
      <c r="AI401" s="83"/>
      <c r="AJ401" s="84"/>
      <c r="AK401" s="80"/>
      <c r="AL401" s="80"/>
      <c r="AM401" s="80"/>
      <c r="AN401" s="80"/>
    </row>
    <row r="402" spans="2:40" s="49" customFormat="1" ht="15.6" hidden="1" customHeight="1" outlineLevel="1">
      <c r="B402" s="620"/>
      <c r="C402" s="600"/>
      <c r="D402" s="601"/>
      <c r="E402" s="374"/>
      <c r="F402" s="248"/>
      <c r="G402" s="252">
        <f t="shared" si="121"/>
        <v>0</v>
      </c>
      <c r="H402" s="86" t="s">
        <v>187</v>
      </c>
      <c r="I402" s="236">
        <v>0</v>
      </c>
      <c r="J402" s="252">
        <f t="shared" si="114"/>
        <v>0</v>
      </c>
      <c r="K402" s="358"/>
      <c r="L402" s="359"/>
      <c r="M402" s="325"/>
      <c r="N402" s="228">
        <f t="shared" si="118"/>
        <v>0</v>
      </c>
      <c r="O402" s="268">
        <f t="shared" si="119"/>
        <v>0</v>
      </c>
      <c r="P402" s="345">
        <v>0</v>
      </c>
      <c r="Q402" s="272">
        <f t="shared" si="120"/>
        <v>0</v>
      </c>
      <c r="R402" s="234"/>
      <c r="S402" s="235"/>
      <c r="T402" s="236">
        <v>0</v>
      </c>
      <c r="U402" s="236">
        <v>0</v>
      </c>
      <c r="V402" s="87">
        <f t="shared" si="103"/>
        <v>1</v>
      </c>
      <c r="W402" s="276">
        <f t="shared" si="115"/>
        <v>0</v>
      </c>
      <c r="X402" s="276">
        <f t="shared" si="104"/>
        <v>0</v>
      </c>
      <c r="Y402" s="276">
        <f t="shared" si="116"/>
        <v>0</v>
      </c>
      <c r="Z402" s="276">
        <f t="shared" si="104"/>
        <v>0</v>
      </c>
      <c r="AB402" s="80"/>
      <c r="AC402" s="80"/>
      <c r="AD402" s="81"/>
      <c r="AE402" s="80"/>
      <c r="AF402" s="81"/>
      <c r="AG402" s="82"/>
      <c r="AH402" s="83"/>
      <c r="AI402" s="83"/>
      <c r="AJ402" s="84"/>
      <c r="AK402" s="80"/>
      <c r="AL402" s="80"/>
      <c r="AM402" s="80"/>
      <c r="AN402" s="80"/>
    </row>
    <row r="403" spans="2:40" s="49" customFormat="1" ht="15.6" hidden="1" customHeight="1" outlineLevel="1">
      <c r="B403" s="620"/>
      <c r="C403" s="600"/>
      <c r="D403" s="601"/>
      <c r="E403" s="374"/>
      <c r="F403" s="248"/>
      <c r="G403" s="252">
        <f t="shared" si="121"/>
        <v>0</v>
      </c>
      <c r="H403" s="86" t="s">
        <v>187</v>
      </c>
      <c r="I403" s="236">
        <v>0</v>
      </c>
      <c r="J403" s="252">
        <f t="shared" si="114"/>
        <v>0</v>
      </c>
      <c r="K403" s="358"/>
      <c r="L403" s="359"/>
      <c r="M403" s="325"/>
      <c r="N403" s="228">
        <f t="shared" si="118"/>
        <v>0</v>
      </c>
      <c r="O403" s="268">
        <f t="shared" si="119"/>
        <v>0</v>
      </c>
      <c r="P403" s="345">
        <v>0</v>
      </c>
      <c r="Q403" s="272">
        <f t="shared" si="120"/>
        <v>0</v>
      </c>
      <c r="R403" s="234"/>
      <c r="S403" s="235"/>
      <c r="T403" s="236">
        <v>0</v>
      </c>
      <c r="U403" s="236">
        <v>0</v>
      </c>
      <c r="V403" s="87">
        <f t="shared" si="103"/>
        <v>1</v>
      </c>
      <c r="W403" s="276">
        <f t="shared" si="115"/>
        <v>0</v>
      </c>
      <c r="X403" s="276">
        <f t="shared" si="104"/>
        <v>0</v>
      </c>
      <c r="Y403" s="276">
        <f t="shared" si="116"/>
        <v>0</v>
      </c>
      <c r="Z403" s="276">
        <f t="shared" si="104"/>
        <v>0</v>
      </c>
      <c r="AB403" s="80"/>
      <c r="AC403" s="80"/>
      <c r="AD403" s="81"/>
      <c r="AE403" s="80"/>
      <c r="AF403" s="81"/>
      <c r="AG403" s="82"/>
      <c r="AH403" s="83"/>
      <c r="AI403" s="83"/>
      <c r="AJ403" s="84"/>
      <c r="AK403" s="80"/>
      <c r="AL403" s="80"/>
      <c r="AM403" s="80"/>
      <c r="AN403" s="80"/>
    </row>
    <row r="404" spans="2:40" s="49" customFormat="1" ht="15.6" hidden="1" customHeight="1" outlineLevel="1">
      <c r="B404" s="620"/>
      <c r="C404" s="600"/>
      <c r="D404" s="601"/>
      <c r="E404" s="374"/>
      <c r="F404" s="248"/>
      <c r="G404" s="252">
        <f t="shared" si="121"/>
        <v>0</v>
      </c>
      <c r="H404" s="86" t="s">
        <v>187</v>
      </c>
      <c r="I404" s="236">
        <v>0</v>
      </c>
      <c r="J404" s="252">
        <f t="shared" si="114"/>
        <v>0</v>
      </c>
      <c r="K404" s="358"/>
      <c r="L404" s="359"/>
      <c r="M404" s="325"/>
      <c r="N404" s="228">
        <f t="shared" si="118"/>
        <v>0</v>
      </c>
      <c r="O404" s="268">
        <f t="shared" si="119"/>
        <v>0</v>
      </c>
      <c r="P404" s="345">
        <v>0</v>
      </c>
      <c r="Q404" s="272">
        <f t="shared" si="120"/>
        <v>0</v>
      </c>
      <c r="R404" s="234"/>
      <c r="S404" s="235"/>
      <c r="T404" s="236">
        <v>0</v>
      </c>
      <c r="U404" s="236">
        <v>0</v>
      </c>
      <c r="V404" s="87">
        <f t="shared" si="103"/>
        <v>1</v>
      </c>
      <c r="W404" s="276">
        <f t="shared" si="115"/>
        <v>0</v>
      </c>
      <c r="X404" s="276">
        <f t="shared" si="104"/>
        <v>0</v>
      </c>
      <c r="Y404" s="276">
        <f t="shared" si="116"/>
        <v>0</v>
      </c>
      <c r="Z404" s="276">
        <f t="shared" si="104"/>
        <v>0</v>
      </c>
      <c r="AB404" s="80"/>
      <c r="AC404" s="80"/>
      <c r="AD404" s="81"/>
      <c r="AE404" s="80"/>
      <c r="AF404" s="81"/>
      <c r="AG404" s="82"/>
      <c r="AH404" s="83"/>
      <c r="AI404" s="83"/>
      <c r="AJ404" s="84"/>
      <c r="AK404" s="80"/>
      <c r="AL404" s="80"/>
      <c r="AM404" s="80"/>
      <c r="AN404" s="80"/>
    </row>
    <row r="405" spans="2:40" s="49" customFormat="1" ht="15.6" hidden="1" customHeight="1" outlineLevel="1">
      <c r="B405" s="620"/>
      <c r="C405" s="600"/>
      <c r="D405" s="601"/>
      <c r="E405" s="374"/>
      <c r="F405" s="248"/>
      <c r="G405" s="252">
        <f t="shared" si="121"/>
        <v>0</v>
      </c>
      <c r="H405" s="86" t="s">
        <v>187</v>
      </c>
      <c r="I405" s="236">
        <v>0</v>
      </c>
      <c r="J405" s="252">
        <f t="shared" si="114"/>
        <v>0</v>
      </c>
      <c r="K405" s="358"/>
      <c r="L405" s="359"/>
      <c r="M405" s="325"/>
      <c r="N405" s="228">
        <f t="shared" si="118"/>
        <v>0</v>
      </c>
      <c r="O405" s="268">
        <f t="shared" si="119"/>
        <v>0</v>
      </c>
      <c r="P405" s="345">
        <v>0</v>
      </c>
      <c r="Q405" s="272">
        <f t="shared" si="120"/>
        <v>0</v>
      </c>
      <c r="R405" s="234"/>
      <c r="S405" s="235"/>
      <c r="T405" s="236">
        <v>0</v>
      </c>
      <c r="U405" s="236">
        <v>0</v>
      </c>
      <c r="V405" s="87">
        <f t="shared" si="103"/>
        <v>1</v>
      </c>
      <c r="W405" s="276">
        <f t="shared" si="115"/>
        <v>0</v>
      </c>
      <c r="X405" s="276">
        <f t="shared" si="104"/>
        <v>0</v>
      </c>
      <c r="Y405" s="276">
        <f t="shared" si="116"/>
        <v>0</v>
      </c>
      <c r="Z405" s="276">
        <f t="shared" si="104"/>
        <v>0</v>
      </c>
      <c r="AB405" s="80"/>
      <c r="AC405" s="80"/>
      <c r="AD405" s="81"/>
      <c r="AE405" s="80"/>
      <c r="AF405" s="81"/>
      <c r="AG405" s="82"/>
      <c r="AH405" s="83"/>
      <c r="AI405" s="83"/>
      <c r="AJ405" s="84"/>
      <c r="AK405" s="80"/>
      <c r="AL405" s="80"/>
      <c r="AM405" s="80"/>
      <c r="AN405" s="80"/>
    </row>
    <row r="406" spans="2:40" s="49" customFormat="1" ht="15.6" hidden="1" customHeight="1" outlineLevel="1">
      <c r="B406" s="620"/>
      <c r="C406" s="600"/>
      <c r="D406" s="601"/>
      <c r="E406" s="374"/>
      <c r="F406" s="248"/>
      <c r="G406" s="252">
        <f t="shared" si="121"/>
        <v>0</v>
      </c>
      <c r="H406" s="86" t="s">
        <v>187</v>
      </c>
      <c r="I406" s="236">
        <v>0</v>
      </c>
      <c r="J406" s="252">
        <f t="shared" si="114"/>
        <v>0</v>
      </c>
      <c r="K406" s="358"/>
      <c r="L406" s="359"/>
      <c r="M406" s="325"/>
      <c r="N406" s="228">
        <f t="shared" si="118"/>
        <v>0</v>
      </c>
      <c r="O406" s="268">
        <f t="shared" si="119"/>
        <v>0</v>
      </c>
      <c r="P406" s="345">
        <v>0</v>
      </c>
      <c r="Q406" s="272">
        <f t="shared" si="120"/>
        <v>0</v>
      </c>
      <c r="R406" s="234"/>
      <c r="S406" s="235"/>
      <c r="T406" s="236">
        <v>0</v>
      </c>
      <c r="U406" s="236">
        <v>0</v>
      </c>
      <c r="V406" s="87">
        <f t="shared" si="103"/>
        <v>1</v>
      </c>
      <c r="W406" s="276">
        <f t="shared" si="115"/>
        <v>0</v>
      </c>
      <c r="X406" s="276">
        <f t="shared" si="104"/>
        <v>0</v>
      </c>
      <c r="Y406" s="276">
        <f t="shared" si="116"/>
        <v>0</v>
      </c>
      <c r="Z406" s="276">
        <f t="shared" si="104"/>
        <v>0</v>
      </c>
      <c r="AB406" s="80"/>
      <c r="AC406" s="80"/>
      <c r="AD406" s="81"/>
      <c r="AE406" s="80"/>
      <c r="AF406" s="81"/>
      <c r="AG406" s="82"/>
      <c r="AH406" s="83"/>
      <c r="AI406" s="83"/>
      <c r="AJ406" s="84"/>
      <c r="AK406" s="80"/>
      <c r="AL406" s="80"/>
      <c r="AM406" s="80"/>
      <c r="AN406" s="80"/>
    </row>
    <row r="407" spans="2:40" s="49" customFormat="1" ht="15.6" hidden="1" customHeight="1" outlineLevel="1">
      <c r="B407" s="620"/>
      <c r="C407" s="600"/>
      <c r="D407" s="601"/>
      <c r="E407" s="374"/>
      <c r="F407" s="248"/>
      <c r="G407" s="252">
        <f>IF(AND(F407&lt;&gt;0,$D$31&lt;&gt;0),F407/$D$31,0)</f>
        <v>0</v>
      </c>
      <c r="H407" s="86" t="s">
        <v>187</v>
      </c>
      <c r="I407" s="236">
        <v>0</v>
      </c>
      <c r="J407" s="252">
        <f t="shared" si="114"/>
        <v>0</v>
      </c>
      <c r="K407" s="358"/>
      <c r="L407" s="359"/>
      <c r="M407" s="325"/>
      <c r="N407" s="228">
        <f t="shared" si="118"/>
        <v>0</v>
      </c>
      <c r="O407" s="268">
        <f t="shared" si="119"/>
        <v>0</v>
      </c>
      <c r="P407" s="345">
        <v>0</v>
      </c>
      <c r="Q407" s="272">
        <f t="shared" si="120"/>
        <v>0</v>
      </c>
      <c r="R407" s="234"/>
      <c r="S407" s="235"/>
      <c r="T407" s="236">
        <v>0</v>
      </c>
      <c r="U407" s="236">
        <v>0</v>
      </c>
      <c r="V407" s="87">
        <f t="shared" si="103"/>
        <v>1</v>
      </c>
      <c r="W407" s="276">
        <f t="shared" si="115"/>
        <v>0</v>
      </c>
      <c r="X407" s="276">
        <f t="shared" si="104"/>
        <v>0</v>
      </c>
      <c r="Y407" s="276">
        <f t="shared" si="116"/>
        <v>0</v>
      </c>
      <c r="Z407" s="276">
        <f t="shared" si="104"/>
        <v>0</v>
      </c>
      <c r="AB407" s="80"/>
      <c r="AC407" s="80"/>
      <c r="AD407" s="81"/>
      <c r="AE407" s="80"/>
      <c r="AF407" s="81"/>
      <c r="AG407" s="82"/>
      <c r="AH407" s="83"/>
      <c r="AI407" s="83"/>
      <c r="AJ407" s="84"/>
      <c r="AK407" s="80"/>
      <c r="AL407" s="80"/>
      <c r="AM407" s="80"/>
      <c r="AN407" s="80"/>
    </row>
    <row r="408" spans="2:40" s="49" customFormat="1" ht="15.6" hidden="1" customHeight="1" outlineLevel="1">
      <c r="B408" s="620"/>
      <c r="C408" s="600"/>
      <c r="D408" s="601"/>
      <c r="E408" s="374"/>
      <c r="F408" s="248"/>
      <c r="G408" s="252">
        <f>IF(AND(F408&lt;&gt;0,$D$31&lt;&gt;0),F408/$D$31,0)</f>
        <v>0</v>
      </c>
      <c r="H408" s="86" t="s">
        <v>187</v>
      </c>
      <c r="I408" s="236">
        <v>0</v>
      </c>
      <c r="J408" s="252">
        <f t="shared" si="114"/>
        <v>0</v>
      </c>
      <c r="K408" s="358"/>
      <c r="L408" s="359"/>
      <c r="M408" s="325"/>
      <c r="N408" s="228">
        <f t="shared" si="118"/>
        <v>0</v>
      </c>
      <c r="O408" s="268">
        <f t="shared" si="119"/>
        <v>0</v>
      </c>
      <c r="P408" s="345">
        <v>0</v>
      </c>
      <c r="Q408" s="272">
        <f t="shared" si="120"/>
        <v>0</v>
      </c>
      <c r="R408" s="234"/>
      <c r="S408" s="235"/>
      <c r="T408" s="236">
        <v>0</v>
      </c>
      <c r="U408" s="236">
        <v>0</v>
      </c>
      <c r="V408" s="87">
        <f t="shared" si="103"/>
        <v>1</v>
      </c>
      <c r="W408" s="276">
        <f t="shared" si="115"/>
        <v>0</v>
      </c>
      <c r="X408" s="276">
        <f t="shared" si="104"/>
        <v>0</v>
      </c>
      <c r="Y408" s="276">
        <f t="shared" si="116"/>
        <v>0</v>
      </c>
      <c r="Z408" s="276">
        <f t="shared" si="104"/>
        <v>0</v>
      </c>
      <c r="AB408" s="80"/>
      <c r="AC408" s="80"/>
      <c r="AD408" s="81"/>
      <c r="AE408" s="80"/>
      <c r="AF408" s="81"/>
      <c r="AG408" s="82"/>
      <c r="AH408" s="83"/>
      <c r="AI408" s="83"/>
      <c r="AJ408" s="84"/>
      <c r="AK408" s="80"/>
      <c r="AL408" s="80"/>
      <c r="AM408" s="80"/>
      <c r="AN408" s="80"/>
    </row>
    <row r="409" spans="2:40" s="49" customFormat="1" ht="15.6" hidden="1" customHeight="1" outlineLevel="1">
      <c r="B409" s="620"/>
      <c r="C409" s="600"/>
      <c r="D409" s="601"/>
      <c r="E409" s="374"/>
      <c r="F409" s="248"/>
      <c r="G409" s="252">
        <f>IF(AND(F409&lt;&gt;0,$D$31&lt;&gt;0),F409/$D$31,0)</f>
        <v>0</v>
      </c>
      <c r="H409" s="86" t="s">
        <v>187</v>
      </c>
      <c r="I409" s="236">
        <v>0</v>
      </c>
      <c r="J409" s="252">
        <f t="shared" si="114"/>
        <v>0</v>
      </c>
      <c r="K409" s="358"/>
      <c r="L409" s="359"/>
      <c r="M409" s="325"/>
      <c r="N409" s="228">
        <f t="shared" si="118"/>
        <v>0</v>
      </c>
      <c r="O409" s="268">
        <f t="shared" si="119"/>
        <v>0</v>
      </c>
      <c r="P409" s="345">
        <v>0</v>
      </c>
      <c r="Q409" s="272">
        <f t="shared" si="120"/>
        <v>0</v>
      </c>
      <c r="R409" s="234"/>
      <c r="S409" s="235"/>
      <c r="T409" s="236">
        <v>0</v>
      </c>
      <c r="U409" s="236">
        <v>0</v>
      </c>
      <c r="V409" s="87">
        <f t="shared" si="103"/>
        <v>1</v>
      </c>
      <c r="W409" s="276">
        <f t="shared" si="115"/>
        <v>0</v>
      </c>
      <c r="X409" s="276">
        <f t="shared" si="104"/>
        <v>0</v>
      </c>
      <c r="Y409" s="276">
        <f t="shared" si="116"/>
        <v>0</v>
      </c>
      <c r="Z409" s="276">
        <f t="shared" si="104"/>
        <v>0</v>
      </c>
      <c r="AB409" s="80"/>
      <c r="AC409" s="80"/>
      <c r="AD409" s="81"/>
      <c r="AE409" s="80"/>
      <c r="AF409" s="81"/>
      <c r="AG409" s="82"/>
      <c r="AH409" s="83"/>
      <c r="AI409" s="83"/>
      <c r="AJ409" s="84"/>
      <c r="AK409" s="80"/>
      <c r="AL409" s="80"/>
      <c r="AM409" s="80"/>
      <c r="AN409" s="80"/>
    </row>
    <row r="410" spans="2:40" s="49" customFormat="1" ht="15.6" hidden="1" customHeight="1" outlineLevel="1">
      <c r="B410" s="620"/>
      <c r="C410" s="600"/>
      <c r="D410" s="601"/>
      <c r="E410" s="374"/>
      <c r="F410" s="248"/>
      <c r="G410" s="252">
        <f t="shared" ref="G410:G412" si="122">IF(AND(F410&lt;&gt;0,$D$31&lt;&gt;0),F410/$D$31,0)</f>
        <v>0</v>
      </c>
      <c r="H410" s="86" t="s">
        <v>187</v>
      </c>
      <c r="I410" s="236">
        <v>0</v>
      </c>
      <c r="J410" s="252">
        <f t="shared" si="114"/>
        <v>0</v>
      </c>
      <c r="K410" s="358"/>
      <c r="L410" s="359"/>
      <c r="M410" s="325"/>
      <c r="N410" s="228">
        <f t="shared" si="118"/>
        <v>0</v>
      </c>
      <c r="O410" s="268">
        <f t="shared" si="119"/>
        <v>0</v>
      </c>
      <c r="P410" s="345">
        <v>0</v>
      </c>
      <c r="Q410" s="272">
        <f t="shared" si="120"/>
        <v>0</v>
      </c>
      <c r="R410" s="234"/>
      <c r="S410" s="235"/>
      <c r="T410" s="236">
        <v>0</v>
      </c>
      <c r="U410" s="236">
        <v>0</v>
      </c>
      <c r="V410" s="87">
        <f t="shared" si="103"/>
        <v>1</v>
      </c>
      <c r="W410" s="276">
        <f t="shared" si="115"/>
        <v>0</v>
      </c>
      <c r="X410" s="276">
        <f t="shared" si="104"/>
        <v>0</v>
      </c>
      <c r="Y410" s="276">
        <f t="shared" si="116"/>
        <v>0</v>
      </c>
      <c r="Z410" s="276">
        <f t="shared" si="104"/>
        <v>0</v>
      </c>
      <c r="AB410" s="80"/>
      <c r="AC410" s="80"/>
      <c r="AD410" s="81"/>
      <c r="AE410" s="80"/>
      <c r="AF410" s="81"/>
      <c r="AG410" s="82"/>
      <c r="AH410" s="83"/>
      <c r="AI410" s="83"/>
      <c r="AJ410" s="84"/>
      <c r="AK410" s="80"/>
      <c r="AL410" s="80"/>
      <c r="AM410" s="80"/>
      <c r="AN410" s="80"/>
    </row>
    <row r="411" spans="2:40" s="49" customFormat="1" ht="15.6" hidden="1" customHeight="1" outlineLevel="1">
      <c r="B411" s="620"/>
      <c r="C411" s="600"/>
      <c r="D411" s="601"/>
      <c r="E411" s="374"/>
      <c r="F411" s="248"/>
      <c r="G411" s="252">
        <f t="shared" si="122"/>
        <v>0</v>
      </c>
      <c r="H411" s="86" t="s">
        <v>187</v>
      </c>
      <c r="I411" s="236">
        <v>0</v>
      </c>
      <c r="J411" s="252">
        <f t="shared" si="114"/>
        <v>0</v>
      </c>
      <c r="K411" s="358"/>
      <c r="L411" s="359"/>
      <c r="M411" s="325"/>
      <c r="N411" s="228">
        <f t="shared" si="118"/>
        <v>0</v>
      </c>
      <c r="O411" s="268">
        <f t="shared" si="119"/>
        <v>0</v>
      </c>
      <c r="P411" s="345">
        <v>0</v>
      </c>
      <c r="Q411" s="272">
        <f t="shared" si="120"/>
        <v>0</v>
      </c>
      <c r="R411" s="234"/>
      <c r="S411" s="235"/>
      <c r="T411" s="236">
        <v>0</v>
      </c>
      <c r="U411" s="236">
        <v>0</v>
      </c>
      <c r="V411" s="87">
        <f t="shared" si="103"/>
        <v>1</v>
      </c>
      <c r="W411" s="276">
        <f t="shared" si="115"/>
        <v>0</v>
      </c>
      <c r="X411" s="276">
        <f t="shared" si="104"/>
        <v>0</v>
      </c>
      <c r="Y411" s="276">
        <f t="shared" si="116"/>
        <v>0</v>
      </c>
      <c r="Z411" s="276">
        <f t="shared" si="104"/>
        <v>0</v>
      </c>
      <c r="AB411" s="80"/>
      <c r="AC411" s="80"/>
      <c r="AD411" s="81"/>
      <c r="AE411" s="80"/>
      <c r="AF411" s="81"/>
      <c r="AG411" s="82"/>
      <c r="AH411" s="83"/>
      <c r="AI411" s="83"/>
      <c r="AJ411" s="84"/>
      <c r="AK411" s="80"/>
      <c r="AL411" s="80"/>
      <c r="AM411" s="80"/>
      <c r="AN411" s="80"/>
    </row>
    <row r="412" spans="2:40" s="49" customFormat="1" ht="15.6" hidden="1" customHeight="1" outlineLevel="1">
      <c r="B412" s="621"/>
      <c r="C412" s="602"/>
      <c r="D412" s="603"/>
      <c r="E412" s="374"/>
      <c r="F412" s="248"/>
      <c r="G412" s="252">
        <f t="shared" si="122"/>
        <v>0</v>
      </c>
      <c r="H412" s="86" t="s">
        <v>187</v>
      </c>
      <c r="I412" s="236">
        <v>0</v>
      </c>
      <c r="J412" s="252">
        <f t="shared" si="114"/>
        <v>0</v>
      </c>
      <c r="K412" s="358"/>
      <c r="L412" s="359"/>
      <c r="M412" s="325"/>
      <c r="N412" s="228">
        <f t="shared" si="118"/>
        <v>0</v>
      </c>
      <c r="O412" s="268">
        <f t="shared" si="119"/>
        <v>0</v>
      </c>
      <c r="P412" s="345">
        <v>0</v>
      </c>
      <c r="Q412" s="272">
        <f t="shared" si="120"/>
        <v>0</v>
      </c>
      <c r="R412" s="234"/>
      <c r="S412" s="235"/>
      <c r="T412" s="236">
        <v>0</v>
      </c>
      <c r="U412" s="236">
        <v>0</v>
      </c>
      <c r="V412" s="87">
        <f t="shared" si="103"/>
        <v>1</v>
      </c>
      <c r="W412" s="276">
        <f t="shared" si="115"/>
        <v>0</v>
      </c>
      <c r="X412" s="276">
        <f t="shared" si="104"/>
        <v>0</v>
      </c>
      <c r="Y412" s="276">
        <f t="shared" si="116"/>
        <v>0</v>
      </c>
      <c r="Z412" s="276">
        <f t="shared" si="104"/>
        <v>0</v>
      </c>
      <c r="AB412" s="80"/>
      <c r="AC412" s="80"/>
      <c r="AD412" s="81"/>
      <c r="AE412" s="80"/>
      <c r="AF412" s="81"/>
      <c r="AG412" s="82"/>
      <c r="AH412" s="83"/>
      <c r="AI412" s="83"/>
      <c r="AJ412" s="84"/>
      <c r="AK412" s="80"/>
      <c r="AL412" s="80"/>
      <c r="AM412" s="80"/>
      <c r="AN412" s="80"/>
    </row>
    <row r="413" spans="2:40" s="49" customFormat="1" ht="15.75" collapsed="1">
      <c r="B413" s="89">
        <v>7</v>
      </c>
      <c r="C413" s="566" t="s">
        <v>72</v>
      </c>
      <c r="D413" s="567"/>
      <c r="E413" s="219" t="s">
        <v>187</v>
      </c>
      <c r="F413" s="247">
        <f>SUM(F414:F433)</f>
        <v>0</v>
      </c>
      <c r="G413" s="247">
        <f>IF(AND(F413&lt;&gt;0,$D$31&lt;&gt;0),F413/$D$31,0)</f>
        <v>0</v>
      </c>
      <c r="H413" s="86" t="s">
        <v>187</v>
      </c>
      <c r="I413" s="216" t="s">
        <v>187</v>
      </c>
      <c r="J413" s="249">
        <f>SUM(J414:J433)</f>
        <v>0</v>
      </c>
      <c r="K413" s="230" t="s">
        <v>187</v>
      </c>
      <c r="L413" s="262" t="s">
        <v>187</v>
      </c>
      <c r="M413" s="264" t="s">
        <v>187</v>
      </c>
      <c r="N413" s="266" t="s">
        <v>187</v>
      </c>
      <c r="O413" s="269">
        <f>SUM(O414:O433)</f>
        <v>0</v>
      </c>
      <c r="P413" s="232" t="s">
        <v>187</v>
      </c>
      <c r="Q413" s="273">
        <f>SUM(Q414:Q433)</f>
        <v>0</v>
      </c>
      <c r="R413" s="231" t="s">
        <v>187</v>
      </c>
      <c r="S413" s="233" t="s">
        <v>187</v>
      </c>
      <c r="T413" s="278">
        <f>IF(W413&lt;&gt;0,W413/($F$413+$O$413),0)</f>
        <v>0</v>
      </c>
      <c r="U413" s="278">
        <f>IF(Y413&lt;&gt;0,Y413/($F$413+$O$413),0)</f>
        <v>0</v>
      </c>
      <c r="V413" s="215">
        <f t="shared" ref="V413:V454" si="123">1-T413-U413</f>
        <v>1</v>
      </c>
      <c r="W413" s="277">
        <f>SUM(W414:W433)</f>
        <v>0</v>
      </c>
      <c r="X413" s="277">
        <f t="shared" ref="X413:Z454" si="124">IF(AND(W413&lt;&gt;0,$D$31&lt;&gt;0),W413/$D$31,0)</f>
        <v>0</v>
      </c>
      <c r="Y413" s="277">
        <f>SUM(Y414:Y433)</f>
        <v>0</v>
      </c>
      <c r="Z413" s="277">
        <f t="shared" si="124"/>
        <v>0</v>
      </c>
      <c r="AB413" s="80"/>
      <c r="AC413" s="80"/>
      <c r="AD413" s="81"/>
      <c r="AE413" s="80"/>
      <c r="AF413" s="81"/>
      <c r="AG413" s="82"/>
      <c r="AH413" s="83"/>
      <c r="AI413" s="83"/>
      <c r="AJ413" s="84"/>
      <c r="AK413" s="80"/>
      <c r="AL413" s="80"/>
      <c r="AM413" s="80"/>
      <c r="AN413" s="80"/>
    </row>
    <row r="414" spans="2:40" s="49" customFormat="1" ht="15.6" hidden="1" customHeight="1" outlineLevel="1">
      <c r="B414" s="619">
        <v>7</v>
      </c>
      <c r="C414" s="598" t="s">
        <v>72</v>
      </c>
      <c r="D414" s="599"/>
      <c r="E414" s="375"/>
      <c r="F414" s="250"/>
      <c r="G414" s="252">
        <f>IF(AND(F414&lt;&gt;0,$D$31&lt;&gt;0),F414/$D$31,0)</f>
        <v>0</v>
      </c>
      <c r="H414" s="86" t="s">
        <v>187</v>
      </c>
      <c r="I414" s="236">
        <v>0</v>
      </c>
      <c r="J414" s="252">
        <f t="shared" si="114"/>
        <v>0</v>
      </c>
      <c r="K414" s="360"/>
      <c r="L414" s="361"/>
      <c r="M414" s="326"/>
      <c r="N414" s="228">
        <f>IF(M414&lt;&gt;0,INT(59/M414),0)</f>
        <v>0</v>
      </c>
      <c r="O414" s="268">
        <f>F414*N414</f>
        <v>0</v>
      </c>
      <c r="P414" s="345">
        <v>0</v>
      </c>
      <c r="Q414" s="272">
        <f>O414*P414</f>
        <v>0</v>
      </c>
      <c r="R414" s="237"/>
      <c r="S414" s="238"/>
      <c r="T414" s="236">
        <v>0</v>
      </c>
      <c r="U414" s="236">
        <v>0</v>
      </c>
      <c r="V414" s="87">
        <f t="shared" si="123"/>
        <v>1</v>
      </c>
      <c r="W414" s="276">
        <f t="shared" ref="W414:W453" si="125">T414*(F414+O414)</f>
        <v>0</v>
      </c>
      <c r="X414" s="276">
        <f t="shared" si="124"/>
        <v>0</v>
      </c>
      <c r="Y414" s="276">
        <f t="shared" ref="Y414:Y454" si="126">U414*(F414+O414)</f>
        <v>0</v>
      </c>
      <c r="Z414" s="276">
        <f t="shared" si="124"/>
        <v>0</v>
      </c>
      <c r="AB414" s="80"/>
      <c r="AC414" s="80"/>
      <c r="AD414" s="81"/>
      <c r="AE414" s="80"/>
      <c r="AF414" s="81"/>
      <c r="AG414" s="82"/>
      <c r="AH414" s="83"/>
      <c r="AI414" s="83"/>
      <c r="AJ414" s="84"/>
      <c r="AK414" s="80"/>
      <c r="AL414" s="80"/>
      <c r="AM414" s="80"/>
      <c r="AN414" s="80"/>
    </row>
    <row r="415" spans="2:40" s="49" customFormat="1" ht="15.6" hidden="1" customHeight="1" outlineLevel="1">
      <c r="B415" s="620"/>
      <c r="C415" s="600"/>
      <c r="D415" s="601"/>
      <c r="E415" s="375"/>
      <c r="F415" s="250"/>
      <c r="G415" s="252">
        <f>IF(AND(F415&lt;&gt;0,$D$31&lt;&gt;0),F415/$D$31,0)</f>
        <v>0</v>
      </c>
      <c r="H415" s="86" t="s">
        <v>187</v>
      </c>
      <c r="I415" s="236">
        <v>0</v>
      </c>
      <c r="J415" s="252">
        <f t="shared" si="114"/>
        <v>0</v>
      </c>
      <c r="K415" s="360"/>
      <c r="L415" s="361"/>
      <c r="M415" s="326"/>
      <c r="N415" s="228">
        <f t="shared" ref="N415:N433" si="127">IF(M415&lt;&gt;0,INT(59/M415),0)</f>
        <v>0</v>
      </c>
      <c r="O415" s="268">
        <f t="shared" ref="O415:O433" si="128">F415*N415</f>
        <v>0</v>
      </c>
      <c r="P415" s="345">
        <v>0</v>
      </c>
      <c r="Q415" s="272">
        <f t="shared" ref="Q415:Q433" si="129">O415*P415</f>
        <v>0</v>
      </c>
      <c r="R415" s="237"/>
      <c r="S415" s="238"/>
      <c r="T415" s="236">
        <v>0</v>
      </c>
      <c r="U415" s="236">
        <v>0</v>
      </c>
      <c r="V415" s="87">
        <f t="shared" si="123"/>
        <v>1</v>
      </c>
      <c r="W415" s="276">
        <f t="shared" si="125"/>
        <v>0</v>
      </c>
      <c r="X415" s="276">
        <f t="shared" si="124"/>
        <v>0</v>
      </c>
      <c r="Y415" s="276">
        <f t="shared" si="126"/>
        <v>0</v>
      </c>
      <c r="Z415" s="276">
        <f t="shared" si="124"/>
        <v>0</v>
      </c>
      <c r="AB415" s="80"/>
      <c r="AC415" s="80"/>
      <c r="AD415" s="81"/>
      <c r="AE415" s="80"/>
      <c r="AF415" s="81"/>
      <c r="AG415" s="82"/>
      <c r="AH415" s="83"/>
      <c r="AI415" s="83"/>
      <c r="AJ415" s="84"/>
      <c r="AK415" s="80"/>
      <c r="AL415" s="80"/>
      <c r="AM415" s="80"/>
      <c r="AN415" s="80"/>
    </row>
    <row r="416" spans="2:40" s="49" customFormat="1" ht="15.6" hidden="1" customHeight="1" outlineLevel="1">
      <c r="B416" s="620"/>
      <c r="C416" s="600"/>
      <c r="D416" s="601"/>
      <c r="E416" s="375"/>
      <c r="F416" s="250"/>
      <c r="G416" s="252">
        <f t="shared" ref="G416:G427" si="130">IF(AND(F416&lt;&gt;0,$D$31&lt;&gt;0),F416/$D$31,0)</f>
        <v>0</v>
      </c>
      <c r="H416" s="86" t="s">
        <v>187</v>
      </c>
      <c r="I416" s="236">
        <v>0</v>
      </c>
      <c r="J416" s="252">
        <f t="shared" si="114"/>
        <v>0</v>
      </c>
      <c r="K416" s="360"/>
      <c r="L416" s="361"/>
      <c r="M416" s="326"/>
      <c r="N416" s="228">
        <f t="shared" si="127"/>
        <v>0</v>
      </c>
      <c r="O416" s="268">
        <f t="shared" si="128"/>
        <v>0</v>
      </c>
      <c r="P416" s="345">
        <v>0</v>
      </c>
      <c r="Q416" s="272">
        <f t="shared" si="129"/>
        <v>0</v>
      </c>
      <c r="R416" s="237"/>
      <c r="S416" s="238"/>
      <c r="T416" s="236">
        <v>0</v>
      </c>
      <c r="U416" s="236">
        <v>0</v>
      </c>
      <c r="V416" s="87">
        <f t="shared" si="123"/>
        <v>1</v>
      </c>
      <c r="W416" s="276">
        <f t="shared" si="125"/>
        <v>0</v>
      </c>
      <c r="X416" s="276">
        <f t="shared" si="124"/>
        <v>0</v>
      </c>
      <c r="Y416" s="276">
        <f t="shared" si="126"/>
        <v>0</v>
      </c>
      <c r="Z416" s="276">
        <f t="shared" si="124"/>
        <v>0</v>
      </c>
      <c r="AB416" s="80"/>
      <c r="AC416" s="80"/>
      <c r="AD416" s="81"/>
      <c r="AE416" s="80"/>
      <c r="AF416" s="81"/>
      <c r="AG416" s="82"/>
      <c r="AH416" s="83"/>
      <c r="AI416" s="83"/>
      <c r="AJ416" s="84"/>
      <c r="AK416" s="80"/>
      <c r="AL416" s="80"/>
      <c r="AM416" s="80"/>
      <c r="AN416" s="80"/>
    </row>
    <row r="417" spans="2:40" s="49" customFormat="1" ht="15.6" hidden="1" customHeight="1" outlineLevel="1">
      <c r="B417" s="620"/>
      <c r="C417" s="600"/>
      <c r="D417" s="601"/>
      <c r="E417" s="375"/>
      <c r="F417" s="250"/>
      <c r="G417" s="252">
        <f t="shared" si="130"/>
        <v>0</v>
      </c>
      <c r="H417" s="86" t="s">
        <v>187</v>
      </c>
      <c r="I417" s="236">
        <v>0</v>
      </c>
      <c r="J417" s="252">
        <f t="shared" si="114"/>
        <v>0</v>
      </c>
      <c r="K417" s="360"/>
      <c r="L417" s="361"/>
      <c r="M417" s="326"/>
      <c r="N417" s="228">
        <f t="shared" si="127"/>
        <v>0</v>
      </c>
      <c r="O417" s="268">
        <f t="shared" si="128"/>
        <v>0</v>
      </c>
      <c r="P417" s="345">
        <v>0</v>
      </c>
      <c r="Q417" s="272">
        <f t="shared" si="129"/>
        <v>0</v>
      </c>
      <c r="R417" s="237"/>
      <c r="S417" s="238"/>
      <c r="T417" s="236">
        <v>0</v>
      </c>
      <c r="U417" s="236">
        <v>0</v>
      </c>
      <c r="V417" s="87">
        <f t="shared" si="123"/>
        <v>1</v>
      </c>
      <c r="W417" s="276">
        <f t="shared" si="125"/>
        <v>0</v>
      </c>
      <c r="X417" s="276">
        <f t="shared" si="124"/>
        <v>0</v>
      </c>
      <c r="Y417" s="276">
        <f t="shared" si="126"/>
        <v>0</v>
      </c>
      <c r="Z417" s="276">
        <f t="shared" si="124"/>
        <v>0</v>
      </c>
      <c r="AB417" s="80"/>
      <c r="AC417" s="80"/>
      <c r="AD417" s="81"/>
      <c r="AE417" s="80"/>
      <c r="AF417" s="81"/>
      <c r="AG417" s="82"/>
      <c r="AH417" s="83"/>
      <c r="AI417" s="83"/>
      <c r="AJ417" s="84"/>
      <c r="AK417" s="80"/>
      <c r="AL417" s="80"/>
      <c r="AM417" s="80"/>
      <c r="AN417" s="80"/>
    </row>
    <row r="418" spans="2:40" s="49" customFormat="1" ht="15.6" hidden="1" customHeight="1" outlineLevel="1">
      <c r="B418" s="620"/>
      <c r="C418" s="600"/>
      <c r="D418" s="601"/>
      <c r="E418" s="375"/>
      <c r="F418" s="250"/>
      <c r="G418" s="252">
        <f t="shared" si="130"/>
        <v>0</v>
      </c>
      <c r="H418" s="86" t="s">
        <v>187</v>
      </c>
      <c r="I418" s="236">
        <v>0</v>
      </c>
      <c r="J418" s="252">
        <f t="shared" si="114"/>
        <v>0</v>
      </c>
      <c r="K418" s="360"/>
      <c r="L418" s="361"/>
      <c r="M418" s="326"/>
      <c r="N418" s="228">
        <f t="shared" si="127"/>
        <v>0</v>
      </c>
      <c r="O418" s="268">
        <f t="shared" si="128"/>
        <v>0</v>
      </c>
      <c r="P418" s="345">
        <v>0</v>
      </c>
      <c r="Q418" s="272">
        <f t="shared" si="129"/>
        <v>0</v>
      </c>
      <c r="R418" s="237"/>
      <c r="S418" s="238"/>
      <c r="T418" s="236">
        <v>0</v>
      </c>
      <c r="U418" s="236">
        <v>0</v>
      </c>
      <c r="V418" s="87">
        <f t="shared" si="123"/>
        <v>1</v>
      </c>
      <c r="W418" s="276">
        <f t="shared" si="125"/>
        <v>0</v>
      </c>
      <c r="X418" s="276">
        <f t="shared" si="124"/>
        <v>0</v>
      </c>
      <c r="Y418" s="276">
        <f t="shared" si="126"/>
        <v>0</v>
      </c>
      <c r="Z418" s="276">
        <f t="shared" si="124"/>
        <v>0</v>
      </c>
      <c r="AB418" s="80"/>
      <c r="AC418" s="80"/>
      <c r="AD418" s="81"/>
      <c r="AE418" s="80"/>
      <c r="AF418" s="81"/>
      <c r="AG418" s="82"/>
      <c r="AH418" s="83"/>
      <c r="AI418" s="83"/>
      <c r="AJ418" s="84"/>
      <c r="AK418" s="80"/>
      <c r="AL418" s="80"/>
      <c r="AM418" s="80"/>
      <c r="AN418" s="80"/>
    </row>
    <row r="419" spans="2:40" s="49" customFormat="1" ht="15.6" hidden="1" customHeight="1" outlineLevel="1">
      <c r="B419" s="620"/>
      <c r="C419" s="600"/>
      <c r="D419" s="601"/>
      <c r="E419" s="375"/>
      <c r="F419" s="250"/>
      <c r="G419" s="252">
        <f t="shared" si="130"/>
        <v>0</v>
      </c>
      <c r="H419" s="86" t="s">
        <v>187</v>
      </c>
      <c r="I419" s="236">
        <v>0</v>
      </c>
      <c r="J419" s="252">
        <f t="shared" si="114"/>
        <v>0</v>
      </c>
      <c r="K419" s="360"/>
      <c r="L419" s="361"/>
      <c r="M419" s="326"/>
      <c r="N419" s="228">
        <f t="shared" si="127"/>
        <v>0</v>
      </c>
      <c r="O419" s="268">
        <f t="shared" si="128"/>
        <v>0</v>
      </c>
      <c r="P419" s="345">
        <v>0</v>
      </c>
      <c r="Q419" s="272">
        <f t="shared" si="129"/>
        <v>0</v>
      </c>
      <c r="R419" s="237"/>
      <c r="S419" s="238"/>
      <c r="T419" s="236">
        <v>0</v>
      </c>
      <c r="U419" s="236">
        <v>0</v>
      </c>
      <c r="V419" s="87">
        <f t="shared" si="123"/>
        <v>1</v>
      </c>
      <c r="W419" s="276">
        <f t="shared" si="125"/>
        <v>0</v>
      </c>
      <c r="X419" s="276">
        <f t="shared" si="124"/>
        <v>0</v>
      </c>
      <c r="Y419" s="276">
        <f t="shared" si="126"/>
        <v>0</v>
      </c>
      <c r="Z419" s="276">
        <f t="shared" si="124"/>
        <v>0</v>
      </c>
      <c r="AB419" s="80"/>
      <c r="AC419" s="80"/>
      <c r="AD419" s="81"/>
      <c r="AE419" s="80"/>
      <c r="AF419" s="81"/>
      <c r="AG419" s="82"/>
      <c r="AH419" s="83"/>
      <c r="AI419" s="83"/>
      <c r="AJ419" s="84"/>
      <c r="AK419" s="80"/>
      <c r="AL419" s="80"/>
      <c r="AM419" s="80"/>
      <c r="AN419" s="80"/>
    </row>
    <row r="420" spans="2:40" s="49" customFormat="1" ht="15.6" hidden="1" customHeight="1" outlineLevel="1">
      <c r="B420" s="620"/>
      <c r="C420" s="600"/>
      <c r="D420" s="601"/>
      <c r="E420" s="375"/>
      <c r="F420" s="250"/>
      <c r="G420" s="252">
        <f t="shared" si="130"/>
        <v>0</v>
      </c>
      <c r="H420" s="86" t="s">
        <v>187</v>
      </c>
      <c r="I420" s="236">
        <v>0</v>
      </c>
      <c r="J420" s="252">
        <f t="shared" si="114"/>
        <v>0</v>
      </c>
      <c r="K420" s="360"/>
      <c r="L420" s="361"/>
      <c r="M420" s="326"/>
      <c r="N420" s="228">
        <f t="shared" si="127"/>
        <v>0</v>
      </c>
      <c r="O420" s="268">
        <f t="shared" si="128"/>
        <v>0</v>
      </c>
      <c r="P420" s="345">
        <v>0</v>
      </c>
      <c r="Q420" s="272">
        <f t="shared" si="129"/>
        <v>0</v>
      </c>
      <c r="R420" s="237"/>
      <c r="S420" s="238"/>
      <c r="T420" s="236">
        <v>0</v>
      </c>
      <c r="U420" s="236">
        <v>0</v>
      </c>
      <c r="V420" s="87">
        <f t="shared" si="123"/>
        <v>1</v>
      </c>
      <c r="W420" s="276">
        <f t="shared" si="125"/>
        <v>0</v>
      </c>
      <c r="X420" s="276">
        <f t="shared" si="124"/>
        <v>0</v>
      </c>
      <c r="Y420" s="276">
        <f t="shared" si="126"/>
        <v>0</v>
      </c>
      <c r="Z420" s="276">
        <f t="shared" si="124"/>
        <v>0</v>
      </c>
      <c r="AB420" s="80"/>
      <c r="AC420" s="80"/>
      <c r="AD420" s="81"/>
      <c r="AE420" s="80"/>
      <c r="AF420" s="81"/>
      <c r="AG420" s="82"/>
      <c r="AH420" s="83"/>
      <c r="AI420" s="83"/>
      <c r="AJ420" s="84"/>
      <c r="AK420" s="80"/>
      <c r="AL420" s="80"/>
      <c r="AM420" s="80"/>
      <c r="AN420" s="80"/>
    </row>
    <row r="421" spans="2:40" s="49" customFormat="1" ht="15.6" hidden="1" customHeight="1" outlineLevel="1">
      <c r="B421" s="620"/>
      <c r="C421" s="600"/>
      <c r="D421" s="601"/>
      <c r="E421" s="375"/>
      <c r="F421" s="250"/>
      <c r="G421" s="252">
        <f t="shared" si="130"/>
        <v>0</v>
      </c>
      <c r="H421" s="86" t="s">
        <v>187</v>
      </c>
      <c r="I421" s="236">
        <v>0</v>
      </c>
      <c r="J421" s="252">
        <f t="shared" si="114"/>
        <v>0</v>
      </c>
      <c r="K421" s="360"/>
      <c r="L421" s="361"/>
      <c r="M421" s="326"/>
      <c r="N421" s="228">
        <f t="shared" si="127"/>
        <v>0</v>
      </c>
      <c r="O421" s="268">
        <f t="shared" si="128"/>
        <v>0</v>
      </c>
      <c r="P421" s="345">
        <v>0</v>
      </c>
      <c r="Q421" s="272">
        <f t="shared" si="129"/>
        <v>0</v>
      </c>
      <c r="R421" s="237"/>
      <c r="S421" s="238"/>
      <c r="T421" s="236">
        <v>0</v>
      </c>
      <c r="U421" s="236">
        <v>0</v>
      </c>
      <c r="V421" s="87">
        <f t="shared" si="123"/>
        <v>1</v>
      </c>
      <c r="W421" s="276">
        <f t="shared" si="125"/>
        <v>0</v>
      </c>
      <c r="X421" s="276">
        <f t="shared" si="124"/>
        <v>0</v>
      </c>
      <c r="Y421" s="276">
        <f t="shared" si="126"/>
        <v>0</v>
      </c>
      <c r="Z421" s="276">
        <f t="shared" si="124"/>
        <v>0</v>
      </c>
      <c r="AB421" s="80"/>
      <c r="AC421" s="80"/>
      <c r="AD421" s="81"/>
      <c r="AE421" s="80"/>
      <c r="AF421" s="81"/>
      <c r="AG421" s="82"/>
      <c r="AH421" s="83"/>
      <c r="AI421" s="83"/>
      <c r="AJ421" s="84"/>
      <c r="AK421" s="80"/>
      <c r="AL421" s="80"/>
      <c r="AM421" s="80"/>
      <c r="AN421" s="80"/>
    </row>
    <row r="422" spans="2:40" s="49" customFormat="1" ht="15.6" hidden="1" customHeight="1" outlineLevel="1">
      <c r="B422" s="620"/>
      <c r="C422" s="600"/>
      <c r="D422" s="601"/>
      <c r="E422" s="375"/>
      <c r="F422" s="250"/>
      <c r="G422" s="252">
        <f t="shared" si="130"/>
        <v>0</v>
      </c>
      <c r="H422" s="86" t="s">
        <v>187</v>
      </c>
      <c r="I422" s="236">
        <v>0</v>
      </c>
      <c r="J422" s="252">
        <f t="shared" si="114"/>
        <v>0</v>
      </c>
      <c r="K422" s="360"/>
      <c r="L422" s="361"/>
      <c r="M422" s="326"/>
      <c r="N422" s="228">
        <f t="shared" si="127"/>
        <v>0</v>
      </c>
      <c r="O422" s="268">
        <f t="shared" si="128"/>
        <v>0</v>
      </c>
      <c r="P422" s="345">
        <v>0</v>
      </c>
      <c r="Q422" s="272">
        <f t="shared" si="129"/>
        <v>0</v>
      </c>
      <c r="R422" s="237"/>
      <c r="S422" s="238"/>
      <c r="T422" s="236">
        <v>0</v>
      </c>
      <c r="U422" s="236">
        <v>0</v>
      </c>
      <c r="V422" s="87">
        <f t="shared" si="123"/>
        <v>1</v>
      </c>
      <c r="W422" s="276">
        <f t="shared" si="125"/>
        <v>0</v>
      </c>
      <c r="X422" s="276">
        <f t="shared" si="124"/>
        <v>0</v>
      </c>
      <c r="Y422" s="276">
        <f t="shared" si="126"/>
        <v>0</v>
      </c>
      <c r="Z422" s="276">
        <f t="shared" si="124"/>
        <v>0</v>
      </c>
      <c r="AB422" s="80"/>
      <c r="AC422" s="80"/>
      <c r="AD422" s="81"/>
      <c r="AE422" s="80"/>
      <c r="AF422" s="81"/>
      <c r="AG422" s="82"/>
      <c r="AH422" s="83"/>
      <c r="AI422" s="83"/>
      <c r="AJ422" s="84"/>
      <c r="AK422" s="80"/>
      <c r="AL422" s="80"/>
      <c r="AM422" s="80"/>
      <c r="AN422" s="80"/>
    </row>
    <row r="423" spans="2:40" s="49" customFormat="1" ht="15.6" hidden="1" customHeight="1" outlineLevel="1">
      <c r="B423" s="620"/>
      <c r="C423" s="600"/>
      <c r="D423" s="601"/>
      <c r="E423" s="375"/>
      <c r="F423" s="250"/>
      <c r="G423" s="252">
        <f t="shared" si="130"/>
        <v>0</v>
      </c>
      <c r="H423" s="86" t="s">
        <v>187</v>
      </c>
      <c r="I423" s="236">
        <v>0</v>
      </c>
      <c r="J423" s="252">
        <f t="shared" si="114"/>
        <v>0</v>
      </c>
      <c r="K423" s="360"/>
      <c r="L423" s="361"/>
      <c r="M423" s="326"/>
      <c r="N423" s="228">
        <f t="shared" si="127"/>
        <v>0</v>
      </c>
      <c r="O423" s="268">
        <f t="shared" si="128"/>
        <v>0</v>
      </c>
      <c r="P423" s="345">
        <v>0</v>
      </c>
      <c r="Q423" s="272">
        <f t="shared" si="129"/>
        <v>0</v>
      </c>
      <c r="R423" s="237"/>
      <c r="S423" s="238"/>
      <c r="T423" s="236">
        <v>0</v>
      </c>
      <c r="U423" s="236">
        <v>0</v>
      </c>
      <c r="V423" s="87">
        <f t="shared" si="123"/>
        <v>1</v>
      </c>
      <c r="W423" s="276">
        <f t="shared" si="125"/>
        <v>0</v>
      </c>
      <c r="X423" s="276">
        <f t="shared" si="124"/>
        <v>0</v>
      </c>
      <c r="Y423" s="276">
        <f t="shared" si="126"/>
        <v>0</v>
      </c>
      <c r="Z423" s="276">
        <f t="shared" si="124"/>
        <v>0</v>
      </c>
      <c r="AB423" s="80"/>
      <c r="AC423" s="80"/>
      <c r="AD423" s="81"/>
      <c r="AE423" s="80"/>
      <c r="AF423" s="81"/>
      <c r="AG423" s="82"/>
      <c r="AH423" s="83"/>
      <c r="AI423" s="83"/>
      <c r="AJ423" s="84"/>
      <c r="AK423" s="80"/>
      <c r="AL423" s="80"/>
      <c r="AM423" s="80"/>
      <c r="AN423" s="80"/>
    </row>
    <row r="424" spans="2:40" s="49" customFormat="1" ht="15.6" hidden="1" customHeight="1" outlineLevel="1">
      <c r="B424" s="620"/>
      <c r="C424" s="600"/>
      <c r="D424" s="601"/>
      <c r="E424" s="375"/>
      <c r="F424" s="250"/>
      <c r="G424" s="252">
        <f t="shared" si="130"/>
        <v>0</v>
      </c>
      <c r="H424" s="86" t="s">
        <v>187</v>
      </c>
      <c r="I424" s="236">
        <v>0</v>
      </c>
      <c r="J424" s="252">
        <f t="shared" si="114"/>
        <v>0</v>
      </c>
      <c r="K424" s="360"/>
      <c r="L424" s="361"/>
      <c r="M424" s="326"/>
      <c r="N424" s="228">
        <f t="shared" si="127"/>
        <v>0</v>
      </c>
      <c r="O424" s="268">
        <f t="shared" si="128"/>
        <v>0</v>
      </c>
      <c r="P424" s="345">
        <v>0</v>
      </c>
      <c r="Q424" s="272">
        <f t="shared" si="129"/>
        <v>0</v>
      </c>
      <c r="R424" s="237"/>
      <c r="S424" s="238"/>
      <c r="T424" s="236">
        <v>0</v>
      </c>
      <c r="U424" s="236">
        <v>0</v>
      </c>
      <c r="V424" s="87">
        <f t="shared" si="123"/>
        <v>1</v>
      </c>
      <c r="W424" s="276">
        <f t="shared" si="125"/>
        <v>0</v>
      </c>
      <c r="X424" s="276">
        <f t="shared" si="124"/>
        <v>0</v>
      </c>
      <c r="Y424" s="276">
        <f t="shared" si="126"/>
        <v>0</v>
      </c>
      <c r="Z424" s="276">
        <f t="shared" si="124"/>
        <v>0</v>
      </c>
      <c r="AB424" s="80"/>
      <c r="AC424" s="80"/>
      <c r="AD424" s="81"/>
      <c r="AE424" s="80"/>
      <c r="AF424" s="81"/>
      <c r="AG424" s="82"/>
      <c r="AH424" s="83"/>
      <c r="AI424" s="83"/>
      <c r="AJ424" s="84"/>
      <c r="AK424" s="80"/>
      <c r="AL424" s="80"/>
      <c r="AM424" s="80"/>
      <c r="AN424" s="80"/>
    </row>
    <row r="425" spans="2:40" s="49" customFormat="1" ht="15.6" hidden="1" customHeight="1" outlineLevel="1">
      <c r="B425" s="620"/>
      <c r="C425" s="600"/>
      <c r="D425" s="601"/>
      <c r="E425" s="375"/>
      <c r="F425" s="250"/>
      <c r="G425" s="252">
        <f t="shared" si="130"/>
        <v>0</v>
      </c>
      <c r="H425" s="86" t="s">
        <v>187</v>
      </c>
      <c r="I425" s="236">
        <v>0</v>
      </c>
      <c r="J425" s="252">
        <f t="shared" si="114"/>
        <v>0</v>
      </c>
      <c r="K425" s="360"/>
      <c r="L425" s="361"/>
      <c r="M425" s="326"/>
      <c r="N425" s="228">
        <f t="shared" si="127"/>
        <v>0</v>
      </c>
      <c r="O425" s="268">
        <f t="shared" si="128"/>
        <v>0</v>
      </c>
      <c r="P425" s="345">
        <v>0</v>
      </c>
      <c r="Q425" s="272">
        <f t="shared" si="129"/>
        <v>0</v>
      </c>
      <c r="R425" s="237"/>
      <c r="S425" s="238"/>
      <c r="T425" s="236">
        <v>0</v>
      </c>
      <c r="U425" s="236">
        <v>0</v>
      </c>
      <c r="V425" s="87">
        <f t="shared" si="123"/>
        <v>1</v>
      </c>
      <c r="W425" s="276">
        <f t="shared" si="125"/>
        <v>0</v>
      </c>
      <c r="X425" s="276">
        <f t="shared" si="124"/>
        <v>0</v>
      </c>
      <c r="Y425" s="276">
        <f t="shared" si="126"/>
        <v>0</v>
      </c>
      <c r="Z425" s="276">
        <f t="shared" si="124"/>
        <v>0</v>
      </c>
      <c r="AB425" s="80"/>
      <c r="AC425" s="80"/>
      <c r="AD425" s="81"/>
      <c r="AE425" s="80"/>
      <c r="AF425" s="81"/>
      <c r="AG425" s="82"/>
      <c r="AH425" s="83"/>
      <c r="AI425" s="83"/>
      <c r="AJ425" s="84"/>
      <c r="AK425" s="80"/>
      <c r="AL425" s="80"/>
      <c r="AM425" s="80"/>
      <c r="AN425" s="80"/>
    </row>
    <row r="426" spans="2:40" s="49" customFormat="1" ht="15.6" hidden="1" customHeight="1" outlineLevel="1">
      <c r="B426" s="620"/>
      <c r="C426" s="600"/>
      <c r="D426" s="601"/>
      <c r="E426" s="375"/>
      <c r="F426" s="250"/>
      <c r="G426" s="252">
        <f t="shared" si="130"/>
        <v>0</v>
      </c>
      <c r="H426" s="86" t="s">
        <v>187</v>
      </c>
      <c r="I426" s="236">
        <v>0</v>
      </c>
      <c r="J426" s="252">
        <f t="shared" si="114"/>
        <v>0</v>
      </c>
      <c r="K426" s="360"/>
      <c r="L426" s="361"/>
      <c r="M426" s="326"/>
      <c r="N426" s="228">
        <f t="shared" si="127"/>
        <v>0</v>
      </c>
      <c r="O426" s="268">
        <f t="shared" si="128"/>
        <v>0</v>
      </c>
      <c r="P426" s="345">
        <v>0</v>
      </c>
      <c r="Q426" s="272">
        <f t="shared" si="129"/>
        <v>0</v>
      </c>
      <c r="R426" s="237"/>
      <c r="S426" s="238"/>
      <c r="T426" s="236">
        <v>0</v>
      </c>
      <c r="U426" s="236">
        <v>0</v>
      </c>
      <c r="V426" s="87">
        <f t="shared" si="123"/>
        <v>1</v>
      </c>
      <c r="W426" s="276">
        <f t="shared" si="125"/>
        <v>0</v>
      </c>
      <c r="X426" s="276">
        <f t="shared" si="124"/>
        <v>0</v>
      </c>
      <c r="Y426" s="276">
        <f t="shared" si="126"/>
        <v>0</v>
      </c>
      <c r="Z426" s="276">
        <f t="shared" si="124"/>
        <v>0</v>
      </c>
      <c r="AB426" s="80"/>
      <c r="AC426" s="80"/>
      <c r="AD426" s="81"/>
      <c r="AE426" s="80"/>
      <c r="AF426" s="81"/>
      <c r="AG426" s="82"/>
      <c r="AH426" s="83"/>
      <c r="AI426" s="83"/>
      <c r="AJ426" s="84"/>
      <c r="AK426" s="80"/>
      <c r="AL426" s="80"/>
      <c r="AM426" s="80"/>
      <c r="AN426" s="80"/>
    </row>
    <row r="427" spans="2:40" s="49" customFormat="1" ht="15.6" hidden="1" customHeight="1" outlineLevel="1">
      <c r="B427" s="620"/>
      <c r="C427" s="600"/>
      <c r="D427" s="601"/>
      <c r="E427" s="375"/>
      <c r="F427" s="250"/>
      <c r="G427" s="252">
        <f t="shared" si="130"/>
        <v>0</v>
      </c>
      <c r="H427" s="86" t="s">
        <v>187</v>
      </c>
      <c r="I427" s="236">
        <v>0</v>
      </c>
      <c r="J427" s="252">
        <f t="shared" si="114"/>
        <v>0</v>
      </c>
      <c r="K427" s="360"/>
      <c r="L427" s="361"/>
      <c r="M427" s="326"/>
      <c r="N427" s="228">
        <f t="shared" si="127"/>
        <v>0</v>
      </c>
      <c r="O427" s="268">
        <f t="shared" si="128"/>
        <v>0</v>
      </c>
      <c r="P427" s="345">
        <v>0</v>
      </c>
      <c r="Q427" s="272">
        <f t="shared" si="129"/>
        <v>0</v>
      </c>
      <c r="R427" s="237"/>
      <c r="S427" s="238"/>
      <c r="T427" s="236">
        <v>0</v>
      </c>
      <c r="U427" s="236">
        <v>0</v>
      </c>
      <c r="V427" s="87">
        <f t="shared" si="123"/>
        <v>1</v>
      </c>
      <c r="W427" s="276">
        <f t="shared" si="125"/>
        <v>0</v>
      </c>
      <c r="X427" s="276">
        <f t="shared" si="124"/>
        <v>0</v>
      </c>
      <c r="Y427" s="276">
        <f t="shared" si="126"/>
        <v>0</v>
      </c>
      <c r="Z427" s="276">
        <f t="shared" si="124"/>
        <v>0</v>
      </c>
      <c r="AB427" s="80"/>
      <c r="AC427" s="80"/>
      <c r="AD427" s="81"/>
      <c r="AE427" s="80"/>
      <c r="AF427" s="81"/>
      <c r="AG427" s="82"/>
      <c r="AH427" s="83"/>
      <c r="AI427" s="83"/>
      <c r="AJ427" s="84"/>
      <c r="AK427" s="80"/>
      <c r="AL427" s="80"/>
      <c r="AM427" s="80"/>
      <c r="AN427" s="80"/>
    </row>
    <row r="428" spans="2:40" s="49" customFormat="1" ht="15.6" hidden="1" customHeight="1" outlineLevel="1">
      <c r="B428" s="620"/>
      <c r="C428" s="600"/>
      <c r="D428" s="601"/>
      <c r="E428" s="375"/>
      <c r="F428" s="250"/>
      <c r="G428" s="252">
        <f>IF(AND(F428&lt;&gt;0,$D$31&lt;&gt;0),F428/$D$31,0)</f>
        <v>0</v>
      </c>
      <c r="H428" s="86" t="s">
        <v>187</v>
      </c>
      <c r="I428" s="236">
        <v>0</v>
      </c>
      <c r="J428" s="252">
        <f t="shared" si="114"/>
        <v>0</v>
      </c>
      <c r="K428" s="360"/>
      <c r="L428" s="361"/>
      <c r="M428" s="326"/>
      <c r="N428" s="228">
        <f t="shared" si="127"/>
        <v>0</v>
      </c>
      <c r="O428" s="268">
        <f t="shared" si="128"/>
        <v>0</v>
      </c>
      <c r="P428" s="345">
        <v>0</v>
      </c>
      <c r="Q428" s="272">
        <f t="shared" si="129"/>
        <v>0</v>
      </c>
      <c r="R428" s="237"/>
      <c r="S428" s="238"/>
      <c r="T428" s="236">
        <v>0</v>
      </c>
      <c r="U428" s="236">
        <v>0</v>
      </c>
      <c r="V428" s="87">
        <f t="shared" si="123"/>
        <v>1</v>
      </c>
      <c r="W428" s="276">
        <f t="shared" si="125"/>
        <v>0</v>
      </c>
      <c r="X428" s="276">
        <f t="shared" si="124"/>
        <v>0</v>
      </c>
      <c r="Y428" s="276">
        <f t="shared" si="126"/>
        <v>0</v>
      </c>
      <c r="Z428" s="276">
        <f t="shared" si="124"/>
        <v>0</v>
      </c>
      <c r="AB428" s="80"/>
      <c r="AC428" s="80"/>
      <c r="AD428" s="81"/>
      <c r="AE428" s="80"/>
      <c r="AF428" s="81"/>
      <c r="AG428" s="82"/>
      <c r="AH428" s="83"/>
      <c r="AI428" s="83"/>
      <c r="AJ428" s="84"/>
      <c r="AK428" s="80"/>
      <c r="AL428" s="80"/>
      <c r="AM428" s="80"/>
      <c r="AN428" s="80"/>
    </row>
    <row r="429" spans="2:40" s="49" customFormat="1" ht="15.6" hidden="1" customHeight="1" outlineLevel="1">
      <c r="B429" s="620"/>
      <c r="C429" s="600"/>
      <c r="D429" s="601"/>
      <c r="E429" s="375"/>
      <c r="F429" s="250"/>
      <c r="G429" s="252">
        <f>IF(AND(F429&lt;&gt;0,$D$31&lt;&gt;0),F429/$D$31,0)</f>
        <v>0</v>
      </c>
      <c r="H429" s="86" t="s">
        <v>187</v>
      </c>
      <c r="I429" s="236">
        <v>0</v>
      </c>
      <c r="J429" s="252">
        <f t="shared" si="114"/>
        <v>0</v>
      </c>
      <c r="K429" s="360"/>
      <c r="L429" s="361"/>
      <c r="M429" s="326"/>
      <c r="N429" s="228">
        <f t="shared" si="127"/>
        <v>0</v>
      </c>
      <c r="O429" s="268">
        <f t="shared" si="128"/>
        <v>0</v>
      </c>
      <c r="P429" s="345">
        <v>0</v>
      </c>
      <c r="Q429" s="272">
        <f t="shared" si="129"/>
        <v>0</v>
      </c>
      <c r="R429" s="237"/>
      <c r="S429" s="238"/>
      <c r="T429" s="236">
        <v>0</v>
      </c>
      <c r="U429" s="236">
        <v>0</v>
      </c>
      <c r="V429" s="87">
        <f t="shared" si="123"/>
        <v>1</v>
      </c>
      <c r="W429" s="276">
        <f t="shared" si="125"/>
        <v>0</v>
      </c>
      <c r="X429" s="276">
        <f t="shared" si="124"/>
        <v>0</v>
      </c>
      <c r="Y429" s="276">
        <f t="shared" si="126"/>
        <v>0</v>
      </c>
      <c r="Z429" s="276">
        <f t="shared" si="124"/>
        <v>0</v>
      </c>
      <c r="AB429" s="80"/>
      <c r="AC429" s="80"/>
      <c r="AD429" s="81"/>
      <c r="AE429" s="80"/>
      <c r="AF429" s="81"/>
      <c r="AG429" s="82"/>
      <c r="AH429" s="83"/>
      <c r="AI429" s="83"/>
      <c r="AJ429" s="84"/>
      <c r="AK429" s="80"/>
      <c r="AL429" s="80"/>
      <c r="AM429" s="80"/>
      <c r="AN429" s="80"/>
    </row>
    <row r="430" spans="2:40" s="49" customFormat="1" ht="15.6" hidden="1" customHeight="1" outlineLevel="1">
      <c r="B430" s="620"/>
      <c r="C430" s="600"/>
      <c r="D430" s="601"/>
      <c r="E430" s="375"/>
      <c r="F430" s="250"/>
      <c r="G430" s="252">
        <f>IF(AND(F430&lt;&gt;0,$D$31&lt;&gt;0),F430/$D$31,0)</f>
        <v>0</v>
      </c>
      <c r="H430" s="86" t="s">
        <v>187</v>
      </c>
      <c r="I430" s="236">
        <v>0</v>
      </c>
      <c r="J430" s="252">
        <f t="shared" si="114"/>
        <v>0</v>
      </c>
      <c r="K430" s="360"/>
      <c r="L430" s="361"/>
      <c r="M430" s="326"/>
      <c r="N430" s="228">
        <f t="shared" si="127"/>
        <v>0</v>
      </c>
      <c r="O430" s="268">
        <f t="shared" si="128"/>
        <v>0</v>
      </c>
      <c r="P430" s="345">
        <v>0</v>
      </c>
      <c r="Q430" s="272">
        <f t="shared" si="129"/>
        <v>0</v>
      </c>
      <c r="R430" s="237"/>
      <c r="S430" s="238"/>
      <c r="T430" s="236">
        <v>0</v>
      </c>
      <c r="U430" s="236">
        <v>0</v>
      </c>
      <c r="V430" s="87">
        <f t="shared" si="123"/>
        <v>1</v>
      </c>
      <c r="W430" s="276">
        <f t="shared" si="125"/>
        <v>0</v>
      </c>
      <c r="X430" s="276">
        <f t="shared" si="124"/>
        <v>0</v>
      </c>
      <c r="Y430" s="276">
        <f t="shared" si="126"/>
        <v>0</v>
      </c>
      <c r="Z430" s="276">
        <f t="shared" si="124"/>
        <v>0</v>
      </c>
      <c r="AB430" s="80"/>
      <c r="AC430" s="80"/>
      <c r="AD430" s="81"/>
      <c r="AE430" s="80"/>
      <c r="AF430" s="81"/>
      <c r="AG430" s="82"/>
      <c r="AH430" s="83"/>
      <c r="AI430" s="83"/>
      <c r="AJ430" s="84"/>
      <c r="AK430" s="80"/>
      <c r="AL430" s="80"/>
      <c r="AM430" s="80"/>
      <c r="AN430" s="80"/>
    </row>
    <row r="431" spans="2:40" s="49" customFormat="1" ht="15.6" hidden="1" customHeight="1" outlineLevel="1">
      <c r="B431" s="620"/>
      <c r="C431" s="600"/>
      <c r="D431" s="601"/>
      <c r="E431" s="375"/>
      <c r="F431" s="250"/>
      <c r="G431" s="252">
        <f t="shared" ref="G431:G433" si="131">IF(AND(F431&lt;&gt;0,$D$31&lt;&gt;0),F431/$D$31,0)</f>
        <v>0</v>
      </c>
      <c r="H431" s="86" t="s">
        <v>187</v>
      </c>
      <c r="I431" s="236">
        <v>0</v>
      </c>
      <c r="J431" s="252">
        <f t="shared" si="114"/>
        <v>0</v>
      </c>
      <c r="K431" s="360"/>
      <c r="L431" s="361"/>
      <c r="M431" s="326"/>
      <c r="N431" s="228">
        <f t="shared" si="127"/>
        <v>0</v>
      </c>
      <c r="O431" s="268">
        <f t="shared" si="128"/>
        <v>0</v>
      </c>
      <c r="P431" s="345">
        <v>0</v>
      </c>
      <c r="Q431" s="272">
        <f t="shared" si="129"/>
        <v>0</v>
      </c>
      <c r="R431" s="237"/>
      <c r="S431" s="238"/>
      <c r="T431" s="236">
        <v>0</v>
      </c>
      <c r="U431" s="236">
        <v>0</v>
      </c>
      <c r="V431" s="87">
        <f t="shared" si="123"/>
        <v>1</v>
      </c>
      <c r="W431" s="276">
        <f t="shared" si="125"/>
        <v>0</v>
      </c>
      <c r="X431" s="276">
        <f t="shared" si="124"/>
        <v>0</v>
      </c>
      <c r="Y431" s="276">
        <f t="shared" si="126"/>
        <v>0</v>
      </c>
      <c r="Z431" s="276">
        <f t="shared" si="124"/>
        <v>0</v>
      </c>
      <c r="AB431" s="80"/>
      <c r="AC431" s="80"/>
      <c r="AD431" s="81"/>
      <c r="AE431" s="80"/>
      <c r="AF431" s="81"/>
      <c r="AG431" s="82"/>
      <c r="AH431" s="83"/>
      <c r="AI431" s="83"/>
      <c r="AJ431" s="84"/>
      <c r="AK431" s="80"/>
      <c r="AL431" s="80"/>
      <c r="AM431" s="80"/>
      <c r="AN431" s="80"/>
    </row>
    <row r="432" spans="2:40" s="49" customFormat="1" ht="15.6" hidden="1" customHeight="1" outlineLevel="1">
      <c r="B432" s="620"/>
      <c r="C432" s="600"/>
      <c r="D432" s="601"/>
      <c r="E432" s="375"/>
      <c r="F432" s="250"/>
      <c r="G432" s="252">
        <f t="shared" si="131"/>
        <v>0</v>
      </c>
      <c r="H432" s="86" t="s">
        <v>187</v>
      </c>
      <c r="I432" s="236">
        <v>0</v>
      </c>
      <c r="J432" s="252">
        <f t="shared" si="114"/>
        <v>0</v>
      </c>
      <c r="K432" s="360"/>
      <c r="L432" s="361"/>
      <c r="M432" s="326"/>
      <c r="N432" s="228">
        <f t="shared" si="127"/>
        <v>0</v>
      </c>
      <c r="O432" s="268">
        <f t="shared" si="128"/>
        <v>0</v>
      </c>
      <c r="P432" s="345">
        <v>0</v>
      </c>
      <c r="Q432" s="272">
        <f t="shared" si="129"/>
        <v>0</v>
      </c>
      <c r="R432" s="237"/>
      <c r="S432" s="238"/>
      <c r="T432" s="236">
        <v>0</v>
      </c>
      <c r="U432" s="236">
        <v>0</v>
      </c>
      <c r="V432" s="87">
        <f t="shared" si="123"/>
        <v>1</v>
      </c>
      <c r="W432" s="276">
        <f t="shared" si="125"/>
        <v>0</v>
      </c>
      <c r="X432" s="276">
        <f t="shared" si="124"/>
        <v>0</v>
      </c>
      <c r="Y432" s="276">
        <f t="shared" si="126"/>
        <v>0</v>
      </c>
      <c r="Z432" s="276">
        <f t="shared" si="124"/>
        <v>0</v>
      </c>
      <c r="AB432" s="80"/>
      <c r="AC432" s="80"/>
      <c r="AD432" s="81"/>
      <c r="AE432" s="80"/>
      <c r="AF432" s="81"/>
      <c r="AG432" s="82"/>
      <c r="AH432" s="83"/>
      <c r="AI432" s="83"/>
      <c r="AJ432" s="84"/>
      <c r="AK432" s="80"/>
      <c r="AL432" s="80"/>
      <c r="AM432" s="80"/>
      <c r="AN432" s="80"/>
    </row>
    <row r="433" spans="2:40" s="49" customFormat="1" ht="15.6" hidden="1" customHeight="1" outlineLevel="1">
      <c r="B433" s="621"/>
      <c r="C433" s="602"/>
      <c r="D433" s="603"/>
      <c r="E433" s="375"/>
      <c r="F433" s="250"/>
      <c r="G433" s="252">
        <f t="shared" si="131"/>
        <v>0</v>
      </c>
      <c r="H433" s="86" t="s">
        <v>187</v>
      </c>
      <c r="I433" s="236">
        <v>0</v>
      </c>
      <c r="J433" s="252">
        <f t="shared" si="114"/>
        <v>0</v>
      </c>
      <c r="K433" s="360"/>
      <c r="L433" s="361"/>
      <c r="M433" s="326"/>
      <c r="N433" s="228">
        <f t="shared" si="127"/>
        <v>0</v>
      </c>
      <c r="O433" s="268">
        <f t="shared" si="128"/>
        <v>0</v>
      </c>
      <c r="P433" s="345">
        <v>0</v>
      </c>
      <c r="Q433" s="272">
        <f t="shared" si="129"/>
        <v>0</v>
      </c>
      <c r="R433" s="237"/>
      <c r="S433" s="238"/>
      <c r="T433" s="236">
        <v>0</v>
      </c>
      <c r="U433" s="236">
        <v>0</v>
      </c>
      <c r="V433" s="87">
        <f t="shared" si="123"/>
        <v>1</v>
      </c>
      <c r="W433" s="276">
        <f t="shared" si="125"/>
        <v>0</v>
      </c>
      <c r="X433" s="276">
        <f t="shared" si="124"/>
        <v>0</v>
      </c>
      <c r="Y433" s="276">
        <f t="shared" si="126"/>
        <v>0</v>
      </c>
      <c r="Z433" s="276">
        <f t="shared" si="124"/>
        <v>0</v>
      </c>
      <c r="AB433" s="80"/>
      <c r="AC433" s="80"/>
      <c r="AD433" s="81"/>
      <c r="AE433" s="80"/>
      <c r="AF433" s="81"/>
      <c r="AG433" s="82"/>
      <c r="AH433" s="83"/>
      <c r="AI433" s="83"/>
      <c r="AJ433" s="84"/>
      <c r="AK433" s="80"/>
      <c r="AL433" s="80"/>
      <c r="AM433" s="80"/>
      <c r="AN433" s="80"/>
    </row>
    <row r="434" spans="2:40" s="49" customFormat="1" ht="16.5" collapsed="1" thickBot="1">
      <c r="B434" s="349">
        <v>8</v>
      </c>
      <c r="C434" s="623" t="s">
        <v>73</v>
      </c>
      <c r="D434" s="624"/>
      <c r="E434" s="254" t="s">
        <v>187</v>
      </c>
      <c r="F434" s="255">
        <f>SUM(F435:F454)</f>
        <v>0</v>
      </c>
      <c r="G434" s="247">
        <f>IF(AND(F434&lt;&gt;0,$D$31&lt;&gt;0),F434/$D$31,0)</f>
        <v>0</v>
      </c>
      <c r="H434" s="213" t="s">
        <v>187</v>
      </c>
      <c r="I434" s="239" t="s">
        <v>187</v>
      </c>
      <c r="J434" s="249">
        <f>SUM(J435:J454)</f>
        <v>0</v>
      </c>
      <c r="K434" s="240" t="s">
        <v>187</v>
      </c>
      <c r="L434" s="263" t="s">
        <v>187</v>
      </c>
      <c r="M434" s="265" t="s">
        <v>187</v>
      </c>
      <c r="N434" s="266" t="s">
        <v>187</v>
      </c>
      <c r="O434" s="269">
        <f>SUM(O435:O454)</f>
        <v>0</v>
      </c>
      <c r="P434" s="242" t="s">
        <v>187</v>
      </c>
      <c r="Q434" s="273">
        <f>SUM(Q435:Q454)</f>
        <v>0</v>
      </c>
      <c r="R434" s="241" t="s">
        <v>187</v>
      </c>
      <c r="S434" s="243" t="s">
        <v>187</v>
      </c>
      <c r="T434" s="278">
        <f>IF(W434&lt;&gt;0,W434/($F$434+$O$434),0)</f>
        <v>0</v>
      </c>
      <c r="U434" s="278">
        <f>IF(Y434&lt;&gt;0,Y434/($F$434+$O$434),0)</f>
        <v>0</v>
      </c>
      <c r="V434" s="215">
        <f t="shared" si="123"/>
        <v>1</v>
      </c>
      <c r="W434" s="277">
        <f>SUM(W435:W454)</f>
        <v>0</v>
      </c>
      <c r="X434" s="277">
        <f t="shared" si="124"/>
        <v>0</v>
      </c>
      <c r="Y434" s="277">
        <f>SUM(Y435:Y454)</f>
        <v>0</v>
      </c>
      <c r="Z434" s="277">
        <f t="shared" si="124"/>
        <v>0</v>
      </c>
      <c r="AB434" s="80"/>
      <c r="AC434" s="80"/>
      <c r="AD434" s="81"/>
      <c r="AE434" s="80"/>
      <c r="AF434" s="81"/>
      <c r="AG434" s="82"/>
      <c r="AH434" s="83"/>
      <c r="AI434" s="83"/>
      <c r="AJ434" s="84"/>
      <c r="AK434" s="80"/>
      <c r="AL434" s="80"/>
      <c r="AM434" s="80"/>
      <c r="AN434" s="80"/>
    </row>
    <row r="435" spans="2:40" s="49" customFormat="1" ht="15.6" hidden="1" customHeight="1" outlineLevel="1">
      <c r="B435" s="619">
        <v>8</v>
      </c>
      <c r="C435" s="598" t="s">
        <v>73</v>
      </c>
      <c r="D435" s="599"/>
      <c r="E435" s="375"/>
      <c r="F435" s="250"/>
      <c r="G435" s="252">
        <f>IF(AND(F435&lt;&gt;0,$D$31&lt;&gt;0),F435/$D$31,0)</f>
        <v>0</v>
      </c>
      <c r="H435" s="213" t="s">
        <v>187</v>
      </c>
      <c r="I435" s="236">
        <v>0</v>
      </c>
      <c r="J435" s="252">
        <f t="shared" si="114"/>
        <v>0</v>
      </c>
      <c r="K435" s="360"/>
      <c r="L435" s="361"/>
      <c r="M435" s="326"/>
      <c r="N435" s="228">
        <f>IF(M435&lt;&gt;0,INT(59/M435),0)</f>
        <v>0</v>
      </c>
      <c r="O435" s="268">
        <f>F435*N435</f>
        <v>0</v>
      </c>
      <c r="P435" s="345">
        <v>0</v>
      </c>
      <c r="Q435" s="272">
        <f>O435*P435</f>
        <v>0</v>
      </c>
      <c r="R435" s="237"/>
      <c r="S435" s="238"/>
      <c r="T435" s="236">
        <v>0</v>
      </c>
      <c r="U435" s="236">
        <v>0</v>
      </c>
      <c r="V435" s="87">
        <f t="shared" si="123"/>
        <v>1</v>
      </c>
      <c r="W435" s="276">
        <f t="shared" si="125"/>
        <v>0</v>
      </c>
      <c r="X435" s="276">
        <f t="shared" si="124"/>
        <v>0</v>
      </c>
      <c r="Y435" s="276">
        <f t="shared" si="126"/>
        <v>0</v>
      </c>
      <c r="Z435" s="276">
        <f t="shared" si="124"/>
        <v>0</v>
      </c>
      <c r="AB435" s="80"/>
      <c r="AC435" s="80"/>
      <c r="AD435" s="81"/>
      <c r="AE435" s="80"/>
      <c r="AF435" s="81"/>
      <c r="AG435" s="82"/>
      <c r="AH435" s="83"/>
      <c r="AI435" s="83"/>
      <c r="AJ435" s="84"/>
      <c r="AK435" s="80"/>
      <c r="AL435" s="80"/>
      <c r="AM435" s="80"/>
      <c r="AN435" s="80"/>
    </row>
    <row r="436" spans="2:40" s="49" customFormat="1" ht="15.6" hidden="1" customHeight="1" outlineLevel="1">
      <c r="B436" s="620"/>
      <c r="C436" s="600"/>
      <c r="D436" s="601"/>
      <c r="E436" s="375"/>
      <c r="F436" s="250"/>
      <c r="G436" s="252">
        <f>IF(AND(F436&lt;&gt;0,$D$31&lt;&gt;0),F436/$D$31,0)</f>
        <v>0</v>
      </c>
      <c r="H436" s="213" t="s">
        <v>187</v>
      </c>
      <c r="I436" s="236">
        <v>0</v>
      </c>
      <c r="J436" s="252">
        <f t="shared" si="114"/>
        <v>0</v>
      </c>
      <c r="K436" s="360"/>
      <c r="L436" s="361"/>
      <c r="M436" s="326"/>
      <c r="N436" s="228">
        <f t="shared" ref="N436:N454" si="132">IF(M436&lt;&gt;0,INT(59/M436),0)</f>
        <v>0</v>
      </c>
      <c r="O436" s="268">
        <f t="shared" ref="O436:O453" si="133">F436*N436</f>
        <v>0</v>
      </c>
      <c r="P436" s="345">
        <v>0</v>
      </c>
      <c r="Q436" s="272">
        <f t="shared" ref="Q436:Q453" si="134">O436*P436</f>
        <v>0</v>
      </c>
      <c r="R436" s="237"/>
      <c r="S436" s="238"/>
      <c r="T436" s="236">
        <v>0</v>
      </c>
      <c r="U436" s="236">
        <v>0</v>
      </c>
      <c r="V436" s="87">
        <f t="shared" si="123"/>
        <v>1</v>
      </c>
      <c r="W436" s="276">
        <f t="shared" si="125"/>
        <v>0</v>
      </c>
      <c r="X436" s="276">
        <f t="shared" si="124"/>
        <v>0</v>
      </c>
      <c r="Y436" s="276">
        <f t="shared" si="126"/>
        <v>0</v>
      </c>
      <c r="Z436" s="276">
        <f t="shared" si="124"/>
        <v>0</v>
      </c>
      <c r="AB436" s="80"/>
      <c r="AC436" s="80"/>
      <c r="AD436" s="81"/>
      <c r="AE436" s="80"/>
      <c r="AF436" s="81"/>
      <c r="AG436" s="82"/>
      <c r="AH436" s="83"/>
      <c r="AI436" s="83"/>
      <c r="AJ436" s="84"/>
      <c r="AK436" s="80"/>
      <c r="AL436" s="80"/>
      <c r="AM436" s="80"/>
      <c r="AN436" s="80"/>
    </row>
    <row r="437" spans="2:40" s="49" customFormat="1" ht="15.6" hidden="1" customHeight="1" outlineLevel="1">
      <c r="B437" s="620"/>
      <c r="C437" s="600"/>
      <c r="D437" s="601"/>
      <c r="E437" s="375"/>
      <c r="F437" s="250"/>
      <c r="G437" s="252">
        <f>IF(AND(F437&lt;&gt;0,$D$31&lt;&gt;0),F437/$D$31,0)</f>
        <v>0</v>
      </c>
      <c r="H437" s="213" t="s">
        <v>187</v>
      </c>
      <c r="I437" s="236">
        <v>0</v>
      </c>
      <c r="J437" s="252">
        <f t="shared" si="114"/>
        <v>0</v>
      </c>
      <c r="K437" s="360"/>
      <c r="L437" s="361"/>
      <c r="M437" s="326"/>
      <c r="N437" s="228">
        <f t="shared" si="132"/>
        <v>0</v>
      </c>
      <c r="O437" s="268">
        <f t="shared" si="133"/>
        <v>0</v>
      </c>
      <c r="P437" s="345">
        <v>0</v>
      </c>
      <c r="Q437" s="272">
        <f t="shared" si="134"/>
        <v>0</v>
      </c>
      <c r="R437" s="237"/>
      <c r="S437" s="238"/>
      <c r="T437" s="236">
        <v>0</v>
      </c>
      <c r="U437" s="236">
        <v>0</v>
      </c>
      <c r="V437" s="87">
        <f t="shared" si="123"/>
        <v>1</v>
      </c>
      <c r="W437" s="276">
        <f t="shared" si="125"/>
        <v>0</v>
      </c>
      <c r="X437" s="276">
        <f t="shared" si="124"/>
        <v>0</v>
      </c>
      <c r="Y437" s="276">
        <f t="shared" si="126"/>
        <v>0</v>
      </c>
      <c r="Z437" s="276">
        <f t="shared" si="124"/>
        <v>0</v>
      </c>
      <c r="AB437" s="80"/>
      <c r="AC437" s="80"/>
      <c r="AD437" s="81"/>
      <c r="AE437" s="80"/>
      <c r="AF437" s="81"/>
      <c r="AG437" s="82"/>
      <c r="AH437" s="83"/>
      <c r="AI437" s="83"/>
      <c r="AJ437" s="84"/>
      <c r="AK437" s="80"/>
      <c r="AL437" s="80"/>
      <c r="AM437" s="80"/>
      <c r="AN437" s="80"/>
    </row>
    <row r="438" spans="2:40" s="49" customFormat="1" ht="15.6" hidden="1" customHeight="1" outlineLevel="1">
      <c r="B438" s="620"/>
      <c r="C438" s="600"/>
      <c r="D438" s="601"/>
      <c r="E438" s="375"/>
      <c r="F438" s="250"/>
      <c r="G438" s="252">
        <f t="shared" ref="G438:G455" si="135">IF(AND(F438&lt;&gt;0,$D$31&lt;&gt;0),F438/$D$31,0)</f>
        <v>0</v>
      </c>
      <c r="H438" s="213" t="s">
        <v>187</v>
      </c>
      <c r="I438" s="236">
        <v>0</v>
      </c>
      <c r="J438" s="252">
        <f t="shared" si="114"/>
        <v>0</v>
      </c>
      <c r="K438" s="360"/>
      <c r="L438" s="361"/>
      <c r="M438" s="326"/>
      <c r="N438" s="228">
        <f t="shared" si="132"/>
        <v>0</v>
      </c>
      <c r="O438" s="268">
        <f t="shared" si="133"/>
        <v>0</v>
      </c>
      <c r="P438" s="345">
        <v>0</v>
      </c>
      <c r="Q438" s="272">
        <f t="shared" si="134"/>
        <v>0</v>
      </c>
      <c r="R438" s="237"/>
      <c r="S438" s="238"/>
      <c r="T438" s="236">
        <v>0</v>
      </c>
      <c r="U438" s="236">
        <v>0</v>
      </c>
      <c r="V438" s="87">
        <f t="shared" si="123"/>
        <v>1</v>
      </c>
      <c r="W438" s="276">
        <f t="shared" si="125"/>
        <v>0</v>
      </c>
      <c r="X438" s="276">
        <f t="shared" si="124"/>
        <v>0</v>
      </c>
      <c r="Y438" s="276">
        <f t="shared" si="126"/>
        <v>0</v>
      </c>
      <c r="Z438" s="276">
        <f t="shared" si="124"/>
        <v>0</v>
      </c>
      <c r="AB438" s="80"/>
      <c r="AC438" s="80"/>
      <c r="AD438" s="81"/>
      <c r="AE438" s="80"/>
      <c r="AF438" s="81"/>
      <c r="AG438" s="82"/>
      <c r="AH438" s="83"/>
      <c r="AI438" s="83"/>
      <c r="AJ438" s="84"/>
      <c r="AK438" s="80"/>
      <c r="AL438" s="80"/>
      <c r="AM438" s="80"/>
      <c r="AN438" s="80"/>
    </row>
    <row r="439" spans="2:40" s="49" customFormat="1" ht="15.6" hidden="1" customHeight="1" outlineLevel="1">
      <c r="B439" s="620"/>
      <c r="C439" s="600"/>
      <c r="D439" s="601"/>
      <c r="E439" s="375"/>
      <c r="F439" s="250"/>
      <c r="G439" s="252">
        <f t="shared" si="135"/>
        <v>0</v>
      </c>
      <c r="H439" s="213" t="s">
        <v>187</v>
      </c>
      <c r="I439" s="236">
        <v>0</v>
      </c>
      <c r="J439" s="252">
        <f t="shared" si="114"/>
        <v>0</v>
      </c>
      <c r="K439" s="360"/>
      <c r="L439" s="361"/>
      <c r="M439" s="326"/>
      <c r="N439" s="228">
        <f t="shared" si="132"/>
        <v>0</v>
      </c>
      <c r="O439" s="268">
        <f t="shared" si="133"/>
        <v>0</v>
      </c>
      <c r="P439" s="345">
        <v>0</v>
      </c>
      <c r="Q439" s="272">
        <f t="shared" si="134"/>
        <v>0</v>
      </c>
      <c r="R439" s="237"/>
      <c r="S439" s="238"/>
      <c r="T439" s="236">
        <v>0</v>
      </c>
      <c r="U439" s="236">
        <v>0</v>
      </c>
      <c r="V439" s="87">
        <f t="shared" si="123"/>
        <v>1</v>
      </c>
      <c r="W439" s="276">
        <f t="shared" si="125"/>
        <v>0</v>
      </c>
      <c r="X439" s="276">
        <f t="shared" si="124"/>
        <v>0</v>
      </c>
      <c r="Y439" s="276">
        <f t="shared" si="126"/>
        <v>0</v>
      </c>
      <c r="Z439" s="276">
        <f t="shared" si="124"/>
        <v>0</v>
      </c>
      <c r="AB439" s="80"/>
      <c r="AC439" s="80"/>
      <c r="AD439" s="81"/>
      <c r="AE439" s="80"/>
      <c r="AF439" s="81"/>
      <c r="AG439" s="82"/>
      <c r="AH439" s="83"/>
      <c r="AI439" s="83"/>
      <c r="AJ439" s="84"/>
      <c r="AK439" s="80"/>
      <c r="AL439" s="80"/>
      <c r="AM439" s="80"/>
      <c r="AN439" s="80"/>
    </row>
    <row r="440" spans="2:40" s="49" customFormat="1" ht="15.6" hidden="1" customHeight="1" outlineLevel="1">
      <c r="B440" s="620"/>
      <c r="C440" s="600"/>
      <c r="D440" s="601"/>
      <c r="E440" s="375"/>
      <c r="F440" s="250"/>
      <c r="G440" s="252">
        <f t="shared" si="135"/>
        <v>0</v>
      </c>
      <c r="H440" s="213" t="s">
        <v>187</v>
      </c>
      <c r="I440" s="236">
        <v>0</v>
      </c>
      <c r="J440" s="252">
        <f t="shared" si="114"/>
        <v>0</v>
      </c>
      <c r="K440" s="360"/>
      <c r="L440" s="361"/>
      <c r="M440" s="326"/>
      <c r="N440" s="228">
        <f t="shared" si="132"/>
        <v>0</v>
      </c>
      <c r="O440" s="268">
        <f t="shared" si="133"/>
        <v>0</v>
      </c>
      <c r="P440" s="345">
        <v>0</v>
      </c>
      <c r="Q440" s="272">
        <f t="shared" si="134"/>
        <v>0</v>
      </c>
      <c r="R440" s="237"/>
      <c r="S440" s="238"/>
      <c r="T440" s="236">
        <v>0</v>
      </c>
      <c r="U440" s="236">
        <v>0</v>
      </c>
      <c r="V440" s="87">
        <f t="shared" si="123"/>
        <v>1</v>
      </c>
      <c r="W440" s="276">
        <f t="shared" si="125"/>
        <v>0</v>
      </c>
      <c r="X440" s="276">
        <f t="shared" si="124"/>
        <v>0</v>
      </c>
      <c r="Y440" s="276">
        <f t="shared" si="126"/>
        <v>0</v>
      </c>
      <c r="Z440" s="276">
        <f t="shared" si="124"/>
        <v>0</v>
      </c>
      <c r="AB440" s="80"/>
      <c r="AC440" s="80"/>
      <c r="AD440" s="81"/>
      <c r="AE440" s="80"/>
      <c r="AF440" s="81"/>
      <c r="AG440" s="82"/>
      <c r="AH440" s="83"/>
      <c r="AI440" s="83"/>
      <c r="AJ440" s="84"/>
      <c r="AK440" s="80"/>
      <c r="AL440" s="80"/>
      <c r="AM440" s="80"/>
      <c r="AN440" s="80"/>
    </row>
    <row r="441" spans="2:40" s="49" customFormat="1" ht="15.6" hidden="1" customHeight="1" outlineLevel="1">
      <c r="B441" s="620"/>
      <c r="C441" s="600"/>
      <c r="D441" s="601"/>
      <c r="E441" s="375"/>
      <c r="F441" s="250"/>
      <c r="G441" s="252">
        <f t="shared" si="135"/>
        <v>0</v>
      </c>
      <c r="H441" s="213" t="s">
        <v>187</v>
      </c>
      <c r="I441" s="236">
        <v>0</v>
      </c>
      <c r="J441" s="252">
        <f t="shared" si="114"/>
        <v>0</v>
      </c>
      <c r="K441" s="360"/>
      <c r="L441" s="361"/>
      <c r="M441" s="326"/>
      <c r="N441" s="228">
        <f t="shared" si="132"/>
        <v>0</v>
      </c>
      <c r="O441" s="268">
        <f t="shared" si="133"/>
        <v>0</v>
      </c>
      <c r="P441" s="345">
        <v>0</v>
      </c>
      <c r="Q441" s="272">
        <f t="shared" si="134"/>
        <v>0</v>
      </c>
      <c r="R441" s="237"/>
      <c r="S441" s="238"/>
      <c r="T441" s="236">
        <v>0</v>
      </c>
      <c r="U441" s="236">
        <v>0</v>
      </c>
      <c r="V441" s="87">
        <f t="shared" si="123"/>
        <v>1</v>
      </c>
      <c r="W441" s="276">
        <f t="shared" si="125"/>
        <v>0</v>
      </c>
      <c r="X441" s="276">
        <f t="shared" si="124"/>
        <v>0</v>
      </c>
      <c r="Y441" s="276">
        <f t="shared" si="126"/>
        <v>0</v>
      </c>
      <c r="Z441" s="276">
        <f t="shared" si="124"/>
        <v>0</v>
      </c>
      <c r="AB441" s="80"/>
      <c r="AC441" s="80"/>
      <c r="AD441" s="81"/>
      <c r="AE441" s="80"/>
      <c r="AF441" s="81"/>
      <c r="AG441" s="82"/>
      <c r="AH441" s="83"/>
      <c r="AI441" s="83"/>
      <c r="AJ441" s="84"/>
      <c r="AK441" s="80"/>
      <c r="AL441" s="80"/>
      <c r="AM441" s="80"/>
      <c r="AN441" s="80"/>
    </row>
    <row r="442" spans="2:40" s="49" customFormat="1" ht="15.6" hidden="1" customHeight="1" outlineLevel="1">
      <c r="B442" s="620"/>
      <c r="C442" s="600"/>
      <c r="D442" s="601"/>
      <c r="E442" s="375"/>
      <c r="F442" s="250"/>
      <c r="G442" s="252">
        <f t="shared" si="135"/>
        <v>0</v>
      </c>
      <c r="H442" s="213" t="s">
        <v>187</v>
      </c>
      <c r="I442" s="236">
        <v>0</v>
      </c>
      <c r="J442" s="252">
        <f t="shared" ref="J442:J452" si="136">I442*F442</f>
        <v>0</v>
      </c>
      <c r="K442" s="360"/>
      <c r="L442" s="361"/>
      <c r="M442" s="326"/>
      <c r="N442" s="228">
        <f t="shared" si="132"/>
        <v>0</v>
      </c>
      <c r="O442" s="268">
        <f t="shared" si="133"/>
        <v>0</v>
      </c>
      <c r="P442" s="345">
        <v>0</v>
      </c>
      <c r="Q442" s="272">
        <f t="shared" si="134"/>
        <v>0</v>
      </c>
      <c r="R442" s="237"/>
      <c r="S442" s="238"/>
      <c r="T442" s="236">
        <v>0</v>
      </c>
      <c r="U442" s="236">
        <v>0</v>
      </c>
      <c r="V442" s="87">
        <f t="shared" si="123"/>
        <v>1</v>
      </c>
      <c r="W442" s="276">
        <f t="shared" si="125"/>
        <v>0</v>
      </c>
      <c r="X442" s="276">
        <f t="shared" si="124"/>
        <v>0</v>
      </c>
      <c r="Y442" s="276">
        <f t="shared" si="126"/>
        <v>0</v>
      </c>
      <c r="Z442" s="276">
        <f t="shared" si="124"/>
        <v>0</v>
      </c>
      <c r="AB442" s="80"/>
      <c r="AC442" s="80"/>
      <c r="AD442" s="81"/>
      <c r="AE442" s="80"/>
      <c r="AF442" s="81"/>
      <c r="AG442" s="82"/>
      <c r="AH442" s="83"/>
      <c r="AI442" s="83"/>
      <c r="AJ442" s="84"/>
      <c r="AK442" s="80"/>
      <c r="AL442" s="80"/>
      <c r="AM442" s="80"/>
      <c r="AN442" s="80"/>
    </row>
    <row r="443" spans="2:40" s="49" customFormat="1" ht="15.6" hidden="1" customHeight="1" outlineLevel="1">
      <c r="B443" s="620"/>
      <c r="C443" s="600"/>
      <c r="D443" s="601"/>
      <c r="E443" s="375"/>
      <c r="F443" s="250"/>
      <c r="G443" s="252">
        <f t="shared" si="135"/>
        <v>0</v>
      </c>
      <c r="H443" s="213" t="s">
        <v>187</v>
      </c>
      <c r="I443" s="236">
        <v>0</v>
      </c>
      <c r="J443" s="252">
        <f t="shared" si="136"/>
        <v>0</v>
      </c>
      <c r="K443" s="360"/>
      <c r="L443" s="361"/>
      <c r="M443" s="326"/>
      <c r="N443" s="228">
        <f t="shared" si="132"/>
        <v>0</v>
      </c>
      <c r="O443" s="268">
        <f t="shared" si="133"/>
        <v>0</v>
      </c>
      <c r="P443" s="345">
        <v>0</v>
      </c>
      <c r="Q443" s="272">
        <f t="shared" si="134"/>
        <v>0</v>
      </c>
      <c r="R443" s="237"/>
      <c r="S443" s="238"/>
      <c r="T443" s="236">
        <v>0</v>
      </c>
      <c r="U443" s="236">
        <v>0</v>
      </c>
      <c r="V443" s="87">
        <f t="shared" si="123"/>
        <v>1</v>
      </c>
      <c r="W443" s="276">
        <f t="shared" si="125"/>
        <v>0</v>
      </c>
      <c r="X443" s="276">
        <f t="shared" si="124"/>
        <v>0</v>
      </c>
      <c r="Y443" s="276">
        <f t="shared" si="126"/>
        <v>0</v>
      </c>
      <c r="Z443" s="276">
        <f t="shared" si="124"/>
        <v>0</v>
      </c>
      <c r="AB443" s="80"/>
      <c r="AC443" s="80"/>
      <c r="AD443" s="81"/>
      <c r="AE443" s="80"/>
      <c r="AF443" s="81"/>
      <c r="AG443" s="82"/>
      <c r="AH443" s="83"/>
      <c r="AI443" s="83"/>
      <c r="AJ443" s="84"/>
      <c r="AK443" s="80"/>
      <c r="AL443" s="80"/>
      <c r="AM443" s="80"/>
      <c r="AN443" s="80"/>
    </row>
    <row r="444" spans="2:40" s="49" customFormat="1" ht="15.6" hidden="1" customHeight="1" outlineLevel="1">
      <c r="B444" s="620"/>
      <c r="C444" s="600"/>
      <c r="D444" s="601"/>
      <c r="E444" s="375"/>
      <c r="F444" s="250"/>
      <c r="G444" s="252">
        <f t="shared" si="135"/>
        <v>0</v>
      </c>
      <c r="H444" s="213" t="s">
        <v>187</v>
      </c>
      <c r="I444" s="236">
        <v>0</v>
      </c>
      <c r="J444" s="252">
        <f t="shared" si="136"/>
        <v>0</v>
      </c>
      <c r="K444" s="360"/>
      <c r="L444" s="361"/>
      <c r="M444" s="326"/>
      <c r="N444" s="228">
        <f t="shared" si="132"/>
        <v>0</v>
      </c>
      <c r="O444" s="268">
        <f t="shared" si="133"/>
        <v>0</v>
      </c>
      <c r="P444" s="345">
        <v>0</v>
      </c>
      <c r="Q444" s="272">
        <f t="shared" si="134"/>
        <v>0</v>
      </c>
      <c r="R444" s="237"/>
      <c r="S444" s="238"/>
      <c r="T444" s="236">
        <v>0</v>
      </c>
      <c r="U444" s="236">
        <v>0</v>
      </c>
      <c r="V444" s="87">
        <f t="shared" si="123"/>
        <v>1</v>
      </c>
      <c r="W444" s="276">
        <f t="shared" si="125"/>
        <v>0</v>
      </c>
      <c r="X444" s="276">
        <f t="shared" si="124"/>
        <v>0</v>
      </c>
      <c r="Y444" s="276">
        <f t="shared" si="126"/>
        <v>0</v>
      </c>
      <c r="Z444" s="276">
        <f t="shared" si="124"/>
        <v>0</v>
      </c>
      <c r="AB444" s="80"/>
      <c r="AC444" s="80"/>
      <c r="AD444" s="81"/>
      <c r="AE444" s="80"/>
      <c r="AF444" s="81"/>
      <c r="AG444" s="82"/>
      <c r="AH444" s="83"/>
      <c r="AI444" s="83"/>
      <c r="AJ444" s="84"/>
      <c r="AK444" s="80"/>
      <c r="AL444" s="80"/>
      <c r="AM444" s="80"/>
      <c r="AN444" s="80"/>
    </row>
    <row r="445" spans="2:40" s="49" customFormat="1" ht="15.6" hidden="1" customHeight="1" outlineLevel="1">
      <c r="B445" s="620"/>
      <c r="C445" s="600"/>
      <c r="D445" s="601"/>
      <c r="E445" s="375"/>
      <c r="F445" s="250"/>
      <c r="G445" s="252">
        <f t="shared" si="135"/>
        <v>0</v>
      </c>
      <c r="H445" s="213" t="s">
        <v>187</v>
      </c>
      <c r="I445" s="236">
        <v>0</v>
      </c>
      <c r="J445" s="252">
        <f t="shared" si="136"/>
        <v>0</v>
      </c>
      <c r="K445" s="360"/>
      <c r="L445" s="361"/>
      <c r="M445" s="326"/>
      <c r="N445" s="228">
        <f t="shared" si="132"/>
        <v>0</v>
      </c>
      <c r="O445" s="268">
        <f t="shared" si="133"/>
        <v>0</v>
      </c>
      <c r="P445" s="345">
        <v>0</v>
      </c>
      <c r="Q445" s="272">
        <f t="shared" si="134"/>
        <v>0</v>
      </c>
      <c r="R445" s="237"/>
      <c r="S445" s="238"/>
      <c r="T445" s="236">
        <v>0</v>
      </c>
      <c r="U445" s="236">
        <v>0</v>
      </c>
      <c r="V445" s="87">
        <f t="shared" si="123"/>
        <v>1</v>
      </c>
      <c r="W445" s="276">
        <f t="shared" si="125"/>
        <v>0</v>
      </c>
      <c r="X445" s="276">
        <f t="shared" si="124"/>
        <v>0</v>
      </c>
      <c r="Y445" s="276">
        <f t="shared" si="126"/>
        <v>0</v>
      </c>
      <c r="Z445" s="276">
        <f t="shared" si="124"/>
        <v>0</v>
      </c>
      <c r="AB445" s="80"/>
      <c r="AC445" s="80"/>
      <c r="AD445" s="81"/>
      <c r="AE445" s="80"/>
      <c r="AF445" s="81"/>
      <c r="AG445" s="82"/>
      <c r="AH445" s="83"/>
      <c r="AI445" s="83"/>
      <c r="AJ445" s="84"/>
      <c r="AK445" s="80"/>
      <c r="AL445" s="80"/>
      <c r="AM445" s="80"/>
      <c r="AN445" s="80"/>
    </row>
    <row r="446" spans="2:40" s="49" customFormat="1" ht="15.6" hidden="1" customHeight="1" outlineLevel="1">
      <c r="B446" s="620"/>
      <c r="C446" s="600"/>
      <c r="D446" s="601"/>
      <c r="E446" s="375"/>
      <c r="F446" s="250"/>
      <c r="G446" s="252">
        <f t="shared" si="135"/>
        <v>0</v>
      </c>
      <c r="H446" s="213" t="s">
        <v>187</v>
      </c>
      <c r="I446" s="236">
        <v>0</v>
      </c>
      <c r="J446" s="252">
        <f t="shared" si="136"/>
        <v>0</v>
      </c>
      <c r="K446" s="360"/>
      <c r="L446" s="361"/>
      <c r="M446" s="326"/>
      <c r="N446" s="228">
        <f t="shared" si="132"/>
        <v>0</v>
      </c>
      <c r="O446" s="268">
        <f t="shared" si="133"/>
        <v>0</v>
      </c>
      <c r="P446" s="345">
        <v>0</v>
      </c>
      <c r="Q446" s="272">
        <f t="shared" si="134"/>
        <v>0</v>
      </c>
      <c r="R446" s="237"/>
      <c r="S446" s="238"/>
      <c r="T446" s="236">
        <v>0</v>
      </c>
      <c r="U446" s="236">
        <v>0</v>
      </c>
      <c r="V446" s="87">
        <f t="shared" si="123"/>
        <v>1</v>
      </c>
      <c r="W446" s="276">
        <f t="shared" si="125"/>
        <v>0</v>
      </c>
      <c r="X446" s="276">
        <f t="shared" si="124"/>
        <v>0</v>
      </c>
      <c r="Y446" s="276">
        <f t="shared" si="126"/>
        <v>0</v>
      </c>
      <c r="Z446" s="276">
        <f t="shared" si="124"/>
        <v>0</v>
      </c>
      <c r="AB446" s="80"/>
      <c r="AC446" s="80"/>
      <c r="AD446" s="81"/>
      <c r="AE446" s="80"/>
      <c r="AF446" s="81"/>
      <c r="AG446" s="82"/>
      <c r="AH446" s="83"/>
      <c r="AI446" s="83"/>
      <c r="AJ446" s="84"/>
      <c r="AK446" s="80"/>
      <c r="AL446" s="80"/>
      <c r="AM446" s="80"/>
      <c r="AN446" s="80"/>
    </row>
    <row r="447" spans="2:40" s="49" customFormat="1" ht="15.6" hidden="1" customHeight="1" outlineLevel="1">
      <c r="B447" s="620"/>
      <c r="C447" s="600"/>
      <c r="D447" s="601"/>
      <c r="E447" s="375"/>
      <c r="F447" s="250"/>
      <c r="G447" s="252">
        <f t="shared" si="135"/>
        <v>0</v>
      </c>
      <c r="H447" s="213" t="s">
        <v>187</v>
      </c>
      <c r="I447" s="236">
        <v>0</v>
      </c>
      <c r="J447" s="252">
        <f t="shared" si="136"/>
        <v>0</v>
      </c>
      <c r="K447" s="360"/>
      <c r="L447" s="361"/>
      <c r="M447" s="326"/>
      <c r="N447" s="228">
        <f t="shared" si="132"/>
        <v>0</v>
      </c>
      <c r="O447" s="268">
        <f t="shared" si="133"/>
        <v>0</v>
      </c>
      <c r="P447" s="345">
        <v>0</v>
      </c>
      <c r="Q447" s="272">
        <f t="shared" si="134"/>
        <v>0</v>
      </c>
      <c r="R447" s="237"/>
      <c r="S447" s="238"/>
      <c r="T447" s="236">
        <v>0</v>
      </c>
      <c r="U447" s="236">
        <v>0</v>
      </c>
      <c r="V447" s="87">
        <f t="shared" si="123"/>
        <v>1</v>
      </c>
      <c r="W447" s="276">
        <f t="shared" si="125"/>
        <v>0</v>
      </c>
      <c r="X447" s="276">
        <f t="shared" si="124"/>
        <v>0</v>
      </c>
      <c r="Y447" s="276">
        <f t="shared" si="126"/>
        <v>0</v>
      </c>
      <c r="Z447" s="276">
        <f t="shared" si="124"/>
        <v>0</v>
      </c>
      <c r="AB447" s="80"/>
      <c r="AC447" s="80"/>
      <c r="AD447" s="81"/>
      <c r="AE447" s="80"/>
      <c r="AF447" s="81"/>
      <c r="AG447" s="82"/>
      <c r="AH447" s="83"/>
      <c r="AI447" s="83"/>
      <c r="AJ447" s="84"/>
      <c r="AK447" s="80"/>
      <c r="AL447" s="80"/>
      <c r="AM447" s="80"/>
      <c r="AN447" s="80"/>
    </row>
    <row r="448" spans="2:40" s="49" customFormat="1" ht="15.6" hidden="1" customHeight="1" outlineLevel="1">
      <c r="B448" s="620"/>
      <c r="C448" s="600"/>
      <c r="D448" s="601"/>
      <c r="E448" s="375"/>
      <c r="F448" s="250"/>
      <c r="G448" s="252">
        <f t="shared" si="135"/>
        <v>0</v>
      </c>
      <c r="H448" s="213" t="s">
        <v>187</v>
      </c>
      <c r="I448" s="236">
        <v>0</v>
      </c>
      <c r="J448" s="252">
        <f t="shared" si="136"/>
        <v>0</v>
      </c>
      <c r="K448" s="360"/>
      <c r="L448" s="361"/>
      <c r="M448" s="326"/>
      <c r="N448" s="228">
        <f t="shared" si="132"/>
        <v>0</v>
      </c>
      <c r="O448" s="268">
        <f t="shared" si="133"/>
        <v>0</v>
      </c>
      <c r="P448" s="345">
        <v>0</v>
      </c>
      <c r="Q448" s="272">
        <f t="shared" si="134"/>
        <v>0</v>
      </c>
      <c r="R448" s="237"/>
      <c r="S448" s="238"/>
      <c r="T448" s="236">
        <v>0</v>
      </c>
      <c r="U448" s="236">
        <v>0</v>
      </c>
      <c r="V448" s="87">
        <f t="shared" si="123"/>
        <v>1</v>
      </c>
      <c r="W448" s="276">
        <f t="shared" si="125"/>
        <v>0</v>
      </c>
      <c r="X448" s="276">
        <f t="shared" si="124"/>
        <v>0</v>
      </c>
      <c r="Y448" s="276">
        <f t="shared" si="126"/>
        <v>0</v>
      </c>
      <c r="Z448" s="276">
        <f t="shared" si="124"/>
        <v>0</v>
      </c>
      <c r="AB448" s="80"/>
      <c r="AC448" s="80"/>
      <c r="AD448" s="81"/>
      <c r="AE448" s="80"/>
      <c r="AF448" s="81"/>
      <c r="AG448" s="82"/>
      <c r="AH448" s="83"/>
      <c r="AI448" s="83"/>
      <c r="AJ448" s="84"/>
      <c r="AK448" s="80"/>
      <c r="AL448" s="80"/>
      <c r="AM448" s="80"/>
      <c r="AN448" s="80"/>
    </row>
    <row r="449" spans="2:40" s="49" customFormat="1" ht="15.6" hidden="1" customHeight="1" outlineLevel="1">
      <c r="B449" s="620"/>
      <c r="C449" s="600"/>
      <c r="D449" s="601"/>
      <c r="E449" s="375"/>
      <c r="F449" s="250"/>
      <c r="G449" s="252">
        <f t="shared" si="135"/>
        <v>0</v>
      </c>
      <c r="H449" s="213" t="s">
        <v>187</v>
      </c>
      <c r="I449" s="236">
        <v>0</v>
      </c>
      <c r="J449" s="252">
        <f t="shared" si="136"/>
        <v>0</v>
      </c>
      <c r="K449" s="360"/>
      <c r="L449" s="361"/>
      <c r="M449" s="326"/>
      <c r="N449" s="228">
        <f t="shared" si="132"/>
        <v>0</v>
      </c>
      <c r="O449" s="268">
        <f t="shared" si="133"/>
        <v>0</v>
      </c>
      <c r="P449" s="345">
        <v>0</v>
      </c>
      <c r="Q449" s="272">
        <f t="shared" si="134"/>
        <v>0</v>
      </c>
      <c r="R449" s="237"/>
      <c r="S449" s="238"/>
      <c r="T449" s="236">
        <v>0</v>
      </c>
      <c r="U449" s="236">
        <v>0</v>
      </c>
      <c r="V449" s="87">
        <f t="shared" si="123"/>
        <v>1</v>
      </c>
      <c r="W449" s="276">
        <f t="shared" si="125"/>
        <v>0</v>
      </c>
      <c r="X449" s="276">
        <f t="shared" si="124"/>
        <v>0</v>
      </c>
      <c r="Y449" s="276">
        <f t="shared" si="126"/>
        <v>0</v>
      </c>
      <c r="Z449" s="276">
        <f t="shared" si="124"/>
        <v>0</v>
      </c>
      <c r="AB449" s="80"/>
      <c r="AC449" s="80"/>
      <c r="AD449" s="81"/>
      <c r="AE449" s="80"/>
      <c r="AF449" s="81"/>
      <c r="AG449" s="82"/>
      <c r="AH449" s="83"/>
      <c r="AI449" s="83"/>
      <c r="AJ449" s="84"/>
      <c r="AK449" s="80"/>
      <c r="AL449" s="80"/>
      <c r="AM449" s="80"/>
      <c r="AN449" s="80"/>
    </row>
    <row r="450" spans="2:40" s="49" customFormat="1" ht="15.6" hidden="1" customHeight="1" outlineLevel="1">
      <c r="B450" s="620"/>
      <c r="C450" s="600"/>
      <c r="D450" s="601"/>
      <c r="E450" s="375"/>
      <c r="F450" s="250"/>
      <c r="G450" s="252">
        <f t="shared" si="135"/>
        <v>0</v>
      </c>
      <c r="H450" s="213" t="s">
        <v>187</v>
      </c>
      <c r="I450" s="236">
        <v>0</v>
      </c>
      <c r="J450" s="252">
        <f t="shared" si="136"/>
        <v>0</v>
      </c>
      <c r="K450" s="360"/>
      <c r="L450" s="361"/>
      <c r="M450" s="326"/>
      <c r="N450" s="228">
        <f t="shared" si="132"/>
        <v>0</v>
      </c>
      <c r="O450" s="268">
        <f t="shared" si="133"/>
        <v>0</v>
      </c>
      <c r="P450" s="345">
        <v>0</v>
      </c>
      <c r="Q450" s="272">
        <f t="shared" si="134"/>
        <v>0</v>
      </c>
      <c r="R450" s="237"/>
      <c r="S450" s="238"/>
      <c r="T450" s="236">
        <v>0</v>
      </c>
      <c r="U450" s="236">
        <v>0</v>
      </c>
      <c r="V450" s="87">
        <f t="shared" si="123"/>
        <v>1</v>
      </c>
      <c r="W450" s="276">
        <f t="shared" si="125"/>
        <v>0</v>
      </c>
      <c r="X450" s="276">
        <f t="shared" si="124"/>
        <v>0</v>
      </c>
      <c r="Y450" s="276">
        <f t="shared" si="126"/>
        <v>0</v>
      </c>
      <c r="Z450" s="276">
        <f t="shared" si="124"/>
        <v>0</v>
      </c>
      <c r="AB450" s="80"/>
      <c r="AC450" s="80"/>
      <c r="AD450" s="81"/>
      <c r="AE450" s="80"/>
      <c r="AF450" s="81"/>
      <c r="AG450" s="82"/>
      <c r="AH450" s="83"/>
      <c r="AI450" s="83"/>
      <c r="AJ450" s="84"/>
      <c r="AK450" s="80"/>
      <c r="AL450" s="80"/>
      <c r="AM450" s="80"/>
      <c r="AN450" s="80"/>
    </row>
    <row r="451" spans="2:40" s="49" customFormat="1" ht="15.6" hidden="1" customHeight="1" outlineLevel="1">
      <c r="B451" s="620"/>
      <c r="C451" s="600"/>
      <c r="D451" s="601"/>
      <c r="E451" s="375"/>
      <c r="F451" s="250"/>
      <c r="G451" s="252">
        <f t="shared" si="135"/>
        <v>0</v>
      </c>
      <c r="H451" s="213" t="s">
        <v>187</v>
      </c>
      <c r="I451" s="236">
        <v>0</v>
      </c>
      <c r="J451" s="252">
        <f t="shared" si="136"/>
        <v>0</v>
      </c>
      <c r="K451" s="360"/>
      <c r="L451" s="361"/>
      <c r="M451" s="326"/>
      <c r="N451" s="228">
        <f t="shared" si="132"/>
        <v>0</v>
      </c>
      <c r="O451" s="268">
        <f t="shared" si="133"/>
        <v>0</v>
      </c>
      <c r="P451" s="345">
        <v>0</v>
      </c>
      <c r="Q451" s="272">
        <f t="shared" si="134"/>
        <v>0</v>
      </c>
      <c r="R451" s="237"/>
      <c r="S451" s="238"/>
      <c r="T451" s="236">
        <v>0</v>
      </c>
      <c r="U451" s="236">
        <v>0</v>
      </c>
      <c r="V451" s="87">
        <f t="shared" si="123"/>
        <v>1</v>
      </c>
      <c r="W451" s="276">
        <f t="shared" si="125"/>
        <v>0</v>
      </c>
      <c r="X451" s="276">
        <f t="shared" si="124"/>
        <v>0</v>
      </c>
      <c r="Y451" s="276">
        <f t="shared" si="126"/>
        <v>0</v>
      </c>
      <c r="Z451" s="276">
        <f t="shared" si="124"/>
        <v>0</v>
      </c>
      <c r="AB451" s="80"/>
      <c r="AC451" s="80"/>
      <c r="AD451" s="81"/>
      <c r="AE451" s="80"/>
      <c r="AF451" s="81"/>
      <c r="AG451" s="82"/>
      <c r="AH451" s="83"/>
      <c r="AI451" s="83"/>
      <c r="AJ451" s="84"/>
      <c r="AK451" s="80"/>
      <c r="AL451" s="80"/>
      <c r="AM451" s="80"/>
      <c r="AN451" s="80"/>
    </row>
    <row r="452" spans="2:40" s="49" customFormat="1" ht="15.6" hidden="1" customHeight="1" outlineLevel="1">
      <c r="B452" s="620"/>
      <c r="C452" s="600"/>
      <c r="D452" s="601"/>
      <c r="E452" s="375"/>
      <c r="F452" s="250"/>
      <c r="G452" s="252">
        <f t="shared" si="135"/>
        <v>0</v>
      </c>
      <c r="H452" s="213" t="s">
        <v>187</v>
      </c>
      <c r="I452" s="236">
        <v>0</v>
      </c>
      <c r="J452" s="252">
        <f t="shared" si="136"/>
        <v>0</v>
      </c>
      <c r="K452" s="360"/>
      <c r="L452" s="361"/>
      <c r="M452" s="326"/>
      <c r="N452" s="228">
        <f t="shared" si="132"/>
        <v>0</v>
      </c>
      <c r="O452" s="268">
        <f t="shared" si="133"/>
        <v>0</v>
      </c>
      <c r="P452" s="345">
        <v>0</v>
      </c>
      <c r="Q452" s="272">
        <f t="shared" si="134"/>
        <v>0</v>
      </c>
      <c r="R452" s="237"/>
      <c r="S452" s="238"/>
      <c r="T452" s="236">
        <v>0</v>
      </c>
      <c r="U452" s="236">
        <v>0</v>
      </c>
      <c r="V452" s="87">
        <f t="shared" si="123"/>
        <v>1</v>
      </c>
      <c r="W452" s="276">
        <f t="shared" si="125"/>
        <v>0</v>
      </c>
      <c r="X452" s="276">
        <f t="shared" si="124"/>
        <v>0</v>
      </c>
      <c r="Y452" s="276">
        <f t="shared" si="126"/>
        <v>0</v>
      </c>
      <c r="Z452" s="276">
        <f t="shared" si="124"/>
        <v>0</v>
      </c>
      <c r="AB452" s="80"/>
      <c r="AC452" s="80"/>
      <c r="AD452" s="81"/>
      <c r="AE452" s="80"/>
      <c r="AF452" s="81"/>
      <c r="AG452" s="82"/>
      <c r="AH452" s="83"/>
      <c r="AI452" s="83"/>
      <c r="AJ452" s="84"/>
      <c r="AK452" s="80"/>
      <c r="AL452" s="80"/>
      <c r="AM452" s="80"/>
      <c r="AN452" s="80"/>
    </row>
    <row r="453" spans="2:40" s="49" customFormat="1" ht="15.6" hidden="1" customHeight="1" outlineLevel="1">
      <c r="B453" s="620"/>
      <c r="C453" s="600"/>
      <c r="D453" s="601"/>
      <c r="E453" s="375"/>
      <c r="F453" s="250"/>
      <c r="G453" s="252">
        <f t="shared" si="135"/>
        <v>0</v>
      </c>
      <c r="H453" s="213" t="s">
        <v>187</v>
      </c>
      <c r="I453" s="236">
        <v>0</v>
      </c>
      <c r="J453" s="252">
        <f>I453*F453</f>
        <v>0</v>
      </c>
      <c r="K453" s="360"/>
      <c r="L453" s="361"/>
      <c r="M453" s="326"/>
      <c r="N453" s="228">
        <f t="shared" si="132"/>
        <v>0</v>
      </c>
      <c r="O453" s="268">
        <f t="shared" si="133"/>
        <v>0</v>
      </c>
      <c r="P453" s="345">
        <v>0</v>
      </c>
      <c r="Q453" s="272">
        <f t="shared" si="134"/>
        <v>0</v>
      </c>
      <c r="R453" s="237"/>
      <c r="S453" s="238"/>
      <c r="T453" s="236">
        <v>0</v>
      </c>
      <c r="U453" s="236">
        <v>0</v>
      </c>
      <c r="V453" s="87">
        <f t="shared" si="123"/>
        <v>1</v>
      </c>
      <c r="W453" s="276">
        <f t="shared" si="125"/>
        <v>0</v>
      </c>
      <c r="X453" s="276">
        <f t="shared" si="124"/>
        <v>0</v>
      </c>
      <c r="Y453" s="276">
        <f t="shared" si="126"/>
        <v>0</v>
      </c>
      <c r="Z453" s="276">
        <f t="shared" si="124"/>
        <v>0</v>
      </c>
      <c r="AB453" s="80"/>
      <c r="AC453" s="80"/>
      <c r="AD453" s="81"/>
      <c r="AE453" s="80"/>
      <c r="AF453" s="81"/>
      <c r="AG453" s="82"/>
      <c r="AH453" s="83"/>
      <c r="AI453" s="83"/>
      <c r="AJ453" s="84"/>
      <c r="AK453" s="80"/>
      <c r="AL453" s="80"/>
      <c r="AM453" s="80"/>
      <c r="AN453" s="80"/>
    </row>
    <row r="454" spans="2:40" s="49" customFormat="1" ht="15.95" hidden="1" customHeight="1" outlineLevel="1" thickBot="1">
      <c r="B454" s="625"/>
      <c r="C454" s="626"/>
      <c r="D454" s="627"/>
      <c r="E454" s="376"/>
      <c r="F454" s="251"/>
      <c r="G454" s="253">
        <f t="shared" si="135"/>
        <v>0</v>
      </c>
      <c r="H454" s="90" t="s">
        <v>187</v>
      </c>
      <c r="I454" s="486">
        <v>0</v>
      </c>
      <c r="J454" s="253">
        <f>I454*F454</f>
        <v>0</v>
      </c>
      <c r="K454" s="362"/>
      <c r="L454" s="363"/>
      <c r="M454" s="327"/>
      <c r="N454" s="228">
        <f t="shared" si="132"/>
        <v>0</v>
      </c>
      <c r="O454" s="270">
        <f>F454*N454</f>
        <v>0</v>
      </c>
      <c r="P454" s="346">
        <v>0</v>
      </c>
      <c r="Q454" s="347">
        <f>O454*P454</f>
        <v>0</v>
      </c>
      <c r="R454" s="244"/>
      <c r="S454" s="245"/>
      <c r="T454" s="486">
        <v>0</v>
      </c>
      <c r="U454" s="490">
        <v>0</v>
      </c>
      <c r="V454" s="274">
        <f t="shared" si="123"/>
        <v>1</v>
      </c>
      <c r="W454" s="279">
        <f>T454*(F454+O454)</f>
        <v>0</v>
      </c>
      <c r="X454" s="280">
        <f t="shared" si="124"/>
        <v>0</v>
      </c>
      <c r="Y454" s="280">
        <f t="shared" si="126"/>
        <v>0</v>
      </c>
      <c r="Z454" s="280">
        <f>IF(AND(Y454&lt;&gt;0,$D$31&lt;&gt;0),Y454/$D$31,0)</f>
        <v>0</v>
      </c>
      <c r="AB454" s="80"/>
      <c r="AC454" s="80"/>
      <c r="AD454" s="81"/>
      <c r="AE454" s="80"/>
      <c r="AF454" s="81"/>
      <c r="AG454" s="82"/>
      <c r="AH454" s="83"/>
      <c r="AI454" s="83"/>
      <c r="AJ454" s="84"/>
      <c r="AK454" s="80"/>
      <c r="AL454" s="80"/>
      <c r="AM454" s="80"/>
      <c r="AN454" s="80"/>
    </row>
    <row r="455" spans="2:40" s="49" customFormat="1" ht="16.5" collapsed="1" thickBot="1">
      <c r="B455" s="372"/>
      <c r="C455" s="377" t="s">
        <v>74</v>
      </c>
      <c r="D455" s="378"/>
      <c r="E455" s="379"/>
      <c r="F455" s="506">
        <f>SUM(F91,F107,F123,F139,F155,F176,F197,F218,F239,F255,F276,F292,F313,F329,F350,F371,F392,F413,F434)</f>
        <v>0</v>
      </c>
      <c r="G455" s="506">
        <f t="shared" si="135"/>
        <v>0</v>
      </c>
      <c r="H455" s="380"/>
      <c r="I455" s="380"/>
      <c r="J455" s="506">
        <f>SUM(J91,J107,J123,J139,J155,J176,J197,J218,J239,J255,J276,J292,J313,J329,J350,J371,J392,J413,J434)</f>
        <v>0</v>
      </c>
      <c r="K455" s="381"/>
      <c r="L455" s="382"/>
      <c r="M455" s="383"/>
      <c r="N455" s="383"/>
      <c r="O455" s="506">
        <f>SUM(O91,O107,O123,O139,O155,O176,O197,O218,O239,O255,O276,O292,O313,O329,O350,O371,O392,O413,O434)</f>
        <v>0</v>
      </c>
      <c r="P455" s="380"/>
      <c r="Q455" s="506">
        <f>SUM(Q91,Q107,Q123,Q139,Q155,Q176,Q197,Q218,Q239,Q255,Q276,Q292,Q313,Q329,Q350,Q371,Q392,Q413,Q434)</f>
        <v>0</v>
      </c>
      <c r="R455" s="384"/>
      <c r="S455" s="383"/>
      <c r="T455" s="507">
        <f>IF(AND($F$455&lt;&gt;0,$O$455&lt;&gt;0),SUM(W91,W107,W123,W139,W155,W176,W197,W218,W239,W255,W276,W292,W313,W329,W350,W371,W392,W413,W434)/($F$455+$O$455),0)</f>
        <v>0</v>
      </c>
      <c r="U455" s="507">
        <f>IF(AND($F$455&lt;&gt;0,$O$455&lt;&gt;0),SUM(Y91,Y107,Y123,Y139,Y155,Y176,Y197,Y218,Y239,Y255,Y276,Y292,Y313,Y329,Y350,Y371,Y392,Y413,Y434)/($F$455+$O$455),0)</f>
        <v>0</v>
      </c>
      <c r="V455" s="508">
        <f>1-T455-U455</f>
        <v>1</v>
      </c>
      <c r="W455" s="506">
        <f>SUM(W91,W107,W123,W139,W155,W176,W197,W218,W239,W255,W276,W292,W313,W329,W350,W371,W392,W413,W434)</f>
        <v>0</v>
      </c>
      <c r="X455" s="506">
        <f>SUM(X91,X107,X123,X139,X155,X176,X197,X218,X239,X255,X276,X292,X313,X329,X350,X371,X392,X413,X434)</f>
        <v>0</v>
      </c>
      <c r="Y455" s="506">
        <f>SUM(Y91,Y107,Y123,Y139,Y155,Y176,Y197,Y218,Y239,Y255,Y276,Y292,Y313,Y329,Y350,Y371,Y392,Y413,Y434)</f>
        <v>0</v>
      </c>
      <c r="Z455" s="506">
        <f>SUM(Z91,Z107,Z123,Z139,Z155,Z176,Z197,Z218,Z239,Z255,Z276,Z292,Z313,Z329,Z350,Z371,Z392,Z413,Z434)</f>
        <v>0</v>
      </c>
      <c r="AC455" s="91"/>
      <c r="AD455" s="65"/>
      <c r="AE455" s="91"/>
      <c r="AH455" s="92"/>
      <c r="AI455" s="92"/>
      <c r="AJ455" s="92"/>
      <c r="AK455" s="91"/>
      <c r="AL455" s="91"/>
      <c r="AM455" s="91"/>
      <c r="AN455" s="91"/>
    </row>
    <row r="456" spans="2:40" s="49" customFormat="1" ht="15.75">
      <c r="B456" s="372"/>
      <c r="C456" s="370"/>
      <c r="D456" s="370"/>
      <c r="E456" s="385"/>
      <c r="F456" s="386"/>
      <c r="G456" s="386"/>
      <c r="H456" s="385"/>
      <c r="I456" s="385"/>
      <c r="J456" s="386"/>
      <c r="K456" s="387"/>
      <c r="L456" s="387"/>
      <c r="M456" s="388"/>
      <c r="N456" s="388"/>
      <c r="O456" s="386"/>
      <c r="P456" s="385"/>
      <c r="Q456" s="386"/>
      <c r="R456" s="388"/>
      <c r="S456" s="388"/>
      <c r="T456" s="389"/>
      <c r="U456" s="389"/>
      <c r="V456" s="389"/>
      <c r="W456" s="386"/>
      <c r="X456" s="386"/>
      <c r="Y456" s="386"/>
      <c r="Z456" s="386"/>
      <c r="AC456" s="91"/>
      <c r="AD456" s="65"/>
      <c r="AE456" s="91"/>
      <c r="AH456" s="92"/>
      <c r="AI456" s="92"/>
      <c r="AJ456" s="92"/>
      <c r="AK456" s="91"/>
      <c r="AL456" s="91"/>
      <c r="AM456" s="91"/>
      <c r="AN456" s="91"/>
    </row>
    <row r="457" spans="2:40" s="49" customFormat="1" ht="15.75">
      <c r="B457" s="372"/>
      <c r="C457" s="370"/>
      <c r="D457" s="370"/>
      <c r="E457" s="385"/>
      <c r="F457" s="386"/>
      <c r="G457" s="386"/>
      <c r="H457" s="385"/>
      <c r="I457" s="385"/>
      <c r="J457" s="386"/>
      <c r="K457" s="387"/>
      <c r="L457" s="387"/>
      <c r="M457" s="388"/>
      <c r="N457" s="388"/>
      <c r="O457" s="386"/>
      <c r="P457" s="385"/>
      <c r="Q457" s="386"/>
      <c r="R457" s="388"/>
      <c r="S457" s="388"/>
      <c r="T457" s="389"/>
      <c r="U457" s="389"/>
      <c r="V457" s="389"/>
      <c r="W457" s="386"/>
      <c r="X457" s="386"/>
      <c r="Y457" s="386"/>
      <c r="Z457" s="386"/>
      <c r="AC457" s="91"/>
      <c r="AD457" s="65"/>
      <c r="AE457" s="91"/>
      <c r="AH457" s="92"/>
      <c r="AI457" s="92"/>
      <c r="AJ457" s="92"/>
      <c r="AK457" s="91"/>
      <c r="AL457" s="91"/>
      <c r="AM457" s="91"/>
      <c r="AN457" s="91"/>
    </row>
    <row r="458" spans="2:40" s="49" customFormat="1" ht="15.75">
      <c r="B458" s="93"/>
      <c r="C458" s="94"/>
      <c r="D458" s="50"/>
      <c r="E458" s="50"/>
      <c r="F458" s="51"/>
      <c r="G458" s="51"/>
      <c r="J458" s="51"/>
    </row>
    <row r="459" spans="2:40" s="49" customFormat="1" ht="14.25" customHeight="1">
      <c r="D459" s="65"/>
      <c r="E459" s="65"/>
    </row>
    <row r="460" spans="2:40" s="49" customFormat="1" ht="18">
      <c r="B460" s="369" t="s">
        <v>100</v>
      </c>
      <c r="C460" s="390"/>
      <c r="D460" s="371"/>
      <c r="E460" s="371"/>
      <c r="F460" s="372"/>
      <c r="G460" s="372"/>
      <c r="H460" s="372"/>
      <c r="I460" s="372"/>
      <c r="J460" s="372"/>
      <c r="K460" s="372"/>
      <c r="L460" s="372"/>
      <c r="M460" s="372"/>
      <c r="N460" s="372"/>
      <c r="O460" s="372"/>
      <c r="P460" s="372"/>
      <c r="Q460" s="372"/>
    </row>
    <row r="461" spans="2:40" s="49" customFormat="1" ht="16.5" thickBot="1">
      <c r="B461" s="391" t="s">
        <v>173</v>
      </c>
      <c r="C461" s="370"/>
      <c r="D461" s="371"/>
      <c r="E461" s="371"/>
      <c r="F461" s="372"/>
      <c r="G461" s="372"/>
      <c r="H461" s="372"/>
      <c r="I461" s="372"/>
      <c r="J461" s="372"/>
      <c r="K461" s="372"/>
      <c r="L461" s="372"/>
      <c r="M461" s="372"/>
      <c r="N461" s="372"/>
      <c r="O461" s="372"/>
      <c r="P461" s="372"/>
      <c r="Q461" s="372"/>
    </row>
    <row r="462" spans="2:40" s="49" customFormat="1" ht="27" customHeight="1" thickTop="1" thickBot="1">
      <c r="B462" s="96"/>
      <c r="C462" s="96"/>
      <c r="D462" s="96"/>
      <c r="E462" s="585" t="s">
        <v>76</v>
      </c>
      <c r="F462" s="586"/>
      <c r="G462" s="587"/>
      <c r="H462" s="578" t="s">
        <v>178</v>
      </c>
      <c r="I462" s="579"/>
      <c r="J462" s="579"/>
      <c r="K462" s="579"/>
      <c r="L462" s="579"/>
      <c r="M462" s="584"/>
      <c r="N462" s="568" t="s">
        <v>176</v>
      </c>
      <c r="O462" s="569"/>
      <c r="P462" s="569"/>
      <c r="Q462" s="570"/>
      <c r="R462" s="97"/>
      <c r="S462" s="97"/>
    </row>
    <row r="463" spans="2:40" s="49" customFormat="1" ht="27" customHeight="1" thickTop="1" thickBot="1">
      <c r="B463" s="96"/>
      <c r="C463" s="96"/>
      <c r="D463" s="96"/>
      <c r="E463" s="549"/>
      <c r="F463" s="550"/>
      <c r="G463" s="551"/>
      <c r="H463" s="578" t="s">
        <v>170</v>
      </c>
      <c r="I463" s="579"/>
      <c r="J463" s="578" t="s">
        <v>171</v>
      </c>
      <c r="K463" s="579"/>
      <c r="L463" s="578" t="s">
        <v>177</v>
      </c>
      <c r="M463" s="579"/>
      <c r="N463" s="580"/>
      <c r="O463" s="581"/>
      <c r="P463" s="581"/>
      <c r="Q463" s="582"/>
    </row>
    <row r="464" spans="2:40" s="49" customFormat="1" ht="63.75" customHeight="1" thickBot="1">
      <c r="B464" s="98"/>
      <c r="C464" s="98" t="s">
        <v>179</v>
      </c>
      <c r="D464" s="98" t="s">
        <v>75</v>
      </c>
      <c r="E464" s="491" t="s">
        <v>77</v>
      </c>
      <c r="F464" s="496" t="s">
        <v>186</v>
      </c>
      <c r="G464" s="497" t="s">
        <v>253</v>
      </c>
      <c r="H464" s="99" t="s">
        <v>78</v>
      </c>
      <c r="I464" s="100" t="s">
        <v>172</v>
      </c>
      <c r="J464" s="101" t="s">
        <v>325</v>
      </c>
      <c r="K464" s="102" t="s">
        <v>79</v>
      </c>
      <c r="L464" s="103" t="s">
        <v>174</v>
      </c>
      <c r="M464" s="104" t="s">
        <v>175</v>
      </c>
      <c r="N464" s="492" t="s">
        <v>80</v>
      </c>
      <c r="O464" s="493" t="s">
        <v>81</v>
      </c>
      <c r="P464" s="494" t="s">
        <v>82</v>
      </c>
      <c r="Q464" s="495" t="s">
        <v>192</v>
      </c>
    </row>
    <row r="465" spans="1:17" s="49" customFormat="1" ht="21.6" customHeight="1" thickBot="1">
      <c r="B465" s="97"/>
      <c r="C465" s="97"/>
      <c r="D465" s="97"/>
      <c r="E465" s="509" t="s">
        <v>36</v>
      </c>
      <c r="F465" s="105"/>
      <c r="G465" s="105"/>
      <c r="H465" s="105"/>
      <c r="I465" s="105"/>
      <c r="J465" s="105"/>
      <c r="K465" s="105"/>
      <c r="L465" s="105"/>
      <c r="M465" s="105"/>
      <c r="N465" s="105"/>
      <c r="O465" s="105"/>
      <c r="P465" s="105"/>
      <c r="Q465" s="106"/>
    </row>
    <row r="466" spans="1:17" s="49" customFormat="1" ht="16.5" thickTop="1">
      <c r="B466" s="107">
        <v>1</v>
      </c>
      <c r="C466" s="392" t="s">
        <v>83</v>
      </c>
      <c r="D466" s="393" t="s">
        <v>408</v>
      </c>
      <c r="E466" s="394">
        <v>336</v>
      </c>
      <c r="F466" s="395">
        <f>IF($D$31&gt;0,IF(E466&gt;0,E466/$D$31,0),0)</f>
        <v>0.23728813559322035</v>
      </c>
      <c r="G466" s="396">
        <f>F466</f>
        <v>0.23728813559322035</v>
      </c>
      <c r="H466" s="465">
        <v>0</v>
      </c>
      <c r="I466" s="466">
        <v>0</v>
      </c>
      <c r="J466" s="467">
        <v>0</v>
      </c>
      <c r="K466" s="466">
        <v>0.99</v>
      </c>
      <c r="L466" s="467">
        <v>0</v>
      </c>
      <c r="M466" s="468">
        <v>0.01</v>
      </c>
      <c r="N466" s="401">
        <f>SUM(H466:I466)</f>
        <v>0</v>
      </c>
      <c r="O466" s="401">
        <f>SUM(J466:K466)</f>
        <v>0.99</v>
      </c>
      <c r="P466" s="402">
        <f>SUM(N466:O466)</f>
        <v>0.99</v>
      </c>
      <c r="Q466" s="403">
        <f>SUM(H466:M466)</f>
        <v>1</v>
      </c>
    </row>
    <row r="467" spans="1:17" s="49" customFormat="1" ht="15.75">
      <c r="B467" s="114">
        <v>2.1</v>
      </c>
      <c r="C467" s="404" t="s">
        <v>193</v>
      </c>
      <c r="D467" s="405" t="s">
        <v>408</v>
      </c>
      <c r="E467" s="406">
        <v>5376</v>
      </c>
      <c r="F467" s="407">
        <f>IF($D$31&gt;0,IF(E467&gt;0,E467/$D$31,0),0)</f>
        <v>3.7966101694915255</v>
      </c>
      <c r="G467" s="408">
        <f>F467</f>
        <v>3.7966101694915255</v>
      </c>
      <c r="H467" s="469">
        <v>0</v>
      </c>
      <c r="I467" s="470">
        <v>0</v>
      </c>
      <c r="J467" s="471">
        <v>0</v>
      </c>
      <c r="K467" s="470">
        <v>0.95</v>
      </c>
      <c r="L467" s="471">
        <v>0.05</v>
      </c>
      <c r="M467" s="472">
        <v>0</v>
      </c>
      <c r="N467" s="413">
        <f>SUM(H467:I467)</f>
        <v>0</v>
      </c>
      <c r="O467" s="413">
        <f>SUM(J467:K467)</f>
        <v>0.95</v>
      </c>
      <c r="P467" s="414">
        <f>SUM(N467:O467)</f>
        <v>0.95</v>
      </c>
      <c r="Q467" s="403">
        <f>SUM(H467:M467)</f>
        <v>1</v>
      </c>
    </row>
    <row r="468" spans="1:17" s="49" customFormat="1" ht="16.5" thickBot="1">
      <c r="B468" s="114">
        <v>2.8</v>
      </c>
      <c r="C468" s="404" t="s">
        <v>84</v>
      </c>
      <c r="D468" s="405" t="s">
        <v>408</v>
      </c>
      <c r="E468" s="415">
        <v>92</v>
      </c>
      <c r="F468" s="416">
        <f>IF($D$31&gt;0,IF(E468&gt;0,E468/$D$31,0),0)</f>
        <v>6.4971751412429377E-2</v>
      </c>
      <c r="G468" s="417">
        <f>F468</f>
        <v>6.4971751412429377E-2</v>
      </c>
      <c r="H468" s="473">
        <v>0</v>
      </c>
      <c r="I468" s="474">
        <v>0</v>
      </c>
      <c r="J468" s="475">
        <v>0</v>
      </c>
      <c r="K468" s="474">
        <v>0.96</v>
      </c>
      <c r="L468" s="475">
        <v>0</v>
      </c>
      <c r="M468" s="476">
        <v>0.04</v>
      </c>
      <c r="N468" s="418">
        <f>SUM(H468:I468)</f>
        <v>0</v>
      </c>
      <c r="O468" s="418">
        <f>SUM(J468:K468)</f>
        <v>0.96</v>
      </c>
      <c r="P468" s="419">
        <f>SUM(N468:O468)</f>
        <v>0.96</v>
      </c>
      <c r="Q468" s="420">
        <f>SUM(H468:M468)</f>
        <v>1</v>
      </c>
    </row>
    <row r="469" spans="1:17" s="49" customFormat="1" ht="21.6" customHeight="1" thickTop="1" thickBot="1">
      <c r="B469" s="372"/>
      <c r="C469" s="371"/>
      <c r="D469" s="371"/>
      <c r="E469" s="510" t="s">
        <v>37</v>
      </c>
      <c r="F469" s="421"/>
      <c r="G469" s="421"/>
      <c r="H469" s="421"/>
      <c r="I469" s="421"/>
      <c r="J469" s="421"/>
      <c r="K469" s="421"/>
      <c r="L469" s="421"/>
      <c r="M469" s="421"/>
      <c r="N469" s="421"/>
      <c r="O469" s="421"/>
      <c r="P469" s="422"/>
      <c r="Q469" s="423"/>
    </row>
    <row r="470" spans="1:17" s="49" customFormat="1" ht="17.25" thickTop="1" thickBot="1">
      <c r="B470" s="128">
        <v>3</v>
      </c>
      <c r="C470" s="404" t="s">
        <v>85</v>
      </c>
      <c r="D470" s="405" t="s">
        <v>408</v>
      </c>
      <c r="E470" s="424">
        <f>IF(ISNUMBER(O455),O455/1000,0)</f>
        <v>0</v>
      </c>
      <c r="F470" s="425">
        <f>IF($D$31&gt;0,IF(E470&gt;0,E470/$D$31,0),0)</f>
        <v>0</v>
      </c>
      <c r="G470" s="426" t="s">
        <v>187</v>
      </c>
      <c r="H470" s="397"/>
      <c r="I470" s="398"/>
      <c r="J470" s="399"/>
      <c r="K470" s="398"/>
      <c r="L470" s="399"/>
      <c r="M470" s="400"/>
      <c r="N470" s="427">
        <f>SUM(H470:I470)</f>
        <v>0</v>
      </c>
      <c r="O470" s="428">
        <f>SUM(J470:K470)</f>
        <v>0</v>
      </c>
      <c r="P470" s="429">
        <f>SUM(N470:O470)</f>
        <v>0</v>
      </c>
      <c r="Q470" s="403">
        <f>SUM(H470:M470)</f>
        <v>0</v>
      </c>
    </row>
    <row r="471" spans="1:17" s="49" customFormat="1" ht="16.5" thickBot="1">
      <c r="B471" s="114">
        <v>4</v>
      </c>
      <c r="C471" s="404" t="s">
        <v>84</v>
      </c>
      <c r="D471" s="405" t="s">
        <v>408</v>
      </c>
      <c r="E471" s="424">
        <f>IF(ISNUMBER(Q455),Q455/1000,0)</f>
        <v>0</v>
      </c>
      <c r="F471" s="430">
        <f>IF($D$31&gt;0,IF(E471&gt;0,E471/$D$31,0),0)</f>
        <v>0</v>
      </c>
      <c r="G471" s="431" t="s">
        <v>187</v>
      </c>
      <c r="H471" s="409"/>
      <c r="I471" s="410"/>
      <c r="J471" s="411"/>
      <c r="K471" s="410"/>
      <c r="L471" s="411"/>
      <c r="M471" s="412"/>
      <c r="N471" s="432">
        <f>SUM(H471:I471)</f>
        <v>0</v>
      </c>
      <c r="O471" s="413">
        <f>SUM(J471:K471)</f>
        <v>0</v>
      </c>
      <c r="P471" s="433">
        <f>SUM(N471:O471)</f>
        <v>0</v>
      </c>
      <c r="Q471" s="403">
        <f>SUM(H471:M471)</f>
        <v>0</v>
      </c>
    </row>
    <row r="472" spans="1:17" s="49" customFormat="1" ht="35.25" thickBot="1">
      <c r="B472" s="434"/>
      <c r="C472" s="140"/>
      <c r="D472" s="435"/>
      <c r="E472" s="142" t="s">
        <v>241</v>
      </c>
      <c r="F472" s="143" t="s">
        <v>242</v>
      </c>
      <c r="G472" s="144" t="s">
        <v>185</v>
      </c>
      <c r="H472" s="99" t="s">
        <v>78</v>
      </c>
      <c r="I472" s="100" t="s">
        <v>172</v>
      </c>
      <c r="J472" s="145" t="s">
        <v>325</v>
      </c>
      <c r="K472" s="146" t="s">
        <v>79</v>
      </c>
      <c r="L472" s="147" t="s">
        <v>174</v>
      </c>
      <c r="M472" s="104" t="s">
        <v>175</v>
      </c>
      <c r="N472" s="328" t="s">
        <v>80</v>
      </c>
      <c r="O472" s="148" t="s">
        <v>81</v>
      </c>
      <c r="P472" s="329" t="s">
        <v>82</v>
      </c>
      <c r="Q472" s="495" t="s">
        <v>192</v>
      </c>
    </row>
    <row r="473" spans="1:17" s="49" customFormat="1" ht="15.75">
      <c r="B473" s="150">
        <v>5</v>
      </c>
      <c r="C473" s="436" t="s">
        <v>86</v>
      </c>
      <c r="D473" s="437" t="s">
        <v>408</v>
      </c>
      <c r="E473" s="438">
        <v>79</v>
      </c>
      <c r="F473" s="439">
        <f>IF($D$31&gt;0,IF(E473&gt;0,E473/$D$31,0),0)</f>
        <v>5.5790960451977401E-2</v>
      </c>
      <c r="G473" s="440">
        <f>F473</f>
        <v>5.5790960451977401E-2</v>
      </c>
      <c r="H473" s="477">
        <v>0</v>
      </c>
      <c r="I473" s="478">
        <v>0</v>
      </c>
      <c r="J473" s="479">
        <v>0</v>
      </c>
      <c r="K473" s="480">
        <v>0.7</v>
      </c>
      <c r="L473" s="481">
        <v>0</v>
      </c>
      <c r="M473" s="472">
        <v>0.3</v>
      </c>
      <c r="N473" s="442">
        <f>SUM(H473:I473)</f>
        <v>0</v>
      </c>
      <c r="O473" s="443">
        <f>SUM(J473:K473)</f>
        <v>0.7</v>
      </c>
      <c r="P473" s="444">
        <f>SUM(N473:O473)</f>
        <v>0.7</v>
      </c>
      <c r="Q473" s="445">
        <f>SUM(H473:M473)</f>
        <v>1</v>
      </c>
    </row>
    <row r="474" spans="1:17" s="49" customFormat="1" ht="16.5" thickBot="1">
      <c r="B474" s="107">
        <v>6</v>
      </c>
      <c r="C474" s="392" t="s">
        <v>87</v>
      </c>
      <c r="D474" s="393" t="s">
        <v>102</v>
      </c>
      <c r="E474" s="446"/>
      <c r="F474" s="447" t="s">
        <v>187</v>
      </c>
      <c r="G474" s="448" t="s">
        <v>187</v>
      </c>
      <c r="H474" s="482"/>
      <c r="I474" s="474"/>
      <c r="J474" s="483"/>
      <c r="K474" s="484"/>
      <c r="L474" s="485"/>
      <c r="M474" s="476"/>
      <c r="N474" s="449">
        <f>SUM(H474:I474)</f>
        <v>0</v>
      </c>
      <c r="O474" s="418">
        <f>SUM(J474:K474)</f>
        <v>0</v>
      </c>
      <c r="P474" s="450">
        <f>SUM(N474:O474)</f>
        <v>0</v>
      </c>
      <c r="Q474" s="420">
        <f>SUM(H474:M474)</f>
        <v>0</v>
      </c>
    </row>
    <row r="475" spans="1:17" s="49" customFormat="1" ht="21.75" customHeight="1" thickTop="1" thickBot="1">
      <c r="B475" s="372"/>
      <c r="C475" s="371"/>
      <c r="D475" s="451"/>
      <c r="E475" s="510" t="s">
        <v>88</v>
      </c>
      <c r="F475" s="421"/>
      <c r="G475" s="421"/>
      <c r="H475" s="421"/>
      <c r="I475" s="421"/>
      <c r="J475" s="421"/>
      <c r="K475" s="421"/>
      <c r="L475" s="421"/>
      <c r="M475" s="421"/>
      <c r="N475" s="421"/>
      <c r="O475" s="421"/>
      <c r="P475" s="421"/>
      <c r="Q475" s="452"/>
    </row>
    <row r="476" spans="1:17" s="49" customFormat="1" ht="55.5" customHeight="1" thickTop="1" thickBot="1">
      <c r="B476" s="453"/>
      <c r="C476" s="165"/>
      <c r="D476" s="454"/>
      <c r="E476" s="167" t="s">
        <v>239</v>
      </c>
      <c r="F476" s="168" t="s">
        <v>240</v>
      </c>
      <c r="G476" s="169" t="s">
        <v>187</v>
      </c>
      <c r="H476" s="170" t="s">
        <v>78</v>
      </c>
      <c r="I476" s="71" t="s">
        <v>172</v>
      </c>
      <c r="J476" s="73" t="s">
        <v>325</v>
      </c>
      <c r="K476" s="171" t="s">
        <v>79</v>
      </c>
      <c r="L476" s="103" t="s">
        <v>174</v>
      </c>
      <c r="M476" s="104" t="s">
        <v>175</v>
      </c>
      <c r="N476" s="172" t="s">
        <v>80</v>
      </c>
      <c r="O476" s="329" t="s">
        <v>81</v>
      </c>
      <c r="P476" s="329" t="s">
        <v>82</v>
      </c>
      <c r="Q476" s="173" t="s">
        <v>192</v>
      </c>
    </row>
    <row r="477" spans="1:17" s="49" customFormat="1" ht="15.75">
      <c r="B477" s="107">
        <v>7</v>
      </c>
      <c r="C477" s="392" t="s">
        <v>89</v>
      </c>
      <c r="D477" s="393"/>
      <c r="E477" s="455">
        <f>IF(AND(ISNUMBER(F455),ISNUMBER(J455),ISNUMBER(O455),ISNUMBER(Q455)),((Q455+O455+F455+J455)/1000),0)</f>
        <v>0</v>
      </c>
      <c r="F477" s="456">
        <f>IF($D$31&gt;0,IF(E477&gt;0,E477/$D$31,0),0)</f>
        <v>0</v>
      </c>
      <c r="G477" s="457" t="s">
        <v>187</v>
      </c>
      <c r="H477" s="458"/>
      <c r="I477" s="441"/>
      <c r="J477" s="459"/>
      <c r="K477" s="460"/>
      <c r="L477" s="461"/>
      <c r="M477" s="412"/>
      <c r="N477" s="462">
        <f>SUM(H477:I477)</f>
        <v>0</v>
      </c>
      <c r="O477" s="463">
        <f>SUM(J477:K477)</f>
        <v>0</v>
      </c>
      <c r="P477" s="464">
        <f>SUM(N477:O477)</f>
        <v>0</v>
      </c>
      <c r="Q477" s="445">
        <f>SUM(H477:M477)</f>
        <v>0</v>
      </c>
    </row>
    <row r="478" spans="1:17" s="49" customFormat="1" ht="15.75">
      <c r="B478" s="56"/>
      <c r="C478" s="56"/>
      <c r="D478" s="46"/>
      <c r="E478" s="46"/>
      <c r="F478" s="46"/>
      <c r="G478" s="45"/>
    </row>
    <row r="479" spans="1:17" s="49" customFormat="1" ht="17.100000000000001" customHeight="1">
      <c r="B479" s="29"/>
      <c r="C479" s="56"/>
      <c r="D479" s="180"/>
      <c r="E479" s="180"/>
      <c r="F479" s="180"/>
      <c r="G479" s="54"/>
      <c r="I479" s="5"/>
      <c r="J479" s="5"/>
    </row>
    <row r="480" spans="1:17" ht="18">
      <c r="A480" s="49"/>
      <c r="B480" s="52" t="s">
        <v>289</v>
      </c>
      <c r="E480" s="53"/>
      <c r="F480" s="54"/>
    </row>
    <row r="481" spans="1:9" ht="30.95" customHeight="1">
      <c r="A481" s="49"/>
      <c r="B481" s="529" t="s">
        <v>16</v>
      </c>
      <c r="C481" s="530"/>
      <c r="D481" s="489" t="s">
        <v>141</v>
      </c>
      <c r="E481" s="55" t="s">
        <v>191</v>
      </c>
      <c r="F481" s="55" t="s">
        <v>145</v>
      </c>
      <c r="G481" s="571" t="s">
        <v>142</v>
      </c>
      <c r="H481" s="572"/>
      <c r="I481" s="573"/>
    </row>
    <row r="482" spans="1:9" ht="119.45" customHeight="1">
      <c r="B482" s="525" t="s">
        <v>17</v>
      </c>
      <c r="C482" s="526"/>
      <c r="D482" s="523" t="s">
        <v>18</v>
      </c>
      <c r="E482" s="61">
        <v>0.95</v>
      </c>
      <c r="F482" s="57" t="str">
        <f>IF(ISNUMBER(E482),IF(E482=95%,"Yes",IF(E482&gt;95%,"Exceeds Policy","No")),"")</f>
        <v>Yes</v>
      </c>
      <c r="G482" s="574" t="s">
        <v>407</v>
      </c>
      <c r="H482" s="575"/>
      <c r="I482" s="576"/>
    </row>
    <row r="483" spans="1:9" ht="161.44999999999999" customHeight="1">
      <c r="B483" s="525" t="s">
        <v>19</v>
      </c>
      <c r="C483" s="526"/>
      <c r="D483" s="523" t="s">
        <v>20</v>
      </c>
      <c r="E483" s="61">
        <v>0.95</v>
      </c>
      <c r="F483" s="57" t="str">
        <f>IF(ISNUMBER(E483),IF(E483=95%,"Yes",IF(E483&gt;95%,"Exceeds Policy","No")),"")</f>
        <v>Yes</v>
      </c>
      <c r="G483" s="574" t="s">
        <v>334</v>
      </c>
      <c r="H483" s="575"/>
      <c r="I483" s="576"/>
    </row>
    <row r="484" spans="1:9" ht="129.94999999999999" customHeight="1">
      <c r="B484" s="525" t="s">
        <v>21</v>
      </c>
      <c r="C484" s="526"/>
      <c r="D484" s="523" t="s">
        <v>18</v>
      </c>
      <c r="E484" s="61">
        <v>0.95</v>
      </c>
      <c r="F484" s="57" t="str">
        <f t="shared" ref="F484" si="137">IF(ISNUMBER(E484),IF(E484=95%,"Yes",IF(E484&gt;95%,"Exceeds Policy","No")),"")</f>
        <v>Yes</v>
      </c>
      <c r="G484" s="574" t="s">
        <v>335</v>
      </c>
      <c r="H484" s="575"/>
      <c r="I484" s="576"/>
    </row>
    <row r="485" spans="1:9" ht="180.6" customHeight="1">
      <c r="B485" s="525" t="s">
        <v>244</v>
      </c>
      <c r="C485" s="526"/>
      <c r="D485" s="523" t="s">
        <v>22</v>
      </c>
      <c r="E485" s="61">
        <v>0.65</v>
      </c>
      <c r="F485" s="57" t="str">
        <f>IF(ISNUMBER(E485),IF(E485=65%,"Yes",IF(E485&gt;65%,"Exceeds Policy","No")),"")</f>
        <v>Yes</v>
      </c>
      <c r="G485" s="574" t="s">
        <v>336</v>
      </c>
      <c r="H485" s="575"/>
      <c r="I485" s="576"/>
    </row>
    <row r="486" spans="1:9" ht="46.5" customHeight="1">
      <c r="B486" s="525" t="s">
        <v>245</v>
      </c>
      <c r="C486" s="526"/>
      <c r="D486" s="523" t="s">
        <v>23</v>
      </c>
      <c r="E486" s="61">
        <v>0.2</v>
      </c>
      <c r="F486" s="57" t="str">
        <f>IF(ISNUMBER(E486),IF(E486=20%,"Yes",IF(E486&gt;20%,"Exceeds Policy","No")),"")</f>
        <v>Yes</v>
      </c>
      <c r="G486" s="574" t="s">
        <v>406</v>
      </c>
      <c r="H486" s="575"/>
      <c r="I486" s="576"/>
    </row>
    <row r="487" spans="1:9" ht="30.6" customHeight="1">
      <c r="B487" s="534" t="s">
        <v>143</v>
      </c>
      <c r="C487" s="535"/>
      <c r="D487" s="488" t="s">
        <v>141</v>
      </c>
      <c r="E487" s="529" t="s">
        <v>246</v>
      </c>
      <c r="F487" s="488"/>
      <c r="G487" s="571" t="s">
        <v>196</v>
      </c>
      <c r="H487" s="572"/>
      <c r="I487" s="573"/>
    </row>
    <row r="488" spans="1:9" ht="75">
      <c r="B488" s="532" t="s">
        <v>222</v>
      </c>
      <c r="C488" s="533"/>
      <c r="D488" s="531" t="s">
        <v>221</v>
      </c>
      <c r="E488" s="652" t="s">
        <v>248</v>
      </c>
      <c r="F488" s="653"/>
      <c r="G488" s="574"/>
      <c r="H488" s="575"/>
      <c r="I488" s="576"/>
    </row>
  </sheetData>
  <sheetProtection algorithmName="SHA-512" hashValue="hmb0hTKULxrrwT4v5NQdH/WtWSDSh8crfaK60xfaja9BzZcfnOgHPPbseLW6lfIe6ewGwbCMoNeRdq/bsqpbqQ==" saltValue="jM0VlqcoyvbTSCQZ3bZaLQ==" spinCount="100000" sheet="1" objects="1" scenarios="1" formatRows="0"/>
  <mergeCells count="94">
    <mergeCell ref="B82:C82"/>
    <mergeCell ref="B81:C81"/>
    <mergeCell ref="N462:Q462"/>
    <mergeCell ref="C198:D217"/>
    <mergeCell ref="B198:B217"/>
    <mergeCell ref="B108:B122"/>
    <mergeCell ref="C124:D138"/>
    <mergeCell ref="C140:D154"/>
    <mergeCell ref="B140:B154"/>
    <mergeCell ref="B124:B138"/>
    <mergeCell ref="B84:C84"/>
    <mergeCell ref="B83:C83"/>
    <mergeCell ref="C371:D371"/>
    <mergeCell ref="C392:D392"/>
    <mergeCell ref="C176:D176"/>
    <mergeCell ref="C276:D276"/>
    <mergeCell ref="E488:F488"/>
    <mergeCell ref="G488:I488"/>
    <mergeCell ref="G485:I485"/>
    <mergeCell ref="G486:I486"/>
    <mergeCell ref="G487:I487"/>
    <mergeCell ref="R89:V89"/>
    <mergeCell ref="W89:Z89"/>
    <mergeCell ref="G482:I482"/>
    <mergeCell ref="G483:I483"/>
    <mergeCell ref="G484:I484"/>
    <mergeCell ref="G481:I481"/>
    <mergeCell ref="B77:C80"/>
    <mergeCell ref="C89:D89"/>
    <mergeCell ref="N463:Q463"/>
    <mergeCell ref="H463:I463"/>
    <mergeCell ref="E462:G462"/>
    <mergeCell ref="H462:M462"/>
    <mergeCell ref="J463:K463"/>
    <mergeCell ref="L463:M463"/>
    <mergeCell ref="E89:L89"/>
    <mergeCell ref="M89:Q89"/>
    <mergeCell ref="C90:D90"/>
    <mergeCell ref="C91:D91"/>
    <mergeCell ref="C107:D107"/>
    <mergeCell ref="C123:D123"/>
    <mergeCell ref="B92:B106"/>
    <mergeCell ref="C92:D106"/>
    <mergeCell ref="A1:G2"/>
    <mergeCell ref="A4:F4"/>
    <mergeCell ref="A5:C5"/>
    <mergeCell ref="E5:F5"/>
    <mergeCell ref="B73:D73"/>
    <mergeCell ref="B74:D74"/>
    <mergeCell ref="B75:D75"/>
    <mergeCell ref="B76:D76"/>
    <mergeCell ref="E76:L76"/>
    <mergeCell ref="E71:L71"/>
    <mergeCell ref="C329:D329"/>
    <mergeCell ref="C350:D350"/>
    <mergeCell ref="C219:D238"/>
    <mergeCell ref="C277:D291"/>
    <mergeCell ref="C330:D349"/>
    <mergeCell ref="C197:D197"/>
    <mergeCell ref="C218:D218"/>
    <mergeCell ref="C239:D239"/>
    <mergeCell ref="C255:D255"/>
    <mergeCell ref="C156:D175"/>
    <mergeCell ref="C139:D139"/>
    <mergeCell ref="C108:D122"/>
    <mergeCell ref="B156:B175"/>
    <mergeCell ref="C177:D196"/>
    <mergeCell ref="B177:B196"/>
    <mergeCell ref="C155:D155"/>
    <mergeCell ref="B277:B291"/>
    <mergeCell ref="C293:D312"/>
    <mergeCell ref="B293:B312"/>
    <mergeCell ref="C314:D328"/>
    <mergeCell ref="B314:B328"/>
    <mergeCell ref="C292:D292"/>
    <mergeCell ref="C313:D313"/>
    <mergeCell ref="B219:B238"/>
    <mergeCell ref="C240:D254"/>
    <mergeCell ref="B240:B254"/>
    <mergeCell ref="B256:B275"/>
    <mergeCell ref="C256:D275"/>
    <mergeCell ref="B435:B454"/>
    <mergeCell ref="C435:D454"/>
    <mergeCell ref="C434:D434"/>
    <mergeCell ref="C393:D412"/>
    <mergeCell ref="B393:B412"/>
    <mergeCell ref="C414:D433"/>
    <mergeCell ref="B414:B433"/>
    <mergeCell ref="C413:D413"/>
    <mergeCell ref="B330:B349"/>
    <mergeCell ref="C351:D370"/>
    <mergeCell ref="B351:B370"/>
    <mergeCell ref="C372:D391"/>
    <mergeCell ref="B372:B391"/>
  </mergeCells>
  <conditionalFormatting sqref="P466:P468">
    <cfRule type="cellIs" dxfId="107" priority="101" stopIfTrue="1" operator="equal">
      <formula>0%</formula>
    </cfRule>
    <cfRule type="cellIs" dxfId="106" priority="106" operator="lessThan">
      <formula>95%</formula>
    </cfRule>
    <cfRule type="cellIs" dxfId="105" priority="107" operator="equal">
      <formula>95%</formula>
    </cfRule>
    <cfRule type="cellIs" dxfId="104" priority="108" operator="greaterThan">
      <formula>95%</formula>
    </cfRule>
  </conditionalFormatting>
  <conditionalFormatting sqref="P473">
    <cfRule type="cellIs" dxfId="103" priority="37" stopIfTrue="1" operator="equal">
      <formula>0</formula>
    </cfRule>
    <cfRule type="cellIs" dxfId="102" priority="102" operator="lessThan">
      <formula>65%</formula>
    </cfRule>
    <cfRule type="cellIs" dxfId="101" priority="103" operator="equal">
      <formula>65%</formula>
    </cfRule>
    <cfRule type="cellIs" dxfId="100" priority="104" operator="greaterThan">
      <formula>65%</formula>
    </cfRule>
  </conditionalFormatting>
  <conditionalFormatting sqref="G466">
    <cfRule type="cellIs" dxfId="99" priority="95" stopIfTrue="1" operator="equal">
      <formula>0</formula>
    </cfRule>
    <cfRule type="colorScale" priority="96">
      <colorScale>
        <cfvo type="num" val="0.13800000000000001"/>
        <cfvo type="percentile" val="0.48"/>
        <cfvo type="num" val="0.95799999999999996"/>
        <color rgb="FF63BE7B"/>
        <color rgb="FFFFEB84"/>
        <color rgb="FFF8696B"/>
      </colorScale>
    </cfRule>
    <cfRule type="cellIs" dxfId="98" priority="97" operator="lessThanOrEqual">
      <formula>0.138</formula>
    </cfRule>
    <cfRule type="cellIs" dxfId="97" priority="98" operator="between">
      <formula>0.138</formula>
      <formula>0.48</formula>
    </cfRule>
    <cfRule type="cellIs" dxfId="96" priority="99" operator="between">
      <formula>0.48</formula>
      <formula>0.958</formula>
    </cfRule>
    <cfRule type="cellIs" dxfId="95" priority="100" operator="greaterThanOrEqual">
      <formula>0.958</formula>
    </cfRule>
  </conditionalFormatting>
  <conditionalFormatting sqref="G467">
    <cfRule type="cellIs" dxfId="94" priority="89" stopIfTrue="1" operator="equal">
      <formula>0</formula>
    </cfRule>
    <cfRule type="colorScale" priority="90">
      <colorScale>
        <cfvo type="num" val="0.15"/>
        <cfvo type="num" val="0.41"/>
        <cfvo type="num" val="0.77"/>
        <color rgb="FF63BE7B"/>
        <color rgb="FFFFEB84"/>
        <color rgb="FFF8696B"/>
      </colorScale>
    </cfRule>
    <cfRule type="cellIs" dxfId="93" priority="91" operator="lessThanOrEqual">
      <formula>0.15</formula>
    </cfRule>
    <cfRule type="cellIs" dxfId="92" priority="92" operator="between">
      <formula>0.15</formula>
      <formula>0.41</formula>
    </cfRule>
    <cfRule type="cellIs" dxfId="91" priority="93" operator="between">
      <formula>0.41</formula>
      <formula>0.77</formula>
    </cfRule>
    <cfRule type="cellIs" dxfId="90" priority="94" operator="greaterThanOrEqual">
      <formula>0.77</formula>
    </cfRule>
  </conditionalFormatting>
  <conditionalFormatting sqref="G468">
    <cfRule type="cellIs" dxfId="89" priority="83" stopIfTrue="1" operator="equal">
      <formula>0</formula>
    </cfRule>
    <cfRule type="colorScale" priority="84">
      <colorScale>
        <cfvo type="num" val="6.5000000000000002E-2"/>
        <cfvo type="num" val="9.2999999999999999E-2"/>
        <cfvo type="num" val="0.113"/>
        <color rgb="FF63BE7B"/>
        <color rgb="FFFFEB84"/>
        <color rgb="FFF8696B"/>
      </colorScale>
    </cfRule>
    <cfRule type="cellIs" dxfId="88" priority="85" operator="lessThanOrEqual">
      <formula>0.065</formula>
    </cfRule>
    <cfRule type="cellIs" dxfId="87" priority="86" operator="between">
      <formula>0.065</formula>
      <formula>0.093</formula>
    </cfRule>
    <cfRule type="cellIs" dxfId="86" priority="87" operator="between">
      <formula>0.093</formula>
      <formula>0.113</formula>
    </cfRule>
    <cfRule type="cellIs" dxfId="85" priority="88" operator="greaterThanOrEqual">
      <formula>0.113</formula>
    </cfRule>
  </conditionalFormatting>
  <conditionalFormatting sqref="G473">
    <cfRule type="cellIs" dxfId="84" priority="77" stopIfTrue="1" operator="equal">
      <formula>0</formula>
    </cfRule>
    <cfRule type="colorScale" priority="78">
      <colorScale>
        <cfvo type="num" val="1.4E-2"/>
        <cfvo type="num" val="3.1E-2"/>
        <cfvo type="num" val="0.08"/>
        <color rgb="FF63BE7B"/>
        <color rgb="FFFFEB84"/>
        <color rgb="FFF8696B"/>
      </colorScale>
    </cfRule>
    <cfRule type="cellIs" dxfId="83" priority="79" operator="lessThanOrEqual">
      <formula>0.014</formula>
    </cfRule>
    <cfRule type="cellIs" dxfId="82" priority="80" operator="between">
      <formula>0.014</formula>
      <formula>0.031</formula>
    </cfRule>
    <cfRule type="cellIs" dxfId="81" priority="81" operator="between">
      <formula>0.031</formula>
      <formula>0.08</formula>
    </cfRule>
    <cfRule type="cellIs" dxfId="80" priority="82" operator="greaterThanOrEqual">
      <formula>0.08</formula>
    </cfRule>
  </conditionalFormatting>
  <conditionalFormatting sqref="F74">
    <cfRule type="expression" dxfId="79" priority="76">
      <formula>OR($F$73="",$F$73="Yes")</formula>
    </cfRule>
  </conditionalFormatting>
  <conditionalFormatting sqref="G74">
    <cfRule type="expression" dxfId="78" priority="75">
      <formula>OR($G$73="",$G$73="Yes")</formula>
    </cfRule>
  </conditionalFormatting>
  <conditionalFormatting sqref="H74">
    <cfRule type="expression" dxfId="77" priority="74">
      <formula>OR($H$73="",$H$73="Yes")</formula>
    </cfRule>
  </conditionalFormatting>
  <conditionalFormatting sqref="I74">
    <cfRule type="expression" dxfId="76" priority="73">
      <formula>OR($I$73="",$I$73="Yes")</formula>
    </cfRule>
  </conditionalFormatting>
  <conditionalFormatting sqref="J74">
    <cfRule type="expression" dxfId="75" priority="72">
      <formula>OR($J$73="",$J$73="Yes")</formula>
    </cfRule>
  </conditionalFormatting>
  <conditionalFormatting sqref="K74">
    <cfRule type="expression" dxfId="74" priority="71">
      <formula>OR($K$73="",$K$73="Yes")</formula>
    </cfRule>
  </conditionalFormatting>
  <conditionalFormatting sqref="I478 P466:Q468 Q470:Q471 P473:Q473 Q474 Q477">
    <cfRule type="cellIs" dxfId="73" priority="105" stopIfTrue="1" operator="greaterThan">
      <formula>1</formula>
    </cfRule>
  </conditionalFormatting>
  <conditionalFormatting sqref="H155 H255 H313 H292 H276 H218 H197 H176">
    <cfRule type="cellIs" dxfId="72" priority="3" stopIfTrue="1" operator="equal">
      <formula>0</formula>
    </cfRule>
  </conditionalFormatting>
  <conditionalFormatting sqref="H155">
    <cfRule type="colorScale" priority="24">
      <colorScale>
        <cfvo type="num" val="222.51"/>
        <cfvo type="num" val="572.5"/>
        <cfvo type="num" val="907.73"/>
        <color rgb="FF63BE7B"/>
        <color rgb="FFFFEB84"/>
        <color rgb="FFF8696B"/>
      </colorScale>
    </cfRule>
    <cfRule type="cellIs" dxfId="71" priority="25" operator="lessThanOrEqual">
      <formula>222.51</formula>
    </cfRule>
    <cfRule type="cellIs" dxfId="70" priority="26" operator="between">
      <formula>222.51</formula>
      <formula>572.5</formula>
    </cfRule>
    <cfRule type="cellIs" dxfId="69" priority="27" operator="between">
      <formula>572.5</formula>
      <formula>907.73</formula>
    </cfRule>
    <cfRule type="cellIs" dxfId="68" priority="33" operator="greaterThanOrEqual">
      <formula>907.73</formula>
    </cfRule>
  </conditionalFormatting>
  <conditionalFormatting sqref="H176">
    <cfRule type="colorScale" priority="20">
      <colorScale>
        <cfvo type="num" val="92.38"/>
        <cfvo type="num" val="208.04"/>
        <cfvo type="num" val="368.89"/>
        <color rgb="FF63BE7B"/>
        <color rgb="FFFFEB84"/>
        <color rgb="FFF8696B"/>
      </colorScale>
    </cfRule>
    <cfRule type="cellIs" dxfId="67" priority="21" operator="lessThanOrEqual">
      <formula>92.38</formula>
    </cfRule>
    <cfRule type="cellIs" dxfId="66" priority="22" operator="between">
      <formula>92.38</formula>
      <formula>208.04</formula>
    </cfRule>
    <cfRule type="cellIs" dxfId="65" priority="23" operator="between">
      <formula>208.04</formula>
      <formula>368.89</formula>
    </cfRule>
    <cfRule type="cellIs" dxfId="64" priority="32" operator="greaterThanOrEqual">
      <formula>368.89</formula>
    </cfRule>
  </conditionalFormatting>
  <conditionalFormatting sqref="H197">
    <cfRule type="colorScale" priority="16">
      <colorScale>
        <cfvo type="num" val="294.74"/>
        <cfvo type="num" val="542.33000000000004"/>
        <cfvo type="num" val="702.27"/>
        <color rgb="FF63BE7B"/>
        <color rgb="FFFFEB84"/>
        <color rgb="FFF8696B"/>
      </colorScale>
    </cfRule>
    <cfRule type="cellIs" dxfId="63" priority="17" operator="lessThanOrEqual">
      <formula>294.75</formula>
    </cfRule>
    <cfRule type="cellIs" dxfId="62" priority="18" operator="between">
      <formula>294.75</formula>
      <formula>542.33</formula>
    </cfRule>
    <cfRule type="cellIs" dxfId="61" priority="19" operator="between">
      <formula>542.33</formula>
      <formula>702.27</formula>
    </cfRule>
    <cfRule type="cellIs" dxfId="60" priority="31" operator="greaterThanOrEqual">
      <formula>702.27</formula>
    </cfRule>
  </conditionalFormatting>
  <conditionalFormatting sqref="H218">
    <cfRule type="colorScale" priority="12">
      <colorScale>
        <cfvo type="num" val="17.52"/>
        <cfvo type="num" val="42.37"/>
        <cfvo type="num" val="77.09"/>
        <color rgb="FF63BE7B"/>
        <color rgb="FFFFEB84"/>
        <color rgb="FFF8696B"/>
      </colorScale>
    </cfRule>
    <cfRule type="cellIs" dxfId="59" priority="13" operator="lessThanOrEqual">
      <formula>17.52</formula>
    </cfRule>
    <cfRule type="cellIs" dxfId="58" priority="14" operator="between">
      <formula>17.52</formula>
      <formula>42.37</formula>
    </cfRule>
    <cfRule type="cellIs" dxfId="57" priority="15" operator="between">
      <formula>42.37</formula>
      <formula>77.09</formula>
    </cfRule>
    <cfRule type="cellIs" dxfId="56" priority="30" operator="greaterThanOrEqual">
      <formula>77.09</formula>
    </cfRule>
  </conditionalFormatting>
  <conditionalFormatting sqref="H276 H255">
    <cfRule type="colorScale" priority="8">
      <colorScale>
        <cfvo type="num" val="42.29"/>
        <cfvo type="num" val="102"/>
        <cfvo type="num" val="192.48"/>
        <color rgb="FF63BE7B"/>
        <color rgb="FFFFEB84"/>
        <color rgb="FFF8696B"/>
      </colorScale>
    </cfRule>
    <cfRule type="cellIs" dxfId="55" priority="9" operator="lessThanOrEqual">
      <formula>42.29</formula>
    </cfRule>
    <cfRule type="cellIs" dxfId="54" priority="10" operator="between">
      <formula>42.29</formula>
      <formula>102</formula>
    </cfRule>
    <cfRule type="cellIs" dxfId="53" priority="11" operator="between">
      <formula>102</formula>
      <formula>192.48</formula>
    </cfRule>
    <cfRule type="cellIs" dxfId="52" priority="29" operator="greaterThanOrEqual">
      <formula>192.48</formula>
    </cfRule>
  </conditionalFormatting>
  <conditionalFormatting sqref="H292 H313">
    <cfRule type="colorScale" priority="4">
      <colorScale>
        <cfvo type="num" val="18.05"/>
        <cfvo type="num" val="60.22"/>
        <cfvo type="num" val="118.37"/>
        <color rgb="FF63BE7B"/>
        <color rgb="FFFFEB84"/>
        <color rgb="FFF8696B"/>
      </colorScale>
    </cfRule>
    <cfRule type="cellIs" dxfId="51" priority="5" operator="lessThanOrEqual">
      <formula>18.05</formula>
    </cfRule>
    <cfRule type="cellIs" dxfId="50" priority="6" operator="between">
      <formula>18.05</formula>
      <formula>60.22</formula>
    </cfRule>
    <cfRule type="cellIs" dxfId="49" priority="7" operator="between">
      <formula>60.22</formula>
      <formula>118.37</formula>
    </cfRule>
    <cfRule type="cellIs" dxfId="48" priority="28" operator="greaterThanOrEqual">
      <formula>118.37</formula>
    </cfRule>
  </conditionalFormatting>
  <conditionalFormatting sqref="R91:R454">
    <cfRule type="cellIs" dxfId="47" priority="1" operator="equal">
      <formula>"No"</formula>
    </cfRule>
    <cfRule type="cellIs" dxfId="46" priority="2" operator="equal">
      <formula>"Yes"</formula>
    </cfRule>
  </conditionalFormatting>
  <dataValidations count="3">
    <dataValidation allowBlank="1" showInputMessage="1" showErrorMessage="1" prompt="This will show an error or data is missing in Columns E to N" sqref="AB139:AB154" xr:uid="{CE862C15-7718-41F5-A597-AF4B970A4193}"/>
    <dataValidation type="whole" allowBlank="1" showInputMessage="1" showErrorMessage="1" errorTitle="Recycled content" error="Incorrect value entered. Input value should be between 20 and 100" promptTitle="Recycled content" prompt="Input value between 20 and 100" sqref="L90" xr:uid="{AD73D0EF-63A9-481F-98C6-28E57620450F}">
      <formula1>20</formula1>
      <formula2>100</formula2>
    </dataValidation>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0D84D42C-4ACD-42DD-B3C9-C270A5A39DB5}">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FA81F16F-6C92-46C4-866A-CC5DF03AE2F8}">
            <xm:f>NOT(ISERROR(SEARCH("Exceeds Policy",F482)))</xm:f>
            <xm:f>"Exceeds Policy"</xm:f>
            <x14:dxf>
              <fill>
                <patternFill>
                  <bgColor rgb="FFC7EFCE"/>
                </patternFill>
              </fill>
            </x14:dxf>
          </x14:cfRule>
          <x14:cfRule type="containsText" priority="35" operator="containsText" id="{267731E1-F8A1-45F8-A49E-EA9C1CB1DD20}">
            <xm:f>NOT(ISERROR(SEARCH("Yes",F482)))</xm:f>
            <xm:f>"Yes"</xm:f>
            <x14:dxf>
              <fill>
                <patternFill>
                  <bgColor rgb="FFFFEB9C"/>
                </patternFill>
              </fill>
            </x14:dxf>
          </x14:cfRule>
          <x14:cfRule type="containsText" priority="36" operator="containsText" id="{1DC33E67-AC4F-4F36-B780-0DC44DE22816}">
            <xm:f>NOT(ISERROR(SEARCH("No",F482)))</xm:f>
            <xm:f>"No"</xm:f>
            <x14:dxf>
              <fill>
                <patternFill>
                  <bgColor rgb="FFFFC7CE"/>
                </patternFill>
              </fill>
            </x14:dxf>
          </x14:cfRule>
          <xm:sqref>F482:F486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E50955C-9EE8-491C-93FE-2A352F6D6FEE}">
          <x14:formula1>
            <xm:f>'Drop- down list'!$B$2:$B$3</xm:f>
          </x14:formula1>
          <xm:sqref>D52:D54 D40 F73:K74 D36:D38</xm:sqref>
        </x14:dataValidation>
        <x14:dataValidation type="list" allowBlank="1" showInputMessage="1" showErrorMessage="1" xr:uid="{FD4E5D14-DB4E-4D1A-A74C-31B3C3046598}">
          <x14:formula1>
            <xm:f>'Drop- down list'!$A$2:$A$16</xm:f>
          </x14:formula1>
          <xm:sqref>D14</xm:sqref>
        </x14:dataValidation>
        <x14:dataValidation type="list" allowBlank="1" showInputMessage="1" showErrorMessage="1" xr:uid="{D94DC9F3-B5DC-42DC-B50B-61F98D897093}">
          <x14:formula1>
            <xm:f>'Drop- down list'!$B$4:$B$6</xm:f>
          </x14:formula1>
          <xm:sqref>D39</xm:sqref>
        </x14:dataValidation>
        <x14:dataValidation type="list" allowBlank="1" showInputMessage="1" showErrorMessage="1" xr:uid="{9E9B6BE1-968A-449C-8A0D-123DB75A16A4}">
          <x14:formula1>
            <xm:f>'Drop- down list'!$F$2</xm:f>
          </x14:formula1>
          <xm:sqref>E488</xm:sqref>
        </x14:dataValidation>
        <x14:dataValidation type="list" allowBlank="1" showInputMessage="1" showErrorMessage="1" xr:uid="{9DDB647F-44A2-43FA-9216-F5091D2AC09D}">
          <x14:formula1>
            <xm:f>'Drop- down list'!$C$11:$C$12</xm:f>
          </x14:formula1>
          <xm:sqref>AF91:AF454 R435:R454 R414:R433 R393:R412 R372:R391 R351:R370 R330:R349 R314:R328 R293:R312 R277:R291 R256:R275 R240:R254 R219:R238 R198:R217 R177:R196 R156:R175 R140:R154 R124:R138 R108:R122 R92:R106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D9E67-99A6-46EF-BB5F-FAF56B9B8690}">
  <sheetPr codeName="Sheet8">
    <tabColor rgb="FF7030A0"/>
  </sheetPr>
  <dimension ref="A1:AR490"/>
  <sheetViews>
    <sheetView tabSelected="1" topLeftCell="C478" zoomScale="70" zoomScaleNormal="70" workbookViewId="0">
      <selection activeCell="G492" sqref="G492"/>
    </sheetView>
  </sheetViews>
  <sheetFormatPr defaultColWidth="9.140625" defaultRowHeight="15" outlineLevelRow="1"/>
  <cols>
    <col min="1" max="1" width="3.42578125" style="5" customWidth="1"/>
    <col min="2" max="2" width="36.28515625" style="5" customWidth="1"/>
    <col min="3" max="3" width="54.5703125" style="23" customWidth="1"/>
    <col min="4" max="4" width="76.5703125" style="23" customWidth="1"/>
    <col min="5" max="17" width="53.85546875" style="5" customWidth="1"/>
    <col min="18" max="30" width="22.85546875" style="5" customWidth="1"/>
    <col min="31" max="16384" width="9.140625" style="5"/>
  </cols>
  <sheetData>
    <row r="1" spans="1:11">
      <c r="A1" s="604"/>
      <c r="B1" s="604"/>
      <c r="C1" s="604"/>
      <c r="D1" s="604"/>
      <c r="E1" s="604"/>
      <c r="F1" s="604"/>
      <c r="G1" s="604"/>
    </row>
    <row r="2" spans="1:11">
      <c r="A2" s="604"/>
      <c r="B2" s="604"/>
      <c r="C2" s="604"/>
      <c r="D2" s="604"/>
      <c r="E2" s="604"/>
      <c r="F2" s="604"/>
      <c r="G2" s="604"/>
    </row>
    <row r="3" spans="1:11">
      <c r="A3" s="20"/>
      <c r="B3" s="20"/>
      <c r="C3" s="20"/>
      <c r="D3" s="20"/>
      <c r="E3" s="20"/>
      <c r="F3" s="20"/>
      <c r="G3" s="20"/>
    </row>
    <row r="4" spans="1:11" s="22" customFormat="1" ht="28.5" customHeight="1" thickBot="1">
      <c r="A4" s="605" t="s">
        <v>216</v>
      </c>
      <c r="B4" s="605"/>
      <c r="C4" s="605"/>
      <c r="D4" s="605"/>
      <c r="E4" s="605"/>
      <c r="F4" s="605"/>
      <c r="G4" s="21"/>
      <c r="H4" s="5"/>
      <c r="I4" s="5"/>
    </row>
    <row r="5" spans="1:11" ht="15.75" thickTop="1">
      <c r="A5" s="606"/>
      <c r="B5" s="606"/>
      <c r="C5" s="606"/>
      <c r="E5" s="606"/>
      <c r="F5" s="606"/>
      <c r="G5" s="24"/>
    </row>
    <row r="6" spans="1:11" ht="15.75">
      <c r="A6" s="25"/>
      <c r="B6" s="26"/>
      <c r="C6" s="512"/>
      <c r="D6" s="547" t="s">
        <v>322</v>
      </c>
      <c r="E6" s="25"/>
      <c r="F6" s="25"/>
      <c r="G6" s="25"/>
    </row>
    <row r="7" spans="1:11" ht="15.75">
      <c r="A7" s="25"/>
      <c r="B7" s="26"/>
      <c r="C7" s="502" t="s">
        <v>8</v>
      </c>
      <c r="D7" s="353" t="s">
        <v>329</v>
      </c>
      <c r="E7" s="25"/>
      <c r="F7" s="25"/>
      <c r="G7" s="25"/>
    </row>
    <row r="8" spans="1:11" ht="31.5">
      <c r="A8" s="27"/>
      <c r="B8" s="28"/>
      <c r="C8" s="503" t="s">
        <v>9</v>
      </c>
      <c r="D8" s="353"/>
      <c r="I8" s="29"/>
      <c r="J8" s="19"/>
    </row>
    <row r="9" spans="1:11" ht="15.75">
      <c r="A9" s="27"/>
      <c r="B9" s="30"/>
      <c r="C9" s="503" t="s">
        <v>10</v>
      </c>
      <c r="D9" s="353" t="s">
        <v>330</v>
      </c>
      <c r="I9" s="29"/>
      <c r="J9" s="19"/>
    </row>
    <row r="10" spans="1:11" ht="15.75">
      <c r="A10" s="27"/>
      <c r="B10" s="30"/>
      <c r="C10" s="503" t="s">
        <v>11</v>
      </c>
      <c r="D10" s="353" t="s">
        <v>331</v>
      </c>
      <c r="I10" s="29"/>
      <c r="J10" s="19"/>
    </row>
    <row r="11" spans="1:11" ht="90">
      <c r="A11" s="27"/>
      <c r="B11" s="30"/>
      <c r="C11" s="503" t="s">
        <v>12</v>
      </c>
      <c r="D11" s="353" t="s">
        <v>333</v>
      </c>
      <c r="I11" s="29"/>
      <c r="J11" s="19"/>
    </row>
    <row r="12" spans="1:11" ht="15.75">
      <c r="A12" s="27"/>
      <c r="B12" s="30"/>
      <c r="C12" s="504" t="s">
        <v>13</v>
      </c>
      <c r="D12" s="353" t="s">
        <v>332</v>
      </c>
      <c r="I12" s="29"/>
      <c r="J12" s="19"/>
    </row>
    <row r="13" spans="1:11" ht="15.75">
      <c r="A13" s="27"/>
      <c r="B13" s="30"/>
      <c r="C13" s="504" t="s">
        <v>14</v>
      </c>
      <c r="D13" s="560">
        <v>46066</v>
      </c>
      <c r="I13" s="29"/>
      <c r="J13" s="19"/>
    </row>
    <row r="14" spans="1:11" ht="15.75">
      <c r="A14" s="27"/>
      <c r="B14" s="30"/>
      <c r="C14" s="503" t="s">
        <v>113</v>
      </c>
      <c r="D14" s="353">
        <v>1</v>
      </c>
      <c r="I14" s="29"/>
      <c r="J14" s="19"/>
    </row>
    <row r="15" spans="1:11" ht="15.75">
      <c r="A15" s="27"/>
      <c r="B15" s="30"/>
      <c r="C15" s="503" t="s">
        <v>105</v>
      </c>
      <c r="D15" s="503" t="s">
        <v>112</v>
      </c>
      <c r="I15" s="29"/>
      <c r="J15" s="19"/>
      <c r="K15" s="19"/>
    </row>
    <row r="16" spans="1:11" ht="15.75">
      <c r="A16" s="27"/>
      <c r="B16" s="28"/>
      <c r="C16" s="331" t="s">
        <v>349</v>
      </c>
      <c r="D16" s="320">
        <v>1416</v>
      </c>
      <c r="I16" s="29"/>
      <c r="J16" s="19"/>
      <c r="K16" s="19"/>
    </row>
    <row r="17" spans="1:11" ht="15.75" hidden="1">
      <c r="A17" s="27"/>
      <c r="B17" s="28"/>
      <c r="C17" s="331" t="s">
        <v>107</v>
      </c>
      <c r="D17" s="320" t="s">
        <v>114</v>
      </c>
      <c r="I17" s="29"/>
      <c r="J17" s="19"/>
      <c r="K17" s="19"/>
    </row>
    <row r="18" spans="1:11" ht="15.75" hidden="1">
      <c r="A18" s="27"/>
      <c r="B18" s="28"/>
      <c r="C18" s="331" t="s">
        <v>108</v>
      </c>
      <c r="D18" s="320" t="s">
        <v>115</v>
      </c>
      <c r="I18" s="29"/>
      <c r="J18" s="19"/>
      <c r="K18" s="19"/>
    </row>
    <row r="19" spans="1:11" ht="15.75" hidden="1">
      <c r="A19" s="27"/>
      <c r="B19" s="28"/>
      <c r="C19" s="331" t="s">
        <v>109</v>
      </c>
      <c r="D19" s="320" t="s">
        <v>116</v>
      </c>
      <c r="I19" s="29"/>
      <c r="J19" s="19"/>
      <c r="K19" s="19"/>
    </row>
    <row r="20" spans="1:11" ht="15.75" hidden="1">
      <c r="A20" s="27"/>
      <c r="B20" s="28"/>
      <c r="C20" s="331" t="s">
        <v>110</v>
      </c>
      <c r="D20" s="320" t="s">
        <v>117</v>
      </c>
      <c r="I20" s="29"/>
      <c r="J20" s="19"/>
      <c r="K20" s="19"/>
    </row>
    <row r="21" spans="1:11" ht="15.75" hidden="1">
      <c r="A21" s="27"/>
      <c r="B21" s="28"/>
      <c r="C21" s="331" t="s">
        <v>111</v>
      </c>
      <c r="D21" s="320" t="s">
        <v>118</v>
      </c>
      <c r="I21" s="29"/>
      <c r="J21" s="19"/>
      <c r="K21" s="19"/>
    </row>
    <row r="22" spans="1:11" ht="15.75" hidden="1">
      <c r="A22" s="27"/>
      <c r="B22" s="28"/>
      <c r="C22" s="331" t="s">
        <v>119</v>
      </c>
      <c r="D22" s="320" t="s">
        <v>128</v>
      </c>
      <c r="I22" s="29"/>
      <c r="J22" s="19"/>
      <c r="K22" s="19"/>
    </row>
    <row r="23" spans="1:11" ht="15.75" hidden="1">
      <c r="A23" s="27"/>
      <c r="B23" s="28"/>
      <c r="C23" s="331" t="s">
        <v>120</v>
      </c>
      <c r="D23" s="320" t="s">
        <v>129</v>
      </c>
      <c r="I23" s="29"/>
      <c r="J23" s="19"/>
      <c r="K23" s="19"/>
    </row>
    <row r="24" spans="1:11" ht="15.75" hidden="1">
      <c r="A24" s="27"/>
      <c r="B24" s="28"/>
      <c r="C24" s="331" t="s">
        <v>121</v>
      </c>
      <c r="D24" s="320" t="s">
        <v>130</v>
      </c>
      <c r="I24" s="29"/>
      <c r="J24" s="19"/>
      <c r="K24" s="19"/>
    </row>
    <row r="25" spans="1:11" ht="15.75" hidden="1">
      <c r="A25" s="27"/>
      <c r="B25" s="28"/>
      <c r="C25" s="331" t="s">
        <v>122</v>
      </c>
      <c r="D25" s="320" t="s">
        <v>131</v>
      </c>
      <c r="I25" s="29"/>
      <c r="J25" s="19"/>
      <c r="K25" s="19"/>
    </row>
    <row r="26" spans="1:11" ht="15.75" hidden="1">
      <c r="A26" s="27"/>
      <c r="B26" s="28"/>
      <c r="C26" s="331" t="s">
        <v>123</v>
      </c>
      <c r="D26" s="320" t="s">
        <v>132</v>
      </c>
      <c r="I26" s="29"/>
      <c r="J26" s="19"/>
      <c r="K26" s="19"/>
    </row>
    <row r="27" spans="1:11" ht="15.75" hidden="1">
      <c r="A27" s="27"/>
      <c r="B27" s="28"/>
      <c r="C27" s="331" t="s">
        <v>124</v>
      </c>
      <c r="D27" s="320" t="s">
        <v>133</v>
      </c>
      <c r="I27" s="29"/>
      <c r="J27" s="19"/>
      <c r="K27" s="19"/>
    </row>
    <row r="28" spans="1:11" ht="15.75" hidden="1">
      <c r="A28" s="27"/>
      <c r="B28" s="28"/>
      <c r="C28" s="331" t="s">
        <v>125</v>
      </c>
      <c r="D28" s="320" t="s">
        <v>134</v>
      </c>
      <c r="I28" s="29"/>
      <c r="J28" s="19"/>
      <c r="K28" s="19"/>
    </row>
    <row r="29" spans="1:11" ht="15.75" hidden="1">
      <c r="A29" s="27"/>
      <c r="B29" s="28"/>
      <c r="C29" s="331" t="s">
        <v>126</v>
      </c>
      <c r="D29" s="320" t="s">
        <v>135</v>
      </c>
      <c r="I29" s="29"/>
      <c r="J29" s="19"/>
      <c r="K29" s="19"/>
    </row>
    <row r="30" spans="1:11" ht="15.75" hidden="1">
      <c r="A30" s="27"/>
      <c r="B30" s="28"/>
      <c r="C30" s="331" t="s">
        <v>127</v>
      </c>
      <c r="D30" s="320" t="s">
        <v>136</v>
      </c>
      <c r="I30" s="29"/>
      <c r="J30" s="19"/>
      <c r="K30" s="19"/>
    </row>
    <row r="31" spans="1:11" ht="15.75">
      <c r="A31" s="27"/>
      <c r="B31" s="28"/>
      <c r="C31" s="505" t="s">
        <v>15</v>
      </c>
      <c r="D31" s="31">
        <f>SUM(D16:D30)</f>
        <v>1416</v>
      </c>
      <c r="I31" s="29"/>
      <c r="J31" s="19"/>
      <c r="K31" s="19"/>
    </row>
    <row r="32" spans="1:11" ht="14.25" customHeight="1">
      <c r="B32" s="32"/>
      <c r="C32" s="33"/>
      <c r="D32" s="32"/>
      <c r="E32" s="34"/>
      <c r="F32" s="34"/>
      <c r="G32" s="34"/>
      <c r="I32" s="29"/>
      <c r="J32" s="35"/>
      <c r="K32" s="35"/>
    </row>
    <row r="34" spans="2:6" ht="18">
      <c r="B34" s="36" t="s">
        <v>155</v>
      </c>
    </row>
    <row r="35" spans="2:6" ht="15.75">
      <c r="B35" s="512" t="s">
        <v>156</v>
      </c>
      <c r="C35" s="513"/>
      <c r="D35" s="502" t="s">
        <v>138</v>
      </c>
      <c r="E35" s="37"/>
      <c r="F35" s="37"/>
    </row>
    <row r="36" spans="2:6">
      <c r="B36" s="487" t="s">
        <v>232</v>
      </c>
      <c r="C36" s="487"/>
      <c r="D36" s="352" t="s">
        <v>68</v>
      </c>
    </row>
    <row r="37" spans="2:6" ht="30.95" customHeight="1">
      <c r="B37" s="487" t="s">
        <v>250</v>
      </c>
      <c r="C37" s="487"/>
      <c r="D37" s="352" t="s">
        <v>65</v>
      </c>
    </row>
    <row r="38" spans="2:6" ht="30.95" hidden="1" customHeight="1">
      <c r="B38" s="487" t="s">
        <v>235</v>
      </c>
      <c r="C38" s="487"/>
      <c r="D38" s="352"/>
    </row>
    <row r="39" spans="2:6" ht="30.95" hidden="1" customHeight="1">
      <c r="B39" s="487" t="s">
        <v>233</v>
      </c>
      <c r="C39" s="487"/>
      <c r="D39" s="352"/>
    </row>
    <row r="40" spans="2:6" ht="30.95" customHeight="1">
      <c r="B40" s="487" t="s">
        <v>234</v>
      </c>
      <c r="C40" s="487"/>
      <c r="D40" s="352" t="s">
        <v>65</v>
      </c>
    </row>
    <row r="41" spans="2:6" ht="30.95" customHeight="1">
      <c r="B41" s="514" t="s">
        <v>158</v>
      </c>
      <c r="C41" s="515"/>
      <c r="D41" s="318" t="s">
        <v>159</v>
      </c>
    </row>
    <row r="42" spans="2:6" ht="30.95" hidden="1" customHeight="1">
      <c r="B42" s="514" t="s">
        <v>158</v>
      </c>
      <c r="C42" s="515"/>
      <c r="D42" s="319" t="s">
        <v>230</v>
      </c>
    </row>
    <row r="43" spans="2:6" ht="30.95" hidden="1" customHeight="1">
      <c r="B43" s="514" t="s">
        <v>158</v>
      </c>
      <c r="C43" s="515"/>
      <c r="D43" s="319" t="s">
        <v>231</v>
      </c>
    </row>
    <row r="44" spans="2:6" ht="30.95" hidden="1" customHeight="1">
      <c r="B44" s="514" t="s">
        <v>158</v>
      </c>
      <c r="C44" s="515"/>
      <c r="D44" s="319" t="s">
        <v>160</v>
      </c>
    </row>
    <row r="45" spans="2:6" ht="30.95" customHeight="1">
      <c r="B45" s="514" t="s">
        <v>158</v>
      </c>
      <c r="C45" s="515"/>
      <c r="D45" s="319" t="s">
        <v>161</v>
      </c>
    </row>
    <row r="46" spans="2:6" ht="30.95" customHeight="1">
      <c r="B46" s="38" t="s">
        <v>162</v>
      </c>
      <c r="C46" s="38" t="s">
        <v>163</v>
      </c>
      <c r="D46" s="38" t="s">
        <v>164</v>
      </c>
    </row>
    <row r="47" spans="2:6" ht="90">
      <c r="B47" s="39" t="s">
        <v>225</v>
      </c>
      <c r="C47" s="353" t="s">
        <v>102</v>
      </c>
      <c r="D47" s="353" t="s">
        <v>337</v>
      </c>
    </row>
    <row r="48" spans="2:6" ht="285">
      <c r="B48" s="39" t="s">
        <v>323</v>
      </c>
      <c r="C48" s="353" t="s">
        <v>102</v>
      </c>
      <c r="D48" s="353" t="s">
        <v>338</v>
      </c>
    </row>
    <row r="49" spans="1:6" ht="45">
      <c r="B49" s="39" t="s">
        <v>324</v>
      </c>
      <c r="C49" s="353" t="s">
        <v>102</v>
      </c>
      <c r="D49" s="353" t="s">
        <v>340</v>
      </c>
    </row>
    <row r="50" spans="1:6" ht="240">
      <c r="B50" s="39" t="s">
        <v>226</v>
      </c>
      <c r="C50" s="353" t="s">
        <v>341</v>
      </c>
      <c r="D50" s="353" t="s">
        <v>339</v>
      </c>
    </row>
    <row r="51" spans="1:6" ht="15.75">
      <c r="B51" s="512" t="s">
        <v>157</v>
      </c>
      <c r="C51" s="516"/>
      <c r="D51" s="502" t="s">
        <v>138</v>
      </c>
    </row>
    <row r="52" spans="1:6" ht="30.95" customHeight="1">
      <c r="B52" s="487" t="s">
        <v>236</v>
      </c>
      <c r="C52" s="514"/>
      <c r="D52" s="352" t="s">
        <v>65</v>
      </c>
    </row>
    <row r="53" spans="1:6" ht="30.95" hidden="1" customHeight="1">
      <c r="B53" s="487" t="s">
        <v>237</v>
      </c>
      <c r="C53" s="487"/>
      <c r="D53" s="352"/>
    </row>
    <row r="54" spans="1:6" ht="30.95" customHeight="1">
      <c r="B54" s="518" t="s">
        <v>238</v>
      </c>
      <c r="C54" s="519"/>
      <c r="D54" s="352" t="s">
        <v>65</v>
      </c>
    </row>
    <row r="55" spans="1:6" ht="31.5" hidden="1" customHeight="1">
      <c r="B55" s="514" t="s">
        <v>158</v>
      </c>
      <c r="C55" s="515"/>
      <c r="D55" s="517" t="s">
        <v>165</v>
      </c>
    </row>
    <row r="56" spans="1:6" ht="31.5" hidden="1" customHeight="1">
      <c r="B56" s="520" t="s">
        <v>158</v>
      </c>
      <c r="C56" s="521"/>
      <c r="D56" s="517" t="s">
        <v>167</v>
      </c>
    </row>
    <row r="57" spans="1:6" ht="31.5" hidden="1" customHeight="1">
      <c r="B57" s="520" t="s">
        <v>158</v>
      </c>
      <c r="C57" s="521"/>
      <c r="D57" s="517" t="s">
        <v>166</v>
      </c>
    </row>
    <row r="58" spans="1:6" ht="30.95" customHeight="1">
      <c r="B58" s="520" t="s">
        <v>194</v>
      </c>
      <c r="C58" s="521"/>
      <c r="D58" s="318" t="s">
        <v>195</v>
      </c>
    </row>
    <row r="59" spans="1:6" ht="31.5">
      <c r="A59" s="40"/>
      <c r="B59" s="38" t="s">
        <v>162</v>
      </c>
      <c r="C59" s="38" t="s">
        <v>163</v>
      </c>
      <c r="D59" s="38" t="s">
        <v>164</v>
      </c>
      <c r="E59" s="41"/>
      <c r="F59" s="42"/>
    </row>
    <row r="60" spans="1:6" ht="30.95" customHeight="1">
      <c r="B60" s="11" t="s">
        <v>24</v>
      </c>
      <c r="C60" s="353" t="s">
        <v>102</v>
      </c>
      <c r="D60" s="353" t="s">
        <v>342</v>
      </c>
      <c r="E60" s="23"/>
    </row>
    <row r="61" spans="1:6" ht="210">
      <c r="B61" s="11" t="s">
        <v>25</v>
      </c>
      <c r="C61" s="353" t="s">
        <v>343</v>
      </c>
      <c r="D61" s="353" t="s">
        <v>432</v>
      </c>
      <c r="E61" s="23"/>
    </row>
    <row r="62" spans="1:6" ht="210">
      <c r="B62" s="11" t="s">
        <v>26</v>
      </c>
      <c r="C62" s="353" t="s">
        <v>344</v>
      </c>
      <c r="D62" s="353" t="s">
        <v>414</v>
      </c>
      <c r="E62" s="23"/>
    </row>
    <row r="63" spans="1:6" ht="210">
      <c r="B63" s="11" t="s">
        <v>27</v>
      </c>
      <c r="C63" s="353" t="s">
        <v>345</v>
      </c>
      <c r="D63" s="353" t="s">
        <v>429</v>
      </c>
      <c r="E63" s="23"/>
    </row>
    <row r="64" spans="1:6" ht="120">
      <c r="B64" s="11" t="s">
        <v>28</v>
      </c>
      <c r="C64" s="353" t="s">
        <v>346</v>
      </c>
      <c r="D64" s="353" t="s">
        <v>428</v>
      </c>
      <c r="E64" s="23"/>
    </row>
    <row r="65" spans="1:16" ht="30.95" customHeight="1">
      <c r="B65" s="11" t="s">
        <v>29</v>
      </c>
      <c r="C65" s="353" t="s">
        <v>347</v>
      </c>
      <c r="D65" s="353" t="s">
        <v>425</v>
      </c>
      <c r="E65" s="23"/>
    </row>
    <row r="66" spans="1:16" ht="375">
      <c r="B66" s="11" t="s">
        <v>30</v>
      </c>
      <c r="C66" s="353" t="s">
        <v>348</v>
      </c>
      <c r="D66" s="353" t="s">
        <v>430</v>
      </c>
      <c r="E66" s="43"/>
      <c r="F66"/>
    </row>
    <row r="68" spans="1:16" ht="15.75">
      <c r="E68" s="44"/>
      <c r="F68" s="44"/>
      <c r="G68" s="44"/>
      <c r="H68"/>
    </row>
    <row r="69" spans="1:16" customFormat="1" ht="18">
      <c r="A69" s="5"/>
      <c r="B69" s="36" t="s">
        <v>224</v>
      </c>
      <c r="C69" s="23"/>
      <c r="D69" s="23"/>
      <c r="E69" s="5"/>
      <c r="K69" s="5"/>
      <c r="L69" s="5"/>
      <c r="M69" s="5"/>
      <c r="N69" s="5"/>
    </row>
    <row r="70" spans="1:16" customFormat="1" ht="18.75">
      <c r="A70" s="5"/>
      <c r="B70" s="62" t="s">
        <v>298</v>
      </c>
      <c r="C70" s="23"/>
      <c r="D70" s="23"/>
      <c r="E70" s="5"/>
      <c r="K70" s="5"/>
      <c r="L70" s="5"/>
      <c r="M70" s="5"/>
      <c r="N70" s="5"/>
    </row>
    <row r="71" spans="1:16" customFormat="1" ht="62.1" customHeight="1">
      <c r="A71" s="5"/>
      <c r="B71" s="537"/>
      <c r="C71" s="538"/>
      <c r="D71" s="539"/>
      <c r="E71" s="607" t="s">
        <v>150</v>
      </c>
      <c r="F71" s="607"/>
      <c r="G71" s="607"/>
      <c r="H71" s="607"/>
      <c r="I71" s="607"/>
      <c r="J71" s="607"/>
      <c r="K71" s="607"/>
      <c r="L71" s="608"/>
      <c r="M71" s="501" t="s">
        <v>181</v>
      </c>
      <c r="N71" s="500" t="s">
        <v>182</v>
      </c>
      <c r="O71" s="498" t="s">
        <v>189</v>
      </c>
      <c r="P71" s="499" t="s">
        <v>190</v>
      </c>
    </row>
    <row r="72" spans="1:16" customFormat="1" ht="15.75">
      <c r="B72" s="540"/>
      <c r="C72" s="541"/>
      <c r="D72" s="542"/>
      <c r="E72" s="536" t="s">
        <v>31</v>
      </c>
      <c r="F72" s="348" t="s">
        <v>64</v>
      </c>
      <c r="G72" s="348" t="s">
        <v>66</v>
      </c>
      <c r="H72" s="348" t="s">
        <v>139</v>
      </c>
      <c r="I72" s="348" t="s">
        <v>32</v>
      </c>
      <c r="J72" s="348" t="s">
        <v>140</v>
      </c>
      <c r="K72" s="348" t="s">
        <v>34</v>
      </c>
      <c r="L72" s="63" t="s">
        <v>95</v>
      </c>
      <c r="M72" s="558"/>
      <c r="N72" s="552"/>
      <c r="O72" s="554"/>
      <c r="P72" s="556"/>
    </row>
    <row r="73" spans="1:16" customFormat="1" ht="15.75">
      <c r="B73" s="583" t="s">
        <v>251</v>
      </c>
      <c r="C73" s="583"/>
      <c r="D73" s="583"/>
      <c r="E73" s="351" t="s">
        <v>102</v>
      </c>
      <c r="F73" s="183" t="s">
        <v>65</v>
      </c>
      <c r="G73" s="183" t="s">
        <v>65</v>
      </c>
      <c r="H73" s="183" t="s">
        <v>65</v>
      </c>
      <c r="I73" s="183" t="s">
        <v>65</v>
      </c>
      <c r="J73" s="183" t="s">
        <v>65</v>
      </c>
      <c r="K73" s="183" t="s">
        <v>65</v>
      </c>
      <c r="L73" s="351" t="s">
        <v>102</v>
      </c>
      <c r="M73" s="558"/>
      <c r="N73" s="552"/>
      <c r="O73" s="554"/>
      <c r="P73" s="556"/>
    </row>
    <row r="74" spans="1:16" customFormat="1" ht="15.75">
      <c r="B74" s="610" t="s">
        <v>252</v>
      </c>
      <c r="C74" s="610"/>
      <c r="D74" s="610"/>
      <c r="E74" s="351" t="s">
        <v>102</v>
      </c>
      <c r="F74" s="183" t="s">
        <v>65</v>
      </c>
      <c r="G74" s="183" t="s">
        <v>65</v>
      </c>
      <c r="H74" s="183" t="s">
        <v>65</v>
      </c>
      <c r="I74" s="183" t="s">
        <v>65</v>
      </c>
      <c r="J74" s="183" t="s">
        <v>65</v>
      </c>
      <c r="K74" s="183" t="s">
        <v>65</v>
      </c>
      <c r="L74" s="351" t="s">
        <v>102</v>
      </c>
      <c r="M74" s="558"/>
      <c r="N74" s="552"/>
      <c r="O74" s="554"/>
      <c r="P74" s="556"/>
    </row>
    <row r="75" spans="1:16" customFormat="1" ht="15.75">
      <c r="B75" s="610" t="s">
        <v>158</v>
      </c>
      <c r="C75" s="610"/>
      <c r="D75" s="610"/>
      <c r="E75" s="351" t="s">
        <v>187</v>
      </c>
      <c r="F75" s="64" t="str">
        <f>IF(F73="Yes","Design for FLEXIBILITY",IF(F74="Yes","Design for REPLACEABILITY",IF(AND(F73="No",F74="No"),"Design for ADAPTABILITY","")))</f>
        <v>Design for ADAPTABILITY</v>
      </c>
      <c r="G75" s="64" t="str">
        <f t="shared" ref="G75:K75" si="0">IF(G73="Yes","Design for FLEXIBILITY",IF(G74="Yes","Design for REPLACEABILITY",IF(AND(G73="No",G74="No"),"Design for ADAPTABILITY","")))</f>
        <v>Design for ADAPTABILITY</v>
      </c>
      <c r="H75" s="64" t="str">
        <f t="shared" si="0"/>
        <v>Design for ADAPTABILITY</v>
      </c>
      <c r="I75" s="64" t="str">
        <f t="shared" si="0"/>
        <v>Design for ADAPTABILITY</v>
      </c>
      <c r="J75" s="64" t="str">
        <f t="shared" si="0"/>
        <v>Design for ADAPTABILITY</v>
      </c>
      <c r="K75" s="64" t="str">
        <f t="shared" si="0"/>
        <v>Design for ADAPTABILITY</v>
      </c>
      <c r="L75" s="351" t="s">
        <v>187</v>
      </c>
      <c r="M75" s="558"/>
      <c r="N75" s="552"/>
      <c r="O75" s="554"/>
      <c r="P75" s="556"/>
    </row>
    <row r="76" spans="1:16" customFormat="1" ht="15.75">
      <c r="B76" s="609" t="s">
        <v>183</v>
      </c>
      <c r="C76" s="609"/>
      <c r="D76" s="609"/>
      <c r="E76" s="616" t="s">
        <v>197</v>
      </c>
      <c r="F76" s="617"/>
      <c r="G76" s="617"/>
      <c r="H76" s="617"/>
      <c r="I76" s="617"/>
      <c r="J76" s="617"/>
      <c r="K76" s="617"/>
      <c r="L76" s="618"/>
      <c r="M76" s="559"/>
      <c r="N76" s="553"/>
      <c r="O76" s="555"/>
      <c r="P76" s="557"/>
    </row>
    <row r="77" spans="1:16" customFormat="1" ht="105">
      <c r="B77" s="588" t="s">
        <v>146</v>
      </c>
      <c r="C77" s="588"/>
      <c r="D77" s="365" t="s">
        <v>151</v>
      </c>
      <c r="E77" s="354" t="s">
        <v>412</v>
      </c>
      <c r="F77" s="354" t="s">
        <v>358</v>
      </c>
      <c r="G77" s="354" t="s">
        <v>357</v>
      </c>
      <c r="H77" s="354" t="s">
        <v>352</v>
      </c>
      <c r="I77" s="354" t="s">
        <v>376</v>
      </c>
      <c r="J77" s="354" t="s">
        <v>350</v>
      </c>
      <c r="K77" s="354" t="s">
        <v>351</v>
      </c>
      <c r="L77" s="182" t="s">
        <v>367</v>
      </c>
      <c r="M77" s="322"/>
      <c r="N77" s="352"/>
      <c r="O77" s="211"/>
      <c r="P77" s="211"/>
    </row>
    <row r="78" spans="1:16" customFormat="1" ht="105">
      <c r="B78" s="588"/>
      <c r="C78" s="588"/>
      <c r="D78" s="365" t="s">
        <v>152</v>
      </c>
      <c r="E78" s="354" t="s">
        <v>359</v>
      </c>
      <c r="F78" s="354" t="s">
        <v>361</v>
      </c>
      <c r="G78" s="354" t="s">
        <v>362</v>
      </c>
      <c r="H78" s="354" t="s">
        <v>353</v>
      </c>
      <c r="I78" s="354" t="s">
        <v>377</v>
      </c>
      <c r="J78" s="354" t="s">
        <v>355</v>
      </c>
      <c r="K78" s="354" t="s">
        <v>409</v>
      </c>
      <c r="L78" s="182" t="s">
        <v>409</v>
      </c>
      <c r="M78" s="322"/>
      <c r="N78" s="352"/>
      <c r="O78" s="211"/>
      <c r="P78" s="211"/>
    </row>
    <row r="79" spans="1:16" customFormat="1" ht="75">
      <c r="B79" s="588"/>
      <c r="C79" s="588"/>
      <c r="D79" s="365" t="s">
        <v>153</v>
      </c>
      <c r="E79" s="354" t="s">
        <v>360</v>
      </c>
      <c r="F79" s="354" t="s">
        <v>363</v>
      </c>
      <c r="G79" s="354" t="s">
        <v>363</v>
      </c>
      <c r="H79" s="354" t="s">
        <v>354</v>
      </c>
      <c r="I79" s="354" t="s">
        <v>378</v>
      </c>
      <c r="J79" s="354" t="s">
        <v>356</v>
      </c>
      <c r="K79" s="354" t="s">
        <v>410</v>
      </c>
      <c r="L79" s="182" t="s">
        <v>411</v>
      </c>
      <c r="M79" s="322"/>
      <c r="N79" s="352"/>
      <c r="O79" s="211"/>
      <c r="P79" s="211"/>
    </row>
    <row r="80" spans="1:16" customFormat="1" ht="75">
      <c r="B80" s="588"/>
      <c r="C80" s="588"/>
      <c r="D80" s="365" t="s">
        <v>154</v>
      </c>
      <c r="E80" s="354" t="s">
        <v>409</v>
      </c>
      <c r="F80" s="354" t="s">
        <v>364</v>
      </c>
      <c r="G80" s="354" t="s">
        <v>365</v>
      </c>
      <c r="H80" s="354" t="s">
        <v>409</v>
      </c>
      <c r="I80" s="354" t="s">
        <v>379</v>
      </c>
      <c r="J80" s="354" t="s">
        <v>409</v>
      </c>
      <c r="K80" s="354" t="s">
        <v>409</v>
      </c>
      <c r="L80" s="182" t="s">
        <v>409</v>
      </c>
      <c r="M80" s="322"/>
      <c r="N80" s="352"/>
      <c r="O80" s="211"/>
      <c r="P80" s="211"/>
    </row>
    <row r="81" spans="1:44" customFormat="1" ht="150">
      <c r="B81" s="614" t="s">
        <v>147</v>
      </c>
      <c r="C81" s="615"/>
      <c r="D81" s="544"/>
      <c r="E81" s="354" t="s">
        <v>431</v>
      </c>
      <c r="F81" s="354" t="s">
        <v>374</v>
      </c>
      <c r="G81" s="354" t="s">
        <v>375</v>
      </c>
      <c r="H81" s="354" t="s">
        <v>426</v>
      </c>
      <c r="I81" s="354" t="s">
        <v>419</v>
      </c>
      <c r="J81" s="354" t="s">
        <v>418</v>
      </c>
      <c r="K81" s="354" t="s">
        <v>417</v>
      </c>
      <c r="L81" s="182" t="s">
        <v>409</v>
      </c>
      <c r="M81" s="322"/>
      <c r="N81" s="352"/>
      <c r="O81" s="211"/>
      <c r="P81" s="211"/>
    </row>
    <row r="82" spans="1:44" customFormat="1" ht="165">
      <c r="B82" s="614" t="s">
        <v>148</v>
      </c>
      <c r="C82" s="615"/>
      <c r="D82" s="544"/>
      <c r="E82" s="354" t="s">
        <v>413</v>
      </c>
      <c r="F82" s="354" t="s">
        <v>371</v>
      </c>
      <c r="G82" s="354" t="s">
        <v>370</v>
      </c>
      <c r="H82" s="354" t="s">
        <v>427</v>
      </c>
      <c r="I82" s="354" t="s">
        <v>381</v>
      </c>
      <c r="J82" s="354" t="s">
        <v>415</v>
      </c>
      <c r="K82" s="354" t="s">
        <v>416</v>
      </c>
      <c r="L82" s="182" t="s">
        <v>422</v>
      </c>
      <c r="M82" s="322"/>
      <c r="N82" s="352"/>
      <c r="O82" s="211"/>
      <c r="P82" s="211"/>
    </row>
    <row r="83" spans="1:44" customFormat="1" ht="150">
      <c r="B83" s="614" t="s">
        <v>149</v>
      </c>
      <c r="C83" s="615"/>
      <c r="D83" s="544"/>
      <c r="E83" s="354" t="s">
        <v>372</v>
      </c>
      <c r="F83" s="354" t="s">
        <v>373</v>
      </c>
      <c r="G83" s="354" t="s">
        <v>409</v>
      </c>
      <c r="H83" s="354" t="s">
        <v>424</v>
      </c>
      <c r="I83" s="354" t="s">
        <v>380</v>
      </c>
      <c r="J83" s="354" t="s">
        <v>423</v>
      </c>
      <c r="K83" s="354" t="s">
        <v>409</v>
      </c>
      <c r="L83" s="182" t="s">
        <v>409</v>
      </c>
      <c r="M83" s="322"/>
      <c r="N83" s="352"/>
      <c r="O83" s="211"/>
      <c r="P83" s="211"/>
    </row>
    <row r="84" spans="1:44" customFormat="1" ht="150">
      <c r="B84" s="614" t="s">
        <v>168</v>
      </c>
      <c r="C84" s="615"/>
      <c r="D84" s="544"/>
      <c r="E84" s="354" t="s">
        <v>366</v>
      </c>
      <c r="F84" s="354" t="s">
        <v>368</v>
      </c>
      <c r="G84" s="354" t="s">
        <v>369</v>
      </c>
      <c r="H84" s="354" t="s">
        <v>409</v>
      </c>
      <c r="I84" s="354" t="s">
        <v>420</v>
      </c>
      <c r="J84" s="354" t="s">
        <v>409</v>
      </c>
      <c r="K84" s="354" t="s">
        <v>409</v>
      </c>
      <c r="L84" s="182" t="s">
        <v>421</v>
      </c>
      <c r="M84" s="322"/>
      <c r="N84" s="352"/>
      <c r="O84" s="211"/>
      <c r="P84" s="211"/>
    </row>
    <row r="85" spans="1:44" ht="15.75">
      <c r="A85"/>
      <c r="C85" s="5"/>
      <c r="D85" s="5"/>
      <c r="F85"/>
      <c r="G85"/>
      <c r="H85"/>
    </row>
    <row r="86" spans="1:44" s="49" customFormat="1" ht="15.75">
      <c r="A86"/>
      <c r="E86" s="50"/>
      <c r="F86" s="51"/>
      <c r="G86" s="51"/>
      <c r="H86" s="51"/>
      <c r="I86" s="51"/>
    </row>
    <row r="87" spans="1:44" s="49" customFormat="1" ht="18">
      <c r="B87" s="66" t="s">
        <v>188</v>
      </c>
      <c r="C87" s="67"/>
      <c r="D87" s="65"/>
      <c r="E87" s="65"/>
    </row>
    <row r="88" spans="1:44" s="49" customFormat="1" ht="18.75">
      <c r="B88" s="281" t="s">
        <v>302</v>
      </c>
      <c r="C88" s="67"/>
      <c r="D88" s="65"/>
      <c r="E88" s="65"/>
    </row>
    <row r="89" spans="1:44" s="49" customFormat="1" ht="62.45" customHeight="1" thickBot="1">
      <c r="B89" s="372"/>
      <c r="C89" s="589" t="s">
        <v>35</v>
      </c>
      <c r="D89" s="590"/>
      <c r="E89" s="611" t="s">
        <v>36</v>
      </c>
      <c r="F89" s="612"/>
      <c r="G89" s="612"/>
      <c r="H89" s="612"/>
      <c r="I89" s="612"/>
      <c r="J89" s="612"/>
      <c r="K89" s="612"/>
      <c r="L89" s="628"/>
      <c r="M89" s="611" t="s">
        <v>37</v>
      </c>
      <c r="N89" s="612"/>
      <c r="O89" s="612"/>
      <c r="P89" s="612"/>
      <c r="Q89" s="628"/>
      <c r="R89" s="611" t="s">
        <v>38</v>
      </c>
      <c r="S89" s="612"/>
      <c r="T89" s="612"/>
      <c r="U89" s="612"/>
      <c r="V89" s="613"/>
      <c r="W89" s="622" t="s">
        <v>39</v>
      </c>
      <c r="X89" s="612"/>
      <c r="Y89" s="612"/>
      <c r="Z89" s="612"/>
      <c r="AE89" s="68"/>
      <c r="AF89" s="68"/>
      <c r="AG89" s="68"/>
      <c r="AH89" s="68"/>
      <c r="AI89" s="68"/>
      <c r="AJ89" s="68"/>
      <c r="AK89" s="68"/>
      <c r="AL89" s="68"/>
      <c r="AM89" s="68"/>
      <c r="AN89" s="68"/>
      <c r="AO89" s="68"/>
      <c r="AP89" s="68"/>
      <c r="AQ89" s="68"/>
      <c r="AR89" s="68"/>
    </row>
    <row r="90" spans="1:44" s="49" customFormat="1" ht="83.1" customHeight="1" thickTop="1" thickBot="1">
      <c r="B90" s="372"/>
      <c r="C90" s="591" t="s">
        <v>273</v>
      </c>
      <c r="D90" s="592"/>
      <c r="E90" s="69" t="s">
        <v>40</v>
      </c>
      <c r="F90" s="70" t="s">
        <v>41</v>
      </c>
      <c r="G90" s="71" t="s">
        <v>42</v>
      </c>
      <c r="H90" s="71" t="s">
        <v>185</v>
      </c>
      <c r="I90" s="71" t="s">
        <v>43</v>
      </c>
      <c r="J90" s="71" t="s">
        <v>44</v>
      </c>
      <c r="K90" s="71" t="s">
        <v>45</v>
      </c>
      <c r="L90" s="71" t="s">
        <v>46</v>
      </c>
      <c r="M90" s="69" t="s">
        <v>47</v>
      </c>
      <c r="N90" s="70" t="s">
        <v>48</v>
      </c>
      <c r="O90" s="70" t="s">
        <v>49</v>
      </c>
      <c r="P90" s="71" t="s">
        <v>50</v>
      </c>
      <c r="Q90" s="72" t="s">
        <v>51</v>
      </c>
      <c r="R90" s="73" t="s">
        <v>52</v>
      </c>
      <c r="S90" s="70" t="s">
        <v>90</v>
      </c>
      <c r="T90" s="70" t="s">
        <v>53</v>
      </c>
      <c r="U90" s="70" t="s">
        <v>54</v>
      </c>
      <c r="V90" s="74" t="s">
        <v>55</v>
      </c>
      <c r="W90" s="75" t="s">
        <v>56</v>
      </c>
      <c r="X90" s="71" t="s">
        <v>57</v>
      </c>
      <c r="Y90" s="70" t="s">
        <v>58</v>
      </c>
      <c r="Z90" s="76" t="s">
        <v>59</v>
      </c>
      <c r="AB90" s="77"/>
      <c r="AC90" s="77"/>
      <c r="AD90" s="77"/>
      <c r="AE90" s="77"/>
      <c r="AF90" s="77"/>
      <c r="AG90" s="77"/>
      <c r="AH90" s="77"/>
      <c r="AI90" s="77"/>
      <c r="AJ90" s="77"/>
      <c r="AK90" s="77"/>
      <c r="AL90" s="77"/>
      <c r="AM90" s="77"/>
      <c r="AN90" s="77"/>
    </row>
    <row r="91" spans="1:44" s="49" customFormat="1" ht="15.6" customHeight="1">
      <c r="B91" s="78">
        <v>0.1</v>
      </c>
      <c r="C91" s="593" t="s">
        <v>60</v>
      </c>
      <c r="D91" s="594"/>
      <c r="E91" s="218" t="s">
        <v>187</v>
      </c>
      <c r="F91" s="246">
        <f>SUM(F92:F106)</f>
        <v>0</v>
      </c>
      <c r="G91" s="246">
        <f>IF(AND(F91&lt;&gt;0,$D$31&lt;&gt;0),F91/$D$31,0)</f>
        <v>0</v>
      </c>
      <c r="H91" s="79" t="s">
        <v>187</v>
      </c>
      <c r="I91" s="221" t="s">
        <v>187</v>
      </c>
      <c r="J91" s="256">
        <f>SUM(J92:J106)</f>
        <v>0</v>
      </c>
      <c r="K91" s="222" t="s">
        <v>187</v>
      </c>
      <c r="L91" s="259" t="s">
        <v>187</v>
      </c>
      <c r="M91" s="258" t="s">
        <v>187</v>
      </c>
      <c r="N91" s="258" t="s">
        <v>187</v>
      </c>
      <c r="O91" s="267">
        <f>SUM(O92:O106)</f>
        <v>0</v>
      </c>
      <c r="P91" s="224" t="s">
        <v>187</v>
      </c>
      <c r="Q91" s="271">
        <f>SUM(Q92:Q106)</f>
        <v>0</v>
      </c>
      <c r="R91" s="223" t="s">
        <v>187</v>
      </c>
      <c r="S91" s="225" t="s">
        <v>187</v>
      </c>
      <c r="T91" s="226">
        <f>IF(W91&lt;&gt;0,W91/($F$91+$O$91),0)</f>
        <v>0</v>
      </c>
      <c r="U91" s="226">
        <f>IF(Y91&lt;&gt;0,Y91/($F$91+$O$91),0)</f>
        <v>0</v>
      </c>
      <c r="V91" s="214">
        <f>1-T91-U91</f>
        <v>1</v>
      </c>
      <c r="W91" s="275">
        <f>SUM(W92:W106)</f>
        <v>0</v>
      </c>
      <c r="X91" s="275">
        <f>IF(AND(W91&lt;&gt;0,$D$31&lt;&gt;0),W91/$D$31,0)</f>
        <v>0</v>
      </c>
      <c r="Y91" s="275">
        <f>SUM(Y92:Y106)</f>
        <v>0</v>
      </c>
      <c r="Z91" s="275">
        <f>IF(AND(Y91&lt;&gt;0,$D$31&lt;&gt;0),Y91/$D$31,0)</f>
        <v>0</v>
      </c>
      <c r="AB91" s="80"/>
      <c r="AC91" s="80"/>
      <c r="AD91" s="81"/>
      <c r="AE91" s="80"/>
      <c r="AF91" s="81"/>
      <c r="AG91" s="82"/>
      <c r="AH91" s="83"/>
      <c r="AI91" s="83"/>
      <c r="AJ91" s="84"/>
      <c r="AK91" s="80"/>
      <c r="AL91" s="80"/>
      <c r="AM91" s="80"/>
      <c r="AN91" s="80"/>
    </row>
    <row r="92" spans="1:44" s="49" customFormat="1" ht="15.95" hidden="1" customHeight="1" outlineLevel="1">
      <c r="B92" s="595">
        <v>0.1</v>
      </c>
      <c r="C92" s="598" t="s">
        <v>60</v>
      </c>
      <c r="D92" s="599"/>
      <c r="E92" s="217"/>
      <c r="F92" s="220"/>
      <c r="G92" s="252">
        <f>IF(AND(F92&lt;&gt;0,$D$31&lt;&gt;0),F92/$D$31,0)</f>
        <v>0</v>
      </c>
      <c r="H92" s="212" t="s">
        <v>187</v>
      </c>
      <c r="I92" s="236">
        <v>0</v>
      </c>
      <c r="J92" s="257">
        <f>F92*I92</f>
        <v>0</v>
      </c>
      <c r="K92" s="355"/>
      <c r="L92" s="356"/>
      <c r="M92" s="323"/>
      <c r="N92" s="228">
        <f>IF(M92&lt;&gt;0,INT(59/M92),0)</f>
        <v>0</v>
      </c>
      <c r="O92" s="268">
        <f>F92*N92</f>
        <v>0</v>
      </c>
      <c r="P92" s="345">
        <v>0</v>
      </c>
      <c r="Q92" s="272">
        <f>O92*P92</f>
        <v>0</v>
      </c>
      <c r="R92" s="227"/>
      <c r="S92" s="229"/>
      <c r="T92" s="236">
        <v>0</v>
      </c>
      <c r="U92" s="236">
        <v>0</v>
      </c>
      <c r="V92" s="87">
        <f>1-T92-U92</f>
        <v>1</v>
      </c>
      <c r="W92" s="276">
        <f>T92*(F92+O92)</f>
        <v>0</v>
      </c>
      <c r="X92" s="276">
        <f>IF(AND(W92&lt;&gt;0,$D$31&lt;&gt;0),W92/$D$31,0)</f>
        <v>0</v>
      </c>
      <c r="Y92" s="276">
        <f>U92*(F92+O92)</f>
        <v>0</v>
      </c>
      <c r="Z92" s="276">
        <f>IF(AND(Y92&lt;&gt;0,$D$31&lt;&gt;0),Y92/$D$31,0)</f>
        <v>0</v>
      </c>
      <c r="AB92" s="80"/>
      <c r="AC92" s="80"/>
      <c r="AD92" s="81"/>
      <c r="AE92" s="80"/>
      <c r="AF92" s="81"/>
      <c r="AG92" s="82"/>
      <c r="AH92" s="83"/>
      <c r="AI92" s="83"/>
      <c r="AJ92" s="84"/>
      <c r="AK92" s="80"/>
      <c r="AL92" s="80"/>
      <c r="AM92" s="80"/>
      <c r="AN92" s="80"/>
    </row>
    <row r="93" spans="1:44" s="49" customFormat="1" ht="15.95" hidden="1" customHeight="1" outlineLevel="1">
      <c r="B93" s="596"/>
      <c r="C93" s="600"/>
      <c r="D93" s="601"/>
      <c r="E93" s="217"/>
      <c r="F93" s="220"/>
      <c r="G93" s="252">
        <f t="shared" ref="G93:G106" si="1">IF(AND(F93&lt;&gt;0,$D$31&lt;&gt;0),F93/$D$31,0)</f>
        <v>0</v>
      </c>
      <c r="H93" s="212" t="s">
        <v>187</v>
      </c>
      <c r="I93" s="236">
        <v>0</v>
      </c>
      <c r="J93" s="257">
        <f t="shared" ref="J93:J106" si="2">F93*I93</f>
        <v>0</v>
      </c>
      <c r="K93" s="355"/>
      <c r="L93" s="356"/>
      <c r="M93" s="323"/>
      <c r="N93" s="228">
        <f t="shared" ref="N93:N106" si="3">IF(M93&lt;&gt;0,INT(59/M93),0)</f>
        <v>0</v>
      </c>
      <c r="O93" s="268">
        <f t="shared" ref="O93:O106" si="4">F93*N93</f>
        <v>0</v>
      </c>
      <c r="P93" s="345">
        <v>0</v>
      </c>
      <c r="Q93" s="272">
        <f t="shared" ref="Q93:Q106" si="5">O93*P93</f>
        <v>0</v>
      </c>
      <c r="R93" s="227"/>
      <c r="S93" s="229"/>
      <c r="T93" s="236">
        <v>0</v>
      </c>
      <c r="U93" s="236">
        <v>0</v>
      </c>
      <c r="V93" s="87">
        <f t="shared" ref="V93:V156" si="6">1-T93-U93</f>
        <v>1</v>
      </c>
      <c r="W93" s="276">
        <f t="shared" ref="W93:W156" si="7">T93*(F93+O93)</f>
        <v>0</v>
      </c>
      <c r="X93" s="276">
        <f t="shared" ref="X93:Z156" si="8">IF(AND(W93&lt;&gt;0,$D$31&lt;&gt;0),W93/$D$31,0)</f>
        <v>0</v>
      </c>
      <c r="Y93" s="276">
        <f t="shared" ref="Y93:Y156" si="9">U93*(F93+O93)</f>
        <v>0</v>
      </c>
      <c r="Z93" s="276">
        <f t="shared" si="8"/>
        <v>0</v>
      </c>
      <c r="AB93" s="80"/>
      <c r="AC93" s="80"/>
      <c r="AD93" s="81"/>
      <c r="AE93" s="80"/>
      <c r="AF93" s="81"/>
      <c r="AG93" s="82"/>
      <c r="AH93" s="83"/>
      <c r="AI93" s="83"/>
      <c r="AJ93" s="84"/>
      <c r="AK93" s="80"/>
      <c r="AL93" s="80"/>
      <c r="AM93" s="80"/>
      <c r="AN93" s="80"/>
    </row>
    <row r="94" spans="1:44" s="49" customFormat="1" ht="15.95" hidden="1" customHeight="1" outlineLevel="1">
      <c r="B94" s="596"/>
      <c r="C94" s="600"/>
      <c r="D94" s="601"/>
      <c r="E94" s="217"/>
      <c r="F94" s="220"/>
      <c r="G94" s="252">
        <f t="shared" si="1"/>
        <v>0</v>
      </c>
      <c r="H94" s="212" t="s">
        <v>187</v>
      </c>
      <c r="I94" s="236">
        <v>0</v>
      </c>
      <c r="J94" s="257">
        <f t="shared" si="2"/>
        <v>0</v>
      </c>
      <c r="K94" s="357"/>
      <c r="L94" s="356"/>
      <c r="M94" s="323"/>
      <c r="N94" s="228">
        <f t="shared" si="3"/>
        <v>0</v>
      </c>
      <c r="O94" s="268">
        <f t="shared" si="4"/>
        <v>0</v>
      </c>
      <c r="P94" s="345">
        <v>0</v>
      </c>
      <c r="Q94" s="272">
        <f t="shared" si="5"/>
        <v>0</v>
      </c>
      <c r="R94" s="227"/>
      <c r="S94" s="229"/>
      <c r="T94" s="236">
        <v>0</v>
      </c>
      <c r="U94" s="236">
        <v>0</v>
      </c>
      <c r="V94" s="87">
        <f t="shared" si="6"/>
        <v>1</v>
      </c>
      <c r="W94" s="276">
        <f t="shared" si="7"/>
        <v>0</v>
      </c>
      <c r="X94" s="276">
        <f t="shared" si="8"/>
        <v>0</v>
      </c>
      <c r="Y94" s="276">
        <f t="shared" si="9"/>
        <v>0</v>
      </c>
      <c r="Z94" s="276">
        <f t="shared" si="8"/>
        <v>0</v>
      </c>
      <c r="AB94" s="80"/>
      <c r="AC94" s="80"/>
      <c r="AD94" s="81"/>
      <c r="AE94" s="80"/>
      <c r="AF94" s="81"/>
      <c r="AG94" s="82"/>
      <c r="AH94" s="83"/>
      <c r="AI94" s="83"/>
      <c r="AJ94" s="84"/>
      <c r="AK94" s="80"/>
      <c r="AL94" s="80"/>
      <c r="AM94" s="80"/>
      <c r="AN94" s="80"/>
    </row>
    <row r="95" spans="1:44" s="49" customFormat="1" ht="15.95" hidden="1" customHeight="1" outlineLevel="1">
      <c r="B95" s="596"/>
      <c r="C95" s="600"/>
      <c r="D95" s="601"/>
      <c r="E95" s="217"/>
      <c r="F95" s="220"/>
      <c r="G95" s="252">
        <f t="shared" si="1"/>
        <v>0</v>
      </c>
      <c r="H95" s="212" t="s">
        <v>187</v>
      </c>
      <c r="I95" s="236">
        <v>0</v>
      </c>
      <c r="J95" s="257">
        <f t="shared" si="2"/>
        <v>0</v>
      </c>
      <c r="K95" s="355"/>
      <c r="L95" s="356"/>
      <c r="M95" s="324"/>
      <c r="N95" s="228">
        <f t="shared" si="3"/>
        <v>0</v>
      </c>
      <c r="O95" s="268">
        <f t="shared" si="4"/>
        <v>0</v>
      </c>
      <c r="P95" s="345">
        <v>0</v>
      </c>
      <c r="Q95" s="272">
        <f t="shared" si="5"/>
        <v>0</v>
      </c>
      <c r="R95" s="227"/>
      <c r="S95" s="229"/>
      <c r="T95" s="236">
        <v>0</v>
      </c>
      <c r="U95" s="236">
        <v>0</v>
      </c>
      <c r="V95" s="87">
        <f t="shared" si="6"/>
        <v>1</v>
      </c>
      <c r="W95" s="276">
        <f t="shared" si="7"/>
        <v>0</v>
      </c>
      <c r="X95" s="276">
        <f t="shared" si="8"/>
        <v>0</v>
      </c>
      <c r="Y95" s="276">
        <f t="shared" si="9"/>
        <v>0</v>
      </c>
      <c r="Z95" s="276">
        <f t="shared" si="8"/>
        <v>0</v>
      </c>
      <c r="AB95" s="80"/>
      <c r="AC95" s="80"/>
      <c r="AD95" s="81"/>
      <c r="AE95" s="80"/>
      <c r="AF95" s="81"/>
      <c r="AG95" s="82"/>
      <c r="AH95" s="83"/>
      <c r="AI95" s="83"/>
      <c r="AJ95" s="84"/>
      <c r="AK95" s="80"/>
      <c r="AL95" s="80"/>
      <c r="AM95" s="80"/>
      <c r="AN95" s="80"/>
    </row>
    <row r="96" spans="1:44" s="49" customFormat="1" ht="15.95" hidden="1" customHeight="1" outlineLevel="1">
      <c r="B96" s="596"/>
      <c r="C96" s="600"/>
      <c r="D96" s="601"/>
      <c r="E96" s="217"/>
      <c r="F96" s="220"/>
      <c r="G96" s="252">
        <f t="shared" si="1"/>
        <v>0</v>
      </c>
      <c r="H96" s="212" t="s">
        <v>187</v>
      </c>
      <c r="I96" s="236">
        <v>0</v>
      </c>
      <c r="J96" s="257">
        <f t="shared" si="2"/>
        <v>0</v>
      </c>
      <c r="K96" s="355"/>
      <c r="L96" s="356"/>
      <c r="M96" s="323"/>
      <c r="N96" s="228">
        <f t="shared" si="3"/>
        <v>0</v>
      </c>
      <c r="O96" s="268">
        <f t="shared" si="4"/>
        <v>0</v>
      </c>
      <c r="P96" s="345">
        <v>0</v>
      </c>
      <c r="Q96" s="272">
        <f t="shared" si="5"/>
        <v>0</v>
      </c>
      <c r="R96" s="227"/>
      <c r="S96" s="229"/>
      <c r="T96" s="236">
        <v>0</v>
      </c>
      <c r="U96" s="236">
        <v>0</v>
      </c>
      <c r="V96" s="87">
        <f t="shared" si="6"/>
        <v>1</v>
      </c>
      <c r="W96" s="276">
        <f t="shared" si="7"/>
        <v>0</v>
      </c>
      <c r="X96" s="276">
        <f t="shared" si="8"/>
        <v>0</v>
      </c>
      <c r="Y96" s="276">
        <f t="shared" si="9"/>
        <v>0</v>
      </c>
      <c r="Z96" s="276">
        <f t="shared" si="8"/>
        <v>0</v>
      </c>
      <c r="AB96" s="80"/>
      <c r="AC96" s="80"/>
      <c r="AD96" s="81"/>
      <c r="AE96" s="80"/>
      <c r="AF96" s="81"/>
      <c r="AG96" s="82"/>
      <c r="AH96" s="83"/>
      <c r="AI96" s="83"/>
      <c r="AJ96" s="84"/>
      <c r="AK96" s="80"/>
      <c r="AL96" s="80"/>
      <c r="AM96" s="80"/>
      <c r="AN96" s="80"/>
    </row>
    <row r="97" spans="2:40" s="49" customFormat="1" ht="15.95" hidden="1" customHeight="1" outlineLevel="1">
      <c r="B97" s="596"/>
      <c r="C97" s="600"/>
      <c r="D97" s="601"/>
      <c r="E97" s="217"/>
      <c r="F97" s="220"/>
      <c r="G97" s="252">
        <f t="shared" si="1"/>
        <v>0</v>
      </c>
      <c r="H97" s="212" t="s">
        <v>187</v>
      </c>
      <c r="I97" s="236">
        <v>0</v>
      </c>
      <c r="J97" s="257">
        <f t="shared" si="2"/>
        <v>0</v>
      </c>
      <c r="K97" s="355"/>
      <c r="L97" s="356"/>
      <c r="M97" s="323"/>
      <c r="N97" s="228">
        <f t="shared" si="3"/>
        <v>0</v>
      </c>
      <c r="O97" s="268">
        <f t="shared" si="4"/>
        <v>0</v>
      </c>
      <c r="P97" s="345">
        <v>0</v>
      </c>
      <c r="Q97" s="272">
        <f t="shared" si="5"/>
        <v>0</v>
      </c>
      <c r="R97" s="227"/>
      <c r="S97" s="229"/>
      <c r="T97" s="236">
        <v>0</v>
      </c>
      <c r="U97" s="236">
        <v>0</v>
      </c>
      <c r="V97" s="87">
        <f t="shared" si="6"/>
        <v>1</v>
      </c>
      <c r="W97" s="276">
        <f t="shared" si="7"/>
        <v>0</v>
      </c>
      <c r="X97" s="276">
        <f t="shared" si="8"/>
        <v>0</v>
      </c>
      <c r="Y97" s="276">
        <f t="shared" si="9"/>
        <v>0</v>
      </c>
      <c r="Z97" s="276">
        <f t="shared" si="8"/>
        <v>0</v>
      </c>
      <c r="AB97" s="80"/>
      <c r="AC97" s="80"/>
      <c r="AD97" s="81"/>
      <c r="AE97" s="80"/>
      <c r="AF97" s="81"/>
      <c r="AG97" s="82"/>
      <c r="AH97" s="83"/>
      <c r="AI97" s="83"/>
      <c r="AJ97" s="84"/>
      <c r="AK97" s="80"/>
      <c r="AL97" s="80"/>
      <c r="AM97" s="80"/>
      <c r="AN97" s="80"/>
    </row>
    <row r="98" spans="2:40" s="49" customFormat="1" ht="15.95" hidden="1" customHeight="1" outlineLevel="1">
      <c r="B98" s="596"/>
      <c r="C98" s="600"/>
      <c r="D98" s="601"/>
      <c r="E98" s="217"/>
      <c r="F98" s="220"/>
      <c r="G98" s="252">
        <f t="shared" si="1"/>
        <v>0</v>
      </c>
      <c r="H98" s="212" t="s">
        <v>187</v>
      </c>
      <c r="I98" s="236">
        <v>0</v>
      </c>
      <c r="J98" s="257">
        <f t="shared" si="2"/>
        <v>0</v>
      </c>
      <c r="K98" s="355"/>
      <c r="L98" s="356"/>
      <c r="M98" s="323"/>
      <c r="N98" s="228">
        <f t="shared" si="3"/>
        <v>0</v>
      </c>
      <c r="O98" s="268">
        <f t="shared" si="4"/>
        <v>0</v>
      </c>
      <c r="P98" s="345">
        <v>0</v>
      </c>
      <c r="Q98" s="272">
        <f t="shared" si="5"/>
        <v>0</v>
      </c>
      <c r="R98" s="227"/>
      <c r="S98" s="229"/>
      <c r="T98" s="236">
        <v>0</v>
      </c>
      <c r="U98" s="236">
        <v>0</v>
      </c>
      <c r="V98" s="87">
        <f t="shared" si="6"/>
        <v>1</v>
      </c>
      <c r="W98" s="276">
        <f t="shared" si="7"/>
        <v>0</v>
      </c>
      <c r="X98" s="276">
        <f t="shared" si="8"/>
        <v>0</v>
      </c>
      <c r="Y98" s="276">
        <f t="shared" si="9"/>
        <v>0</v>
      </c>
      <c r="Z98" s="276">
        <f t="shared" si="8"/>
        <v>0</v>
      </c>
      <c r="AB98" s="80"/>
      <c r="AC98" s="80"/>
      <c r="AD98" s="81"/>
      <c r="AE98" s="80"/>
      <c r="AF98" s="81"/>
      <c r="AG98" s="82"/>
      <c r="AH98" s="83"/>
      <c r="AI98" s="83"/>
      <c r="AJ98" s="84"/>
      <c r="AK98" s="80"/>
      <c r="AL98" s="80"/>
      <c r="AM98" s="80"/>
      <c r="AN98" s="80"/>
    </row>
    <row r="99" spans="2:40" s="49" customFormat="1" ht="15.95" hidden="1" customHeight="1" outlineLevel="1">
      <c r="B99" s="596"/>
      <c r="C99" s="600"/>
      <c r="D99" s="601"/>
      <c r="E99" s="217"/>
      <c r="F99" s="220"/>
      <c r="G99" s="252">
        <f t="shared" si="1"/>
        <v>0</v>
      </c>
      <c r="H99" s="212" t="s">
        <v>187</v>
      </c>
      <c r="I99" s="236">
        <v>0</v>
      </c>
      <c r="J99" s="257">
        <f t="shared" si="2"/>
        <v>0</v>
      </c>
      <c r="K99" s="355"/>
      <c r="L99" s="356"/>
      <c r="M99" s="323"/>
      <c r="N99" s="228">
        <f t="shared" si="3"/>
        <v>0</v>
      </c>
      <c r="O99" s="268">
        <f t="shared" si="4"/>
        <v>0</v>
      </c>
      <c r="P99" s="345">
        <v>0</v>
      </c>
      <c r="Q99" s="272">
        <f t="shared" si="5"/>
        <v>0</v>
      </c>
      <c r="R99" s="227"/>
      <c r="S99" s="229"/>
      <c r="T99" s="236">
        <v>0</v>
      </c>
      <c r="U99" s="236">
        <v>0</v>
      </c>
      <c r="V99" s="87">
        <f t="shared" si="6"/>
        <v>1</v>
      </c>
      <c r="W99" s="276">
        <f t="shared" si="7"/>
        <v>0</v>
      </c>
      <c r="X99" s="276">
        <f t="shared" si="8"/>
        <v>0</v>
      </c>
      <c r="Y99" s="276">
        <f t="shared" si="9"/>
        <v>0</v>
      </c>
      <c r="Z99" s="276">
        <f t="shared" si="8"/>
        <v>0</v>
      </c>
      <c r="AB99" s="80"/>
      <c r="AC99" s="80"/>
      <c r="AD99" s="81"/>
      <c r="AE99" s="80"/>
      <c r="AF99" s="81"/>
      <c r="AG99" s="82"/>
      <c r="AH99" s="83"/>
      <c r="AI99" s="83"/>
      <c r="AJ99" s="84"/>
      <c r="AK99" s="80"/>
      <c r="AL99" s="80"/>
      <c r="AM99" s="80"/>
      <c r="AN99" s="80"/>
    </row>
    <row r="100" spans="2:40" s="49" customFormat="1" ht="15.95" hidden="1" customHeight="1" outlineLevel="1">
      <c r="B100" s="596"/>
      <c r="C100" s="600"/>
      <c r="D100" s="601"/>
      <c r="E100" s="217"/>
      <c r="F100" s="220"/>
      <c r="G100" s="252">
        <f t="shared" si="1"/>
        <v>0</v>
      </c>
      <c r="H100" s="212" t="s">
        <v>187</v>
      </c>
      <c r="I100" s="236">
        <v>0</v>
      </c>
      <c r="J100" s="257">
        <f t="shared" si="2"/>
        <v>0</v>
      </c>
      <c r="K100" s="355"/>
      <c r="L100" s="356"/>
      <c r="M100" s="323"/>
      <c r="N100" s="228">
        <f t="shared" si="3"/>
        <v>0</v>
      </c>
      <c r="O100" s="268">
        <f t="shared" si="4"/>
        <v>0</v>
      </c>
      <c r="P100" s="345">
        <v>0</v>
      </c>
      <c r="Q100" s="272">
        <f t="shared" si="5"/>
        <v>0</v>
      </c>
      <c r="R100" s="227"/>
      <c r="S100" s="229"/>
      <c r="T100" s="236">
        <v>0</v>
      </c>
      <c r="U100" s="236">
        <v>0</v>
      </c>
      <c r="V100" s="87">
        <f t="shared" si="6"/>
        <v>1</v>
      </c>
      <c r="W100" s="276">
        <f t="shared" si="7"/>
        <v>0</v>
      </c>
      <c r="X100" s="276">
        <f t="shared" si="8"/>
        <v>0</v>
      </c>
      <c r="Y100" s="276">
        <f t="shared" si="9"/>
        <v>0</v>
      </c>
      <c r="Z100" s="276">
        <f t="shared" si="8"/>
        <v>0</v>
      </c>
      <c r="AB100" s="80"/>
      <c r="AC100" s="80"/>
      <c r="AD100" s="81"/>
      <c r="AE100" s="80"/>
      <c r="AF100" s="81"/>
      <c r="AG100" s="82"/>
      <c r="AH100" s="83"/>
      <c r="AI100" s="83"/>
      <c r="AJ100" s="84"/>
      <c r="AK100" s="80"/>
      <c r="AL100" s="80"/>
      <c r="AM100" s="80"/>
      <c r="AN100" s="80"/>
    </row>
    <row r="101" spans="2:40" s="49" customFormat="1" ht="15.95" hidden="1" customHeight="1" outlineLevel="1">
      <c r="B101" s="596"/>
      <c r="C101" s="600"/>
      <c r="D101" s="601"/>
      <c r="E101" s="217"/>
      <c r="F101" s="220"/>
      <c r="G101" s="252">
        <f t="shared" si="1"/>
        <v>0</v>
      </c>
      <c r="H101" s="212" t="s">
        <v>187</v>
      </c>
      <c r="I101" s="236">
        <v>0</v>
      </c>
      <c r="J101" s="257">
        <f t="shared" si="2"/>
        <v>0</v>
      </c>
      <c r="K101" s="355"/>
      <c r="L101" s="356"/>
      <c r="M101" s="323"/>
      <c r="N101" s="228">
        <f t="shared" si="3"/>
        <v>0</v>
      </c>
      <c r="O101" s="268">
        <f t="shared" si="4"/>
        <v>0</v>
      </c>
      <c r="P101" s="345">
        <v>0</v>
      </c>
      <c r="Q101" s="272">
        <f t="shared" si="5"/>
        <v>0</v>
      </c>
      <c r="R101" s="227"/>
      <c r="S101" s="229"/>
      <c r="T101" s="236">
        <v>0</v>
      </c>
      <c r="U101" s="236">
        <v>0</v>
      </c>
      <c r="V101" s="87">
        <f t="shared" si="6"/>
        <v>1</v>
      </c>
      <c r="W101" s="276">
        <f t="shared" si="7"/>
        <v>0</v>
      </c>
      <c r="X101" s="276">
        <f t="shared" si="8"/>
        <v>0</v>
      </c>
      <c r="Y101" s="276">
        <f t="shared" si="9"/>
        <v>0</v>
      </c>
      <c r="Z101" s="276">
        <f t="shared" si="8"/>
        <v>0</v>
      </c>
      <c r="AB101" s="80"/>
      <c r="AC101" s="80"/>
      <c r="AD101" s="81"/>
      <c r="AE101" s="80"/>
      <c r="AF101" s="81"/>
      <c r="AG101" s="82"/>
      <c r="AH101" s="83"/>
      <c r="AI101" s="83"/>
      <c r="AJ101" s="84"/>
      <c r="AK101" s="80"/>
      <c r="AL101" s="80"/>
      <c r="AM101" s="80"/>
      <c r="AN101" s="80"/>
    </row>
    <row r="102" spans="2:40" s="49" customFormat="1" ht="15.95" hidden="1" customHeight="1" outlineLevel="1">
      <c r="B102" s="596"/>
      <c r="C102" s="600"/>
      <c r="D102" s="601"/>
      <c r="E102" s="217"/>
      <c r="F102" s="220"/>
      <c r="G102" s="252">
        <f t="shared" si="1"/>
        <v>0</v>
      </c>
      <c r="H102" s="212" t="s">
        <v>187</v>
      </c>
      <c r="I102" s="236">
        <v>0</v>
      </c>
      <c r="J102" s="257">
        <f t="shared" si="2"/>
        <v>0</v>
      </c>
      <c r="K102" s="355"/>
      <c r="L102" s="356"/>
      <c r="M102" s="323"/>
      <c r="N102" s="228">
        <f t="shared" si="3"/>
        <v>0</v>
      </c>
      <c r="O102" s="268">
        <f t="shared" si="4"/>
        <v>0</v>
      </c>
      <c r="P102" s="345">
        <v>0</v>
      </c>
      <c r="Q102" s="272">
        <f t="shared" si="5"/>
        <v>0</v>
      </c>
      <c r="R102" s="227"/>
      <c r="S102" s="229"/>
      <c r="T102" s="236">
        <v>0</v>
      </c>
      <c r="U102" s="236">
        <v>0</v>
      </c>
      <c r="V102" s="87">
        <f t="shared" si="6"/>
        <v>1</v>
      </c>
      <c r="W102" s="276">
        <f t="shared" si="7"/>
        <v>0</v>
      </c>
      <c r="X102" s="276">
        <f t="shared" si="8"/>
        <v>0</v>
      </c>
      <c r="Y102" s="276">
        <f t="shared" si="9"/>
        <v>0</v>
      </c>
      <c r="Z102" s="276">
        <f t="shared" si="8"/>
        <v>0</v>
      </c>
      <c r="AB102" s="80"/>
      <c r="AC102" s="80"/>
      <c r="AD102" s="81"/>
      <c r="AE102" s="80"/>
      <c r="AF102" s="81"/>
      <c r="AG102" s="82"/>
      <c r="AH102" s="83"/>
      <c r="AI102" s="83"/>
      <c r="AJ102" s="84"/>
      <c r="AK102" s="80"/>
      <c r="AL102" s="80"/>
      <c r="AM102" s="80"/>
      <c r="AN102" s="80"/>
    </row>
    <row r="103" spans="2:40" s="49" customFormat="1" ht="15.95" hidden="1" customHeight="1" outlineLevel="1">
      <c r="B103" s="596"/>
      <c r="C103" s="600"/>
      <c r="D103" s="601"/>
      <c r="E103" s="217"/>
      <c r="F103" s="220"/>
      <c r="G103" s="252">
        <f t="shared" si="1"/>
        <v>0</v>
      </c>
      <c r="H103" s="212" t="s">
        <v>187</v>
      </c>
      <c r="I103" s="236">
        <v>0</v>
      </c>
      <c r="J103" s="257">
        <f t="shared" si="2"/>
        <v>0</v>
      </c>
      <c r="K103" s="355"/>
      <c r="L103" s="356"/>
      <c r="M103" s="323"/>
      <c r="N103" s="228">
        <f t="shared" si="3"/>
        <v>0</v>
      </c>
      <c r="O103" s="268">
        <f t="shared" si="4"/>
        <v>0</v>
      </c>
      <c r="P103" s="345">
        <v>0</v>
      </c>
      <c r="Q103" s="272">
        <f t="shared" si="5"/>
        <v>0</v>
      </c>
      <c r="R103" s="227"/>
      <c r="S103" s="229"/>
      <c r="T103" s="236">
        <v>0</v>
      </c>
      <c r="U103" s="236">
        <v>0</v>
      </c>
      <c r="V103" s="87">
        <f t="shared" si="6"/>
        <v>1</v>
      </c>
      <c r="W103" s="276">
        <f t="shared" si="7"/>
        <v>0</v>
      </c>
      <c r="X103" s="276">
        <f t="shared" si="8"/>
        <v>0</v>
      </c>
      <c r="Y103" s="276">
        <f t="shared" si="9"/>
        <v>0</v>
      </c>
      <c r="Z103" s="276">
        <f t="shared" si="8"/>
        <v>0</v>
      </c>
      <c r="AB103" s="80"/>
      <c r="AC103" s="80"/>
      <c r="AD103" s="81"/>
      <c r="AE103" s="80"/>
      <c r="AF103" s="81"/>
      <c r="AG103" s="82"/>
      <c r="AH103" s="83"/>
      <c r="AI103" s="83"/>
      <c r="AJ103" s="84"/>
      <c r="AK103" s="80"/>
      <c r="AL103" s="80"/>
      <c r="AM103" s="80"/>
      <c r="AN103" s="80"/>
    </row>
    <row r="104" spans="2:40" s="49" customFormat="1" ht="15.95" hidden="1" customHeight="1" outlineLevel="1">
      <c r="B104" s="596"/>
      <c r="C104" s="600"/>
      <c r="D104" s="601"/>
      <c r="E104" s="217"/>
      <c r="F104" s="220"/>
      <c r="G104" s="252">
        <f t="shared" si="1"/>
        <v>0</v>
      </c>
      <c r="H104" s="212" t="s">
        <v>187</v>
      </c>
      <c r="I104" s="236">
        <v>0</v>
      </c>
      <c r="J104" s="257">
        <f t="shared" si="2"/>
        <v>0</v>
      </c>
      <c r="K104" s="355"/>
      <c r="L104" s="356"/>
      <c r="M104" s="323"/>
      <c r="N104" s="228">
        <f t="shared" si="3"/>
        <v>0</v>
      </c>
      <c r="O104" s="268">
        <f t="shared" si="4"/>
        <v>0</v>
      </c>
      <c r="P104" s="345">
        <v>0</v>
      </c>
      <c r="Q104" s="272">
        <f t="shared" si="5"/>
        <v>0</v>
      </c>
      <c r="R104" s="227"/>
      <c r="S104" s="229"/>
      <c r="T104" s="236">
        <v>0</v>
      </c>
      <c r="U104" s="236">
        <v>0</v>
      </c>
      <c r="V104" s="87">
        <f t="shared" si="6"/>
        <v>1</v>
      </c>
      <c r="W104" s="276">
        <f t="shared" si="7"/>
        <v>0</v>
      </c>
      <c r="X104" s="276">
        <f t="shared" si="8"/>
        <v>0</v>
      </c>
      <c r="Y104" s="276">
        <f t="shared" si="9"/>
        <v>0</v>
      </c>
      <c r="Z104" s="276">
        <f t="shared" si="8"/>
        <v>0</v>
      </c>
      <c r="AB104" s="80"/>
      <c r="AC104" s="80"/>
      <c r="AD104" s="81"/>
      <c r="AE104" s="80"/>
      <c r="AF104" s="81"/>
      <c r="AG104" s="82"/>
      <c r="AH104" s="83"/>
      <c r="AI104" s="83"/>
      <c r="AJ104" s="84"/>
      <c r="AK104" s="80"/>
      <c r="AL104" s="80"/>
      <c r="AM104" s="80"/>
      <c r="AN104" s="80"/>
    </row>
    <row r="105" spans="2:40" s="49" customFormat="1" ht="15.95" hidden="1" customHeight="1" outlineLevel="1">
      <c r="B105" s="596"/>
      <c r="C105" s="600"/>
      <c r="D105" s="601"/>
      <c r="E105" s="217"/>
      <c r="F105" s="220"/>
      <c r="G105" s="252">
        <f t="shared" si="1"/>
        <v>0</v>
      </c>
      <c r="H105" s="212" t="s">
        <v>187</v>
      </c>
      <c r="I105" s="236">
        <v>0</v>
      </c>
      <c r="J105" s="257">
        <f t="shared" si="2"/>
        <v>0</v>
      </c>
      <c r="K105" s="355"/>
      <c r="L105" s="356"/>
      <c r="M105" s="323"/>
      <c r="N105" s="228">
        <f t="shared" si="3"/>
        <v>0</v>
      </c>
      <c r="O105" s="268">
        <f t="shared" si="4"/>
        <v>0</v>
      </c>
      <c r="P105" s="345">
        <v>0</v>
      </c>
      <c r="Q105" s="272">
        <f t="shared" si="5"/>
        <v>0</v>
      </c>
      <c r="R105" s="227"/>
      <c r="S105" s="229"/>
      <c r="T105" s="236">
        <v>0</v>
      </c>
      <c r="U105" s="236">
        <v>0</v>
      </c>
      <c r="V105" s="87">
        <f t="shared" si="6"/>
        <v>1</v>
      </c>
      <c r="W105" s="276">
        <f t="shared" si="7"/>
        <v>0</v>
      </c>
      <c r="X105" s="276">
        <f t="shared" si="8"/>
        <v>0</v>
      </c>
      <c r="Y105" s="276">
        <f t="shared" si="9"/>
        <v>0</v>
      </c>
      <c r="Z105" s="276">
        <f t="shared" si="8"/>
        <v>0</v>
      </c>
      <c r="AB105" s="80"/>
      <c r="AC105" s="80"/>
      <c r="AD105" s="81"/>
      <c r="AE105" s="80"/>
      <c r="AF105" s="81"/>
      <c r="AG105" s="82"/>
      <c r="AH105" s="83"/>
      <c r="AI105" s="83"/>
      <c r="AJ105" s="84"/>
      <c r="AK105" s="80"/>
      <c r="AL105" s="80"/>
      <c r="AM105" s="80"/>
      <c r="AN105" s="80"/>
    </row>
    <row r="106" spans="2:40" s="49" customFormat="1" ht="15.6" hidden="1" customHeight="1" outlineLevel="1">
      <c r="B106" s="597"/>
      <c r="C106" s="602"/>
      <c r="D106" s="603"/>
      <c r="E106" s="217"/>
      <c r="F106" s="220"/>
      <c r="G106" s="252">
        <f t="shared" si="1"/>
        <v>0</v>
      </c>
      <c r="H106" s="212" t="s">
        <v>187</v>
      </c>
      <c r="I106" s="236">
        <v>0</v>
      </c>
      <c r="J106" s="257">
        <f t="shared" si="2"/>
        <v>0</v>
      </c>
      <c r="K106" s="355"/>
      <c r="L106" s="356"/>
      <c r="M106" s="323"/>
      <c r="N106" s="228">
        <f t="shared" si="3"/>
        <v>0</v>
      </c>
      <c r="O106" s="268">
        <f t="shared" si="4"/>
        <v>0</v>
      </c>
      <c r="P106" s="345">
        <v>0</v>
      </c>
      <c r="Q106" s="272">
        <f t="shared" si="5"/>
        <v>0</v>
      </c>
      <c r="R106" s="227"/>
      <c r="S106" s="229"/>
      <c r="T106" s="236">
        <v>0</v>
      </c>
      <c r="U106" s="236">
        <v>0</v>
      </c>
      <c r="V106" s="87">
        <f t="shared" si="6"/>
        <v>1</v>
      </c>
      <c r="W106" s="276">
        <f t="shared" si="7"/>
        <v>0</v>
      </c>
      <c r="X106" s="276">
        <f t="shared" si="8"/>
        <v>0</v>
      </c>
      <c r="Y106" s="276">
        <f t="shared" si="9"/>
        <v>0</v>
      </c>
      <c r="Z106" s="276">
        <f t="shared" si="8"/>
        <v>0</v>
      </c>
      <c r="AB106" s="80"/>
      <c r="AC106" s="80"/>
      <c r="AD106" s="81"/>
      <c r="AE106" s="80"/>
      <c r="AF106" s="81"/>
      <c r="AG106" s="82"/>
      <c r="AH106" s="83"/>
      <c r="AI106" s="83"/>
      <c r="AJ106" s="84"/>
      <c r="AK106" s="80"/>
      <c r="AL106" s="80"/>
      <c r="AM106" s="80"/>
      <c r="AN106" s="80"/>
    </row>
    <row r="107" spans="2:40" s="49" customFormat="1" ht="15.75" collapsed="1">
      <c r="B107" s="350">
        <v>0.2</v>
      </c>
      <c r="C107" s="566" t="s">
        <v>61</v>
      </c>
      <c r="D107" s="567"/>
      <c r="E107" s="219" t="s">
        <v>187</v>
      </c>
      <c r="F107" s="247">
        <f>SUM(F108:F122)</f>
        <v>0</v>
      </c>
      <c r="G107" s="247">
        <f>IF(AND(F107&lt;&gt;0,$D$31&lt;&gt;0),F107/$D$31,0)</f>
        <v>0</v>
      </c>
      <c r="H107" s="86" t="s">
        <v>187</v>
      </c>
      <c r="I107" s="216" t="s">
        <v>187</v>
      </c>
      <c r="J107" s="249">
        <f>SUM(J108:J122)</f>
        <v>0</v>
      </c>
      <c r="K107" s="230" t="s">
        <v>187</v>
      </c>
      <c r="L107" s="261" t="s">
        <v>187</v>
      </c>
      <c r="M107" s="260" t="s">
        <v>187</v>
      </c>
      <c r="N107" s="266" t="s">
        <v>187</v>
      </c>
      <c r="O107" s="269">
        <f>SUM(O108:O122)</f>
        <v>0</v>
      </c>
      <c r="P107" s="232" t="s">
        <v>187</v>
      </c>
      <c r="Q107" s="273">
        <f>SUM(Q108:Q122)</f>
        <v>0</v>
      </c>
      <c r="R107" s="231" t="s">
        <v>187</v>
      </c>
      <c r="S107" s="233" t="s">
        <v>187</v>
      </c>
      <c r="T107" s="278">
        <f>IF(W107&lt;&gt;0,W107/($F$107+$O$107),0)</f>
        <v>0</v>
      </c>
      <c r="U107" s="278">
        <f>IF(Y107&lt;&gt;0,Y107/($F$107+$O$107),0)</f>
        <v>0</v>
      </c>
      <c r="V107" s="215">
        <f>1-T107-U107</f>
        <v>1</v>
      </c>
      <c r="W107" s="277">
        <f>SUM(W108:W122)</f>
        <v>0</v>
      </c>
      <c r="X107" s="277">
        <f t="shared" si="8"/>
        <v>0</v>
      </c>
      <c r="Y107" s="277">
        <f>SUM(Y108:Y122)</f>
        <v>0</v>
      </c>
      <c r="Z107" s="277">
        <f t="shared" si="8"/>
        <v>0</v>
      </c>
      <c r="AB107" s="80"/>
      <c r="AC107" s="80"/>
      <c r="AD107" s="81"/>
      <c r="AE107" s="80"/>
      <c r="AF107" s="81"/>
      <c r="AG107" s="82"/>
      <c r="AH107" s="83"/>
      <c r="AI107" s="83"/>
      <c r="AJ107" s="84"/>
      <c r="AK107" s="80"/>
      <c r="AL107" s="80"/>
      <c r="AM107" s="80"/>
      <c r="AN107" s="80"/>
    </row>
    <row r="108" spans="2:40" s="49" customFormat="1" ht="15.6" hidden="1" customHeight="1" outlineLevel="1">
      <c r="B108" s="595">
        <v>0.2</v>
      </c>
      <c r="C108" s="598" t="s">
        <v>61</v>
      </c>
      <c r="D108" s="599"/>
      <c r="E108" s="374"/>
      <c r="F108" s="248"/>
      <c r="G108" s="252">
        <f>IF(AND(F108&lt;&gt;0,$D$31&lt;&gt;0),F108/$D$31,0)</f>
        <v>0</v>
      </c>
      <c r="H108" s="86" t="s">
        <v>187</v>
      </c>
      <c r="I108" s="236">
        <v>0</v>
      </c>
      <c r="J108" s="252">
        <f t="shared" ref="J108:J122" si="10">I108*F108</f>
        <v>0</v>
      </c>
      <c r="K108" s="358"/>
      <c r="L108" s="356"/>
      <c r="M108" s="324"/>
      <c r="N108" s="228">
        <f>IF(M108&lt;&gt;0,INT(59/M108),0)</f>
        <v>0</v>
      </c>
      <c r="O108" s="268">
        <f>F108*N108</f>
        <v>0</v>
      </c>
      <c r="P108" s="345">
        <v>0</v>
      </c>
      <c r="Q108" s="272">
        <f>O108*P108</f>
        <v>0</v>
      </c>
      <c r="R108" s="234"/>
      <c r="S108" s="235"/>
      <c r="T108" s="236">
        <v>0</v>
      </c>
      <c r="U108" s="236">
        <v>0</v>
      </c>
      <c r="V108" s="87">
        <f t="shared" si="6"/>
        <v>1</v>
      </c>
      <c r="W108" s="276">
        <f t="shared" si="7"/>
        <v>0</v>
      </c>
      <c r="X108" s="276">
        <f t="shared" si="8"/>
        <v>0</v>
      </c>
      <c r="Y108" s="276">
        <f t="shared" si="9"/>
        <v>0</v>
      </c>
      <c r="Z108" s="276">
        <f t="shared" si="8"/>
        <v>0</v>
      </c>
      <c r="AB108" s="80"/>
      <c r="AC108" s="80"/>
      <c r="AD108" s="81"/>
      <c r="AE108" s="80"/>
      <c r="AF108" s="81"/>
      <c r="AG108" s="82"/>
      <c r="AH108" s="83"/>
      <c r="AI108" s="83"/>
      <c r="AJ108" s="84"/>
      <c r="AK108" s="80"/>
      <c r="AL108" s="80"/>
      <c r="AM108" s="80"/>
      <c r="AN108" s="80"/>
    </row>
    <row r="109" spans="2:40" s="49" customFormat="1" ht="15.6" hidden="1" customHeight="1" outlineLevel="1">
      <c r="B109" s="596"/>
      <c r="C109" s="600"/>
      <c r="D109" s="601"/>
      <c r="E109" s="374"/>
      <c r="F109" s="248"/>
      <c r="G109" s="252">
        <f>IF(AND(F109&lt;&gt;0,$D$31&lt;&gt;0),F109/$D$31,0)</f>
        <v>0</v>
      </c>
      <c r="H109" s="86" t="s">
        <v>187</v>
      </c>
      <c r="I109" s="236">
        <v>0</v>
      </c>
      <c r="J109" s="252">
        <f t="shared" si="10"/>
        <v>0</v>
      </c>
      <c r="K109" s="358"/>
      <c r="L109" s="356"/>
      <c r="M109" s="324"/>
      <c r="N109" s="228">
        <f t="shared" ref="N109:N122" si="11">IF(M109&lt;&gt;0,INT(59/M109),0)</f>
        <v>0</v>
      </c>
      <c r="O109" s="268">
        <f t="shared" ref="O109:O122" si="12">F109*N109</f>
        <v>0</v>
      </c>
      <c r="P109" s="345">
        <v>0</v>
      </c>
      <c r="Q109" s="272">
        <f t="shared" ref="Q109:Q122" si="13">O109*P109</f>
        <v>0</v>
      </c>
      <c r="R109" s="234"/>
      <c r="S109" s="235"/>
      <c r="T109" s="236">
        <v>0</v>
      </c>
      <c r="U109" s="236">
        <v>0</v>
      </c>
      <c r="V109" s="87">
        <f t="shared" si="6"/>
        <v>1</v>
      </c>
      <c r="W109" s="276">
        <f t="shared" si="7"/>
        <v>0</v>
      </c>
      <c r="X109" s="276">
        <f t="shared" si="8"/>
        <v>0</v>
      </c>
      <c r="Y109" s="276">
        <f t="shared" si="9"/>
        <v>0</v>
      </c>
      <c r="Z109" s="276">
        <f t="shared" si="8"/>
        <v>0</v>
      </c>
      <c r="AB109" s="80"/>
      <c r="AC109" s="80"/>
      <c r="AD109" s="81"/>
      <c r="AE109" s="80"/>
      <c r="AF109" s="81"/>
      <c r="AG109" s="82"/>
      <c r="AH109" s="83"/>
      <c r="AI109" s="83"/>
      <c r="AJ109" s="84"/>
      <c r="AK109" s="80"/>
      <c r="AL109" s="80"/>
      <c r="AM109" s="80"/>
      <c r="AN109" s="80"/>
    </row>
    <row r="110" spans="2:40" s="49" customFormat="1" ht="15.6" hidden="1" customHeight="1" outlineLevel="1">
      <c r="B110" s="596"/>
      <c r="C110" s="600"/>
      <c r="D110" s="601"/>
      <c r="E110" s="374"/>
      <c r="F110" s="248"/>
      <c r="G110" s="252">
        <f t="shared" ref="G110:G122" si="14">IF(AND(F110&lt;&gt;0,$D$31&lt;&gt;0),F110/$D$31,0)</f>
        <v>0</v>
      </c>
      <c r="H110" s="86" t="s">
        <v>187</v>
      </c>
      <c r="I110" s="236">
        <v>0</v>
      </c>
      <c r="J110" s="252">
        <f t="shared" si="10"/>
        <v>0</v>
      </c>
      <c r="K110" s="358"/>
      <c r="L110" s="356"/>
      <c r="M110" s="324"/>
      <c r="N110" s="228">
        <f t="shared" si="11"/>
        <v>0</v>
      </c>
      <c r="O110" s="268">
        <f t="shared" si="12"/>
        <v>0</v>
      </c>
      <c r="P110" s="345">
        <v>0</v>
      </c>
      <c r="Q110" s="272">
        <f t="shared" si="13"/>
        <v>0</v>
      </c>
      <c r="R110" s="234"/>
      <c r="S110" s="235"/>
      <c r="T110" s="236">
        <v>0</v>
      </c>
      <c r="U110" s="236">
        <v>0</v>
      </c>
      <c r="V110" s="87">
        <f t="shared" si="6"/>
        <v>1</v>
      </c>
      <c r="W110" s="276">
        <f t="shared" si="7"/>
        <v>0</v>
      </c>
      <c r="X110" s="276">
        <f t="shared" si="8"/>
        <v>0</v>
      </c>
      <c r="Y110" s="276">
        <f t="shared" si="9"/>
        <v>0</v>
      </c>
      <c r="Z110" s="276">
        <f t="shared" si="8"/>
        <v>0</v>
      </c>
      <c r="AB110" s="80"/>
      <c r="AC110" s="80"/>
      <c r="AD110" s="81"/>
      <c r="AE110" s="80"/>
      <c r="AF110" s="81"/>
      <c r="AG110" s="82"/>
      <c r="AH110" s="83"/>
      <c r="AI110" s="83"/>
      <c r="AJ110" s="84"/>
      <c r="AK110" s="80"/>
      <c r="AL110" s="80"/>
      <c r="AM110" s="80"/>
      <c r="AN110" s="80"/>
    </row>
    <row r="111" spans="2:40" s="49" customFormat="1" ht="15.6" hidden="1" customHeight="1" outlineLevel="1">
      <c r="B111" s="596"/>
      <c r="C111" s="600"/>
      <c r="D111" s="601"/>
      <c r="E111" s="374"/>
      <c r="F111" s="248"/>
      <c r="G111" s="252">
        <f t="shared" si="14"/>
        <v>0</v>
      </c>
      <c r="H111" s="86" t="s">
        <v>187</v>
      </c>
      <c r="I111" s="236">
        <v>0</v>
      </c>
      <c r="J111" s="252">
        <f t="shared" si="10"/>
        <v>0</v>
      </c>
      <c r="K111" s="358"/>
      <c r="L111" s="356"/>
      <c r="M111" s="324"/>
      <c r="N111" s="228">
        <f t="shared" si="11"/>
        <v>0</v>
      </c>
      <c r="O111" s="268">
        <f t="shared" si="12"/>
        <v>0</v>
      </c>
      <c r="P111" s="345">
        <v>0</v>
      </c>
      <c r="Q111" s="272">
        <f t="shared" si="13"/>
        <v>0</v>
      </c>
      <c r="R111" s="234"/>
      <c r="S111" s="235"/>
      <c r="T111" s="236">
        <v>0</v>
      </c>
      <c r="U111" s="236">
        <v>0</v>
      </c>
      <c r="V111" s="87">
        <f t="shared" si="6"/>
        <v>1</v>
      </c>
      <c r="W111" s="276">
        <f t="shared" si="7"/>
        <v>0</v>
      </c>
      <c r="X111" s="276">
        <f t="shared" si="8"/>
        <v>0</v>
      </c>
      <c r="Y111" s="276">
        <f t="shared" si="9"/>
        <v>0</v>
      </c>
      <c r="Z111" s="276">
        <f t="shared" si="8"/>
        <v>0</v>
      </c>
      <c r="AB111" s="80"/>
      <c r="AC111" s="80"/>
      <c r="AD111" s="81"/>
      <c r="AE111" s="80"/>
      <c r="AF111" s="81"/>
      <c r="AG111" s="82"/>
      <c r="AH111" s="83"/>
      <c r="AI111" s="83"/>
      <c r="AJ111" s="84"/>
      <c r="AK111" s="80"/>
      <c r="AL111" s="80"/>
      <c r="AM111" s="80"/>
      <c r="AN111" s="80"/>
    </row>
    <row r="112" spans="2:40" s="49" customFormat="1" ht="15.6" hidden="1" customHeight="1" outlineLevel="1">
      <c r="B112" s="596"/>
      <c r="C112" s="600"/>
      <c r="D112" s="601"/>
      <c r="E112" s="374"/>
      <c r="F112" s="248"/>
      <c r="G112" s="252">
        <f t="shared" si="14"/>
        <v>0</v>
      </c>
      <c r="H112" s="86" t="s">
        <v>187</v>
      </c>
      <c r="I112" s="236">
        <v>0</v>
      </c>
      <c r="J112" s="252">
        <f t="shared" si="10"/>
        <v>0</v>
      </c>
      <c r="K112" s="358"/>
      <c r="L112" s="356"/>
      <c r="M112" s="324"/>
      <c r="N112" s="228">
        <f t="shared" si="11"/>
        <v>0</v>
      </c>
      <c r="O112" s="268">
        <f t="shared" si="12"/>
        <v>0</v>
      </c>
      <c r="P112" s="345">
        <v>0</v>
      </c>
      <c r="Q112" s="272">
        <f t="shared" si="13"/>
        <v>0</v>
      </c>
      <c r="R112" s="234"/>
      <c r="S112" s="235"/>
      <c r="T112" s="236">
        <v>0</v>
      </c>
      <c r="U112" s="236">
        <v>0</v>
      </c>
      <c r="V112" s="87">
        <f t="shared" si="6"/>
        <v>1</v>
      </c>
      <c r="W112" s="276">
        <f t="shared" si="7"/>
        <v>0</v>
      </c>
      <c r="X112" s="276">
        <f t="shared" si="8"/>
        <v>0</v>
      </c>
      <c r="Y112" s="276">
        <f t="shared" si="9"/>
        <v>0</v>
      </c>
      <c r="Z112" s="276">
        <f t="shared" si="8"/>
        <v>0</v>
      </c>
      <c r="AB112" s="80"/>
      <c r="AC112" s="80"/>
      <c r="AD112" s="81"/>
      <c r="AE112" s="80"/>
      <c r="AF112" s="81"/>
      <c r="AG112" s="82"/>
      <c r="AH112" s="83"/>
      <c r="AI112" s="83"/>
      <c r="AJ112" s="84"/>
      <c r="AK112" s="80"/>
      <c r="AL112" s="80"/>
      <c r="AM112" s="80"/>
      <c r="AN112" s="80"/>
    </row>
    <row r="113" spans="2:40" s="49" customFormat="1" ht="15.6" hidden="1" customHeight="1" outlineLevel="1">
      <c r="B113" s="596"/>
      <c r="C113" s="600"/>
      <c r="D113" s="601"/>
      <c r="E113" s="374"/>
      <c r="F113" s="248"/>
      <c r="G113" s="252">
        <f t="shared" si="14"/>
        <v>0</v>
      </c>
      <c r="H113" s="86" t="s">
        <v>187</v>
      </c>
      <c r="I113" s="236">
        <v>0</v>
      </c>
      <c r="J113" s="252">
        <f t="shared" si="10"/>
        <v>0</v>
      </c>
      <c r="K113" s="358"/>
      <c r="L113" s="356"/>
      <c r="M113" s="324"/>
      <c r="N113" s="228">
        <f t="shared" si="11"/>
        <v>0</v>
      </c>
      <c r="O113" s="268">
        <f t="shared" si="12"/>
        <v>0</v>
      </c>
      <c r="P113" s="345">
        <v>0</v>
      </c>
      <c r="Q113" s="272">
        <f t="shared" si="13"/>
        <v>0</v>
      </c>
      <c r="R113" s="234"/>
      <c r="S113" s="235"/>
      <c r="T113" s="236">
        <v>0</v>
      </c>
      <c r="U113" s="236">
        <v>0</v>
      </c>
      <c r="V113" s="87">
        <f t="shared" si="6"/>
        <v>1</v>
      </c>
      <c r="W113" s="276">
        <f t="shared" si="7"/>
        <v>0</v>
      </c>
      <c r="X113" s="276">
        <f t="shared" si="8"/>
        <v>0</v>
      </c>
      <c r="Y113" s="276">
        <f t="shared" si="9"/>
        <v>0</v>
      </c>
      <c r="Z113" s="276">
        <f t="shared" si="8"/>
        <v>0</v>
      </c>
      <c r="AB113" s="80"/>
      <c r="AC113" s="80"/>
      <c r="AD113" s="81"/>
      <c r="AE113" s="80"/>
      <c r="AF113" s="81"/>
      <c r="AG113" s="82"/>
      <c r="AH113" s="83"/>
      <c r="AI113" s="83"/>
      <c r="AJ113" s="84"/>
      <c r="AK113" s="80"/>
      <c r="AL113" s="80"/>
      <c r="AM113" s="80"/>
      <c r="AN113" s="80"/>
    </row>
    <row r="114" spans="2:40" s="49" customFormat="1" ht="15.6" hidden="1" customHeight="1" outlineLevel="1">
      <c r="B114" s="596"/>
      <c r="C114" s="600"/>
      <c r="D114" s="601"/>
      <c r="E114" s="374"/>
      <c r="F114" s="248"/>
      <c r="G114" s="252">
        <f t="shared" si="14"/>
        <v>0</v>
      </c>
      <c r="H114" s="86" t="s">
        <v>187</v>
      </c>
      <c r="I114" s="236">
        <v>0</v>
      </c>
      <c r="J114" s="252">
        <f t="shared" si="10"/>
        <v>0</v>
      </c>
      <c r="K114" s="358"/>
      <c r="L114" s="356"/>
      <c r="M114" s="324"/>
      <c r="N114" s="228">
        <f t="shared" si="11"/>
        <v>0</v>
      </c>
      <c r="O114" s="268">
        <f t="shared" si="12"/>
        <v>0</v>
      </c>
      <c r="P114" s="345">
        <v>0</v>
      </c>
      <c r="Q114" s="272">
        <f t="shared" si="13"/>
        <v>0</v>
      </c>
      <c r="R114" s="234"/>
      <c r="S114" s="235"/>
      <c r="T114" s="236">
        <v>0</v>
      </c>
      <c r="U114" s="236">
        <v>0</v>
      </c>
      <c r="V114" s="87">
        <f t="shared" si="6"/>
        <v>1</v>
      </c>
      <c r="W114" s="276">
        <f t="shared" si="7"/>
        <v>0</v>
      </c>
      <c r="X114" s="276">
        <f t="shared" si="8"/>
        <v>0</v>
      </c>
      <c r="Y114" s="276">
        <f t="shared" si="9"/>
        <v>0</v>
      </c>
      <c r="Z114" s="276">
        <f t="shared" si="8"/>
        <v>0</v>
      </c>
      <c r="AB114" s="80"/>
      <c r="AC114" s="80"/>
      <c r="AD114" s="81"/>
      <c r="AE114" s="80"/>
      <c r="AF114" s="81"/>
      <c r="AG114" s="82"/>
      <c r="AH114" s="83"/>
      <c r="AI114" s="83"/>
      <c r="AJ114" s="84"/>
      <c r="AK114" s="80"/>
      <c r="AL114" s="80"/>
      <c r="AM114" s="80"/>
      <c r="AN114" s="80"/>
    </row>
    <row r="115" spans="2:40" s="49" customFormat="1" ht="15.6" hidden="1" customHeight="1" outlineLevel="1">
      <c r="B115" s="596"/>
      <c r="C115" s="600"/>
      <c r="D115" s="601"/>
      <c r="E115" s="374"/>
      <c r="F115" s="248"/>
      <c r="G115" s="252">
        <f t="shared" si="14"/>
        <v>0</v>
      </c>
      <c r="H115" s="86" t="s">
        <v>187</v>
      </c>
      <c r="I115" s="236">
        <v>0</v>
      </c>
      <c r="J115" s="252">
        <f t="shared" si="10"/>
        <v>0</v>
      </c>
      <c r="K115" s="358"/>
      <c r="L115" s="356"/>
      <c r="M115" s="324"/>
      <c r="N115" s="228">
        <f t="shared" si="11"/>
        <v>0</v>
      </c>
      <c r="O115" s="268">
        <f t="shared" si="12"/>
        <v>0</v>
      </c>
      <c r="P115" s="345">
        <v>0</v>
      </c>
      <c r="Q115" s="272">
        <f t="shared" si="13"/>
        <v>0</v>
      </c>
      <c r="R115" s="234"/>
      <c r="S115" s="235"/>
      <c r="T115" s="236">
        <v>0</v>
      </c>
      <c r="U115" s="236">
        <v>0</v>
      </c>
      <c r="V115" s="87">
        <f t="shared" si="6"/>
        <v>1</v>
      </c>
      <c r="W115" s="276">
        <f t="shared" si="7"/>
        <v>0</v>
      </c>
      <c r="X115" s="276">
        <f t="shared" si="8"/>
        <v>0</v>
      </c>
      <c r="Y115" s="276">
        <f t="shared" si="9"/>
        <v>0</v>
      </c>
      <c r="Z115" s="276">
        <f t="shared" si="8"/>
        <v>0</v>
      </c>
      <c r="AB115" s="80"/>
      <c r="AC115" s="80"/>
      <c r="AD115" s="81"/>
      <c r="AE115" s="80"/>
      <c r="AF115" s="81"/>
      <c r="AG115" s="82"/>
      <c r="AH115" s="83"/>
      <c r="AI115" s="83"/>
      <c r="AJ115" s="84"/>
      <c r="AK115" s="80"/>
      <c r="AL115" s="80"/>
      <c r="AM115" s="80"/>
      <c r="AN115" s="80"/>
    </row>
    <row r="116" spans="2:40" s="49" customFormat="1" ht="15.6" hidden="1" customHeight="1" outlineLevel="1">
      <c r="B116" s="596"/>
      <c r="C116" s="600"/>
      <c r="D116" s="601"/>
      <c r="E116" s="374"/>
      <c r="F116" s="248"/>
      <c r="G116" s="252">
        <f t="shared" si="14"/>
        <v>0</v>
      </c>
      <c r="H116" s="86" t="s">
        <v>187</v>
      </c>
      <c r="I116" s="236">
        <v>0</v>
      </c>
      <c r="J116" s="252">
        <f t="shared" si="10"/>
        <v>0</v>
      </c>
      <c r="K116" s="358"/>
      <c r="L116" s="356"/>
      <c r="M116" s="324"/>
      <c r="N116" s="228">
        <f t="shared" si="11"/>
        <v>0</v>
      </c>
      <c r="O116" s="268">
        <f t="shared" si="12"/>
        <v>0</v>
      </c>
      <c r="P116" s="345">
        <v>0</v>
      </c>
      <c r="Q116" s="272">
        <f t="shared" si="13"/>
        <v>0</v>
      </c>
      <c r="R116" s="234"/>
      <c r="S116" s="235"/>
      <c r="T116" s="236">
        <v>0</v>
      </c>
      <c r="U116" s="236">
        <v>0</v>
      </c>
      <c r="V116" s="87">
        <f t="shared" si="6"/>
        <v>1</v>
      </c>
      <c r="W116" s="276">
        <f t="shared" si="7"/>
        <v>0</v>
      </c>
      <c r="X116" s="276">
        <f t="shared" si="8"/>
        <v>0</v>
      </c>
      <c r="Y116" s="276">
        <f t="shared" si="9"/>
        <v>0</v>
      </c>
      <c r="Z116" s="276">
        <f t="shared" si="8"/>
        <v>0</v>
      </c>
      <c r="AB116" s="80"/>
      <c r="AC116" s="80"/>
      <c r="AD116" s="81"/>
      <c r="AE116" s="80"/>
      <c r="AF116" s="81"/>
      <c r="AG116" s="82"/>
      <c r="AH116" s="83"/>
      <c r="AI116" s="83"/>
      <c r="AJ116" s="84"/>
      <c r="AK116" s="80"/>
      <c r="AL116" s="80"/>
      <c r="AM116" s="80"/>
      <c r="AN116" s="80"/>
    </row>
    <row r="117" spans="2:40" s="49" customFormat="1" ht="15.6" hidden="1" customHeight="1" outlineLevel="1">
      <c r="B117" s="596"/>
      <c r="C117" s="600"/>
      <c r="D117" s="601"/>
      <c r="E117" s="374"/>
      <c r="F117" s="248"/>
      <c r="G117" s="252">
        <f t="shared" si="14"/>
        <v>0</v>
      </c>
      <c r="H117" s="86" t="s">
        <v>187</v>
      </c>
      <c r="I117" s="236">
        <v>0</v>
      </c>
      <c r="J117" s="252">
        <f t="shared" si="10"/>
        <v>0</v>
      </c>
      <c r="K117" s="358"/>
      <c r="L117" s="356"/>
      <c r="M117" s="324"/>
      <c r="N117" s="228">
        <f t="shared" si="11"/>
        <v>0</v>
      </c>
      <c r="O117" s="268">
        <f t="shared" si="12"/>
        <v>0</v>
      </c>
      <c r="P117" s="345">
        <v>0</v>
      </c>
      <c r="Q117" s="272">
        <f t="shared" si="13"/>
        <v>0</v>
      </c>
      <c r="R117" s="234"/>
      <c r="S117" s="235"/>
      <c r="T117" s="236">
        <v>0</v>
      </c>
      <c r="U117" s="236">
        <v>0</v>
      </c>
      <c r="V117" s="87">
        <f t="shared" si="6"/>
        <v>1</v>
      </c>
      <c r="W117" s="276">
        <f t="shared" si="7"/>
        <v>0</v>
      </c>
      <c r="X117" s="276">
        <f t="shared" si="8"/>
        <v>0</v>
      </c>
      <c r="Y117" s="276">
        <f t="shared" si="9"/>
        <v>0</v>
      </c>
      <c r="Z117" s="276">
        <f t="shared" si="8"/>
        <v>0</v>
      </c>
      <c r="AB117" s="80"/>
      <c r="AC117" s="80"/>
      <c r="AD117" s="81"/>
      <c r="AE117" s="80"/>
      <c r="AF117" s="81"/>
      <c r="AG117" s="82"/>
      <c r="AH117" s="83"/>
      <c r="AI117" s="83"/>
      <c r="AJ117" s="84"/>
      <c r="AK117" s="80"/>
      <c r="AL117" s="80"/>
      <c r="AM117" s="80"/>
      <c r="AN117" s="80"/>
    </row>
    <row r="118" spans="2:40" s="49" customFormat="1" ht="15.6" hidden="1" customHeight="1" outlineLevel="1">
      <c r="B118" s="596"/>
      <c r="C118" s="600"/>
      <c r="D118" s="601"/>
      <c r="E118" s="374"/>
      <c r="F118" s="248"/>
      <c r="G118" s="252">
        <f t="shared" si="14"/>
        <v>0</v>
      </c>
      <c r="H118" s="86" t="s">
        <v>187</v>
      </c>
      <c r="I118" s="236">
        <v>0</v>
      </c>
      <c r="J118" s="252">
        <f t="shared" si="10"/>
        <v>0</v>
      </c>
      <c r="K118" s="358"/>
      <c r="L118" s="356"/>
      <c r="M118" s="324"/>
      <c r="N118" s="228">
        <f t="shared" si="11"/>
        <v>0</v>
      </c>
      <c r="O118" s="268">
        <f t="shared" si="12"/>
        <v>0</v>
      </c>
      <c r="P118" s="345">
        <v>0</v>
      </c>
      <c r="Q118" s="272">
        <f t="shared" si="13"/>
        <v>0</v>
      </c>
      <c r="R118" s="234"/>
      <c r="S118" s="235"/>
      <c r="T118" s="236">
        <v>0</v>
      </c>
      <c r="U118" s="236">
        <v>0</v>
      </c>
      <c r="V118" s="87">
        <f t="shared" si="6"/>
        <v>1</v>
      </c>
      <c r="W118" s="276">
        <f t="shared" si="7"/>
        <v>0</v>
      </c>
      <c r="X118" s="276">
        <f t="shared" si="8"/>
        <v>0</v>
      </c>
      <c r="Y118" s="276">
        <f t="shared" si="9"/>
        <v>0</v>
      </c>
      <c r="Z118" s="276">
        <f t="shared" si="8"/>
        <v>0</v>
      </c>
      <c r="AB118" s="80"/>
      <c r="AC118" s="80"/>
      <c r="AD118" s="81"/>
      <c r="AE118" s="80"/>
      <c r="AF118" s="81"/>
      <c r="AG118" s="82"/>
      <c r="AH118" s="83"/>
      <c r="AI118" s="83"/>
      <c r="AJ118" s="84"/>
      <c r="AK118" s="80"/>
      <c r="AL118" s="80"/>
      <c r="AM118" s="80"/>
      <c r="AN118" s="80"/>
    </row>
    <row r="119" spans="2:40" s="49" customFormat="1" ht="15.6" hidden="1" customHeight="1" outlineLevel="1">
      <c r="B119" s="596"/>
      <c r="C119" s="600"/>
      <c r="D119" s="601"/>
      <c r="E119" s="374"/>
      <c r="F119" s="248"/>
      <c r="G119" s="252">
        <f t="shared" si="14"/>
        <v>0</v>
      </c>
      <c r="H119" s="86" t="s">
        <v>187</v>
      </c>
      <c r="I119" s="236">
        <v>0</v>
      </c>
      <c r="J119" s="252">
        <f t="shared" si="10"/>
        <v>0</v>
      </c>
      <c r="K119" s="358"/>
      <c r="L119" s="356"/>
      <c r="M119" s="324"/>
      <c r="N119" s="228">
        <f t="shared" si="11"/>
        <v>0</v>
      </c>
      <c r="O119" s="268">
        <f t="shared" si="12"/>
        <v>0</v>
      </c>
      <c r="P119" s="345">
        <v>0</v>
      </c>
      <c r="Q119" s="272">
        <f t="shared" si="13"/>
        <v>0</v>
      </c>
      <c r="R119" s="234"/>
      <c r="S119" s="235"/>
      <c r="T119" s="236">
        <v>0</v>
      </c>
      <c r="U119" s="236">
        <v>0</v>
      </c>
      <c r="V119" s="87">
        <f t="shared" si="6"/>
        <v>1</v>
      </c>
      <c r="W119" s="276">
        <f t="shared" si="7"/>
        <v>0</v>
      </c>
      <c r="X119" s="276">
        <f t="shared" si="8"/>
        <v>0</v>
      </c>
      <c r="Y119" s="276">
        <f t="shared" si="9"/>
        <v>0</v>
      </c>
      <c r="Z119" s="276">
        <f t="shared" si="8"/>
        <v>0</v>
      </c>
      <c r="AB119" s="80"/>
      <c r="AC119" s="80"/>
      <c r="AD119" s="81"/>
      <c r="AE119" s="80"/>
      <c r="AF119" s="81"/>
      <c r="AG119" s="82"/>
      <c r="AH119" s="83"/>
      <c r="AI119" s="83"/>
      <c r="AJ119" s="84"/>
      <c r="AK119" s="80"/>
      <c r="AL119" s="80"/>
      <c r="AM119" s="80"/>
      <c r="AN119" s="80"/>
    </row>
    <row r="120" spans="2:40" s="49" customFormat="1" ht="15.6" hidden="1" customHeight="1" outlineLevel="1">
      <c r="B120" s="596"/>
      <c r="C120" s="600"/>
      <c r="D120" s="601"/>
      <c r="E120" s="374"/>
      <c r="F120" s="248"/>
      <c r="G120" s="252">
        <f t="shared" si="14"/>
        <v>0</v>
      </c>
      <c r="H120" s="86" t="s">
        <v>187</v>
      </c>
      <c r="I120" s="236">
        <v>0</v>
      </c>
      <c r="J120" s="252">
        <f t="shared" si="10"/>
        <v>0</v>
      </c>
      <c r="K120" s="358"/>
      <c r="L120" s="356"/>
      <c r="M120" s="324"/>
      <c r="N120" s="228">
        <f t="shared" si="11"/>
        <v>0</v>
      </c>
      <c r="O120" s="268">
        <f t="shared" si="12"/>
        <v>0</v>
      </c>
      <c r="P120" s="345">
        <v>0</v>
      </c>
      <c r="Q120" s="272">
        <f t="shared" si="13"/>
        <v>0</v>
      </c>
      <c r="R120" s="234"/>
      <c r="S120" s="235"/>
      <c r="T120" s="236">
        <v>0</v>
      </c>
      <c r="U120" s="236">
        <v>0</v>
      </c>
      <c r="V120" s="87">
        <f t="shared" si="6"/>
        <v>1</v>
      </c>
      <c r="W120" s="276">
        <f t="shared" si="7"/>
        <v>0</v>
      </c>
      <c r="X120" s="276">
        <f t="shared" si="8"/>
        <v>0</v>
      </c>
      <c r="Y120" s="276">
        <f t="shared" si="9"/>
        <v>0</v>
      </c>
      <c r="Z120" s="276">
        <f t="shared" si="8"/>
        <v>0</v>
      </c>
      <c r="AB120" s="80"/>
      <c r="AC120" s="80"/>
      <c r="AD120" s="81"/>
      <c r="AE120" s="80"/>
      <c r="AF120" s="81"/>
      <c r="AG120" s="82"/>
      <c r="AH120" s="83"/>
      <c r="AI120" s="83"/>
      <c r="AJ120" s="84"/>
      <c r="AK120" s="80"/>
      <c r="AL120" s="80"/>
      <c r="AM120" s="80"/>
      <c r="AN120" s="80"/>
    </row>
    <row r="121" spans="2:40" s="49" customFormat="1" ht="15.6" hidden="1" customHeight="1" outlineLevel="1">
      <c r="B121" s="596"/>
      <c r="C121" s="600"/>
      <c r="D121" s="601"/>
      <c r="E121" s="374"/>
      <c r="F121" s="248"/>
      <c r="G121" s="252">
        <f t="shared" si="14"/>
        <v>0</v>
      </c>
      <c r="H121" s="86" t="s">
        <v>187</v>
      </c>
      <c r="I121" s="236">
        <v>0</v>
      </c>
      <c r="J121" s="252">
        <f t="shared" si="10"/>
        <v>0</v>
      </c>
      <c r="K121" s="358"/>
      <c r="L121" s="356"/>
      <c r="M121" s="324"/>
      <c r="N121" s="228">
        <f t="shared" si="11"/>
        <v>0</v>
      </c>
      <c r="O121" s="268">
        <f t="shared" si="12"/>
        <v>0</v>
      </c>
      <c r="P121" s="345">
        <v>0</v>
      </c>
      <c r="Q121" s="272">
        <f t="shared" si="13"/>
        <v>0</v>
      </c>
      <c r="R121" s="234"/>
      <c r="S121" s="235"/>
      <c r="T121" s="236">
        <v>0</v>
      </c>
      <c r="U121" s="236">
        <v>0</v>
      </c>
      <c r="V121" s="87">
        <f t="shared" si="6"/>
        <v>1</v>
      </c>
      <c r="W121" s="276">
        <f t="shared" si="7"/>
        <v>0</v>
      </c>
      <c r="X121" s="276">
        <f t="shared" si="8"/>
        <v>0</v>
      </c>
      <c r="Y121" s="276">
        <f t="shared" si="9"/>
        <v>0</v>
      </c>
      <c r="Z121" s="276">
        <f t="shared" si="8"/>
        <v>0</v>
      </c>
      <c r="AB121" s="80"/>
      <c r="AC121" s="80"/>
      <c r="AD121" s="81"/>
      <c r="AE121" s="80"/>
      <c r="AF121" s="81"/>
      <c r="AG121" s="82"/>
      <c r="AH121" s="83"/>
      <c r="AI121" s="83"/>
      <c r="AJ121" s="84"/>
      <c r="AK121" s="80"/>
      <c r="AL121" s="80"/>
      <c r="AM121" s="80"/>
      <c r="AN121" s="80"/>
    </row>
    <row r="122" spans="2:40" s="49" customFormat="1" ht="15.6" hidden="1" customHeight="1" outlineLevel="1">
      <c r="B122" s="597"/>
      <c r="C122" s="602"/>
      <c r="D122" s="603"/>
      <c r="E122" s="374"/>
      <c r="F122" s="248"/>
      <c r="G122" s="252">
        <f t="shared" si="14"/>
        <v>0</v>
      </c>
      <c r="H122" s="86" t="s">
        <v>187</v>
      </c>
      <c r="I122" s="236">
        <v>0</v>
      </c>
      <c r="J122" s="252">
        <f t="shared" si="10"/>
        <v>0</v>
      </c>
      <c r="K122" s="358"/>
      <c r="L122" s="356"/>
      <c r="M122" s="324"/>
      <c r="N122" s="228">
        <f t="shared" si="11"/>
        <v>0</v>
      </c>
      <c r="O122" s="268">
        <f t="shared" si="12"/>
        <v>0</v>
      </c>
      <c r="P122" s="345">
        <v>0</v>
      </c>
      <c r="Q122" s="272">
        <f t="shared" si="13"/>
        <v>0</v>
      </c>
      <c r="R122" s="234"/>
      <c r="S122" s="235"/>
      <c r="T122" s="236">
        <v>0</v>
      </c>
      <c r="U122" s="236">
        <v>0</v>
      </c>
      <c r="V122" s="87">
        <f t="shared" si="6"/>
        <v>1</v>
      </c>
      <c r="W122" s="276">
        <f t="shared" si="7"/>
        <v>0</v>
      </c>
      <c r="X122" s="276">
        <f t="shared" si="8"/>
        <v>0</v>
      </c>
      <c r="Y122" s="276">
        <f t="shared" si="9"/>
        <v>0</v>
      </c>
      <c r="Z122" s="276">
        <f t="shared" si="8"/>
        <v>0</v>
      </c>
      <c r="AB122" s="80"/>
      <c r="AC122" s="80"/>
      <c r="AD122" s="81"/>
      <c r="AE122" s="80"/>
      <c r="AF122" s="81"/>
      <c r="AG122" s="82"/>
      <c r="AH122" s="83"/>
      <c r="AI122" s="83"/>
      <c r="AJ122" s="84"/>
      <c r="AK122" s="80"/>
      <c r="AL122" s="80"/>
      <c r="AM122" s="80"/>
      <c r="AN122" s="80"/>
    </row>
    <row r="123" spans="2:40" s="49" customFormat="1" ht="15.75" collapsed="1">
      <c r="B123" s="350">
        <v>0.3</v>
      </c>
      <c r="C123" s="566" t="s">
        <v>62</v>
      </c>
      <c r="D123" s="567"/>
      <c r="E123" s="219" t="s">
        <v>187</v>
      </c>
      <c r="F123" s="247">
        <f>SUM(F124:F138)</f>
        <v>0</v>
      </c>
      <c r="G123" s="247">
        <f>IF(AND(F123&lt;&gt;0,$D$31&lt;&gt;0),F123/$D$31,0)</f>
        <v>0</v>
      </c>
      <c r="H123" s="86" t="s">
        <v>187</v>
      </c>
      <c r="I123" s="216" t="s">
        <v>187</v>
      </c>
      <c r="J123" s="249">
        <f>SUM(J124:J138)</f>
        <v>0</v>
      </c>
      <c r="K123" s="230" t="s">
        <v>187</v>
      </c>
      <c r="L123" s="261" t="s">
        <v>187</v>
      </c>
      <c r="M123" s="260" t="s">
        <v>187</v>
      </c>
      <c r="N123" s="266" t="s">
        <v>187</v>
      </c>
      <c r="O123" s="269">
        <f>SUM(O124:O138)</f>
        <v>0</v>
      </c>
      <c r="P123" s="232" t="s">
        <v>187</v>
      </c>
      <c r="Q123" s="273">
        <f>SUM(Q124:Q138)</f>
        <v>0</v>
      </c>
      <c r="R123" s="231" t="s">
        <v>187</v>
      </c>
      <c r="S123" s="233" t="s">
        <v>187</v>
      </c>
      <c r="T123" s="278">
        <f>IF(W123&lt;&gt;0,W123/($F$123+$O$123),0)</f>
        <v>0</v>
      </c>
      <c r="U123" s="278">
        <f>IF(Y123&lt;&gt;0,Y123/($F$123+$O$123),0)</f>
        <v>0</v>
      </c>
      <c r="V123" s="215">
        <f t="shared" si="6"/>
        <v>1</v>
      </c>
      <c r="W123" s="277">
        <f>SUM(W124:W138)</f>
        <v>0</v>
      </c>
      <c r="X123" s="277">
        <f t="shared" si="8"/>
        <v>0</v>
      </c>
      <c r="Y123" s="277">
        <f>SUM(Y124:Y138)</f>
        <v>0</v>
      </c>
      <c r="Z123" s="277">
        <f t="shared" si="8"/>
        <v>0</v>
      </c>
      <c r="AB123" s="80"/>
      <c r="AC123" s="80"/>
      <c r="AD123" s="81"/>
      <c r="AE123" s="80"/>
      <c r="AF123" s="81"/>
      <c r="AG123" s="82"/>
      <c r="AH123" s="83"/>
      <c r="AI123" s="83"/>
      <c r="AJ123" s="84"/>
      <c r="AK123" s="80"/>
      <c r="AL123" s="80"/>
      <c r="AM123" s="80"/>
      <c r="AN123" s="80"/>
    </row>
    <row r="124" spans="2:40" s="49" customFormat="1" ht="15.6" hidden="1" customHeight="1" outlineLevel="1">
      <c r="B124" s="595">
        <v>0.3</v>
      </c>
      <c r="C124" s="598" t="s">
        <v>62</v>
      </c>
      <c r="D124" s="599"/>
      <c r="E124" s="374"/>
      <c r="F124" s="248"/>
      <c r="G124" s="252">
        <f>IF(AND(F124&lt;&gt;0,$D$31&lt;&gt;0),F124/$D$31,0)</f>
        <v>0</v>
      </c>
      <c r="H124" s="86" t="s">
        <v>187</v>
      </c>
      <c r="I124" s="236">
        <v>0</v>
      </c>
      <c r="J124" s="252">
        <f t="shared" ref="J124:J138" si="15">I124*F124</f>
        <v>0</v>
      </c>
      <c r="K124" s="358"/>
      <c r="L124" s="356"/>
      <c r="M124" s="324"/>
      <c r="N124" s="228">
        <f>IF(M124&lt;&gt;0,INT(59/M124),0)</f>
        <v>0</v>
      </c>
      <c r="O124" s="268">
        <f>F124*N124</f>
        <v>0</v>
      </c>
      <c r="P124" s="345">
        <v>0</v>
      </c>
      <c r="Q124" s="272">
        <f>O124*P124</f>
        <v>0</v>
      </c>
      <c r="R124" s="234"/>
      <c r="S124" s="235"/>
      <c r="T124" s="236">
        <v>0</v>
      </c>
      <c r="U124" s="236">
        <v>0</v>
      </c>
      <c r="V124" s="87">
        <f t="shared" si="6"/>
        <v>1</v>
      </c>
      <c r="W124" s="276">
        <f t="shared" si="7"/>
        <v>0</v>
      </c>
      <c r="X124" s="276">
        <f t="shared" si="8"/>
        <v>0</v>
      </c>
      <c r="Y124" s="276">
        <f t="shared" si="9"/>
        <v>0</v>
      </c>
      <c r="Z124" s="276">
        <f t="shared" si="8"/>
        <v>0</v>
      </c>
      <c r="AB124" s="80"/>
      <c r="AC124" s="80"/>
      <c r="AD124" s="81"/>
      <c r="AE124" s="80"/>
      <c r="AF124" s="81"/>
      <c r="AG124" s="82"/>
      <c r="AH124" s="83"/>
      <c r="AI124" s="83"/>
      <c r="AJ124" s="84"/>
      <c r="AK124" s="80"/>
      <c r="AL124" s="80"/>
      <c r="AM124" s="80"/>
      <c r="AN124" s="80"/>
    </row>
    <row r="125" spans="2:40" s="49" customFormat="1" ht="15.6" hidden="1" customHeight="1" outlineLevel="1">
      <c r="B125" s="596"/>
      <c r="C125" s="600"/>
      <c r="D125" s="601"/>
      <c r="E125" s="374"/>
      <c r="F125" s="248"/>
      <c r="G125" s="252">
        <f>IF(AND(F125&lt;&gt;0,$D$31&lt;&gt;0),F125/$D$31,0)</f>
        <v>0</v>
      </c>
      <c r="H125" s="86" t="s">
        <v>187</v>
      </c>
      <c r="I125" s="236">
        <v>0</v>
      </c>
      <c r="J125" s="252">
        <f t="shared" si="15"/>
        <v>0</v>
      </c>
      <c r="K125" s="358"/>
      <c r="L125" s="356"/>
      <c r="M125" s="324"/>
      <c r="N125" s="228">
        <f t="shared" ref="N125:N138" si="16">IF(M125&lt;&gt;0,INT(59/M125),0)</f>
        <v>0</v>
      </c>
      <c r="O125" s="268">
        <f t="shared" ref="O125:O138" si="17">F125*N125</f>
        <v>0</v>
      </c>
      <c r="P125" s="345">
        <v>0</v>
      </c>
      <c r="Q125" s="272">
        <f t="shared" ref="Q125:Q138" si="18">O125*P125</f>
        <v>0</v>
      </c>
      <c r="R125" s="234"/>
      <c r="S125" s="235"/>
      <c r="T125" s="236">
        <v>0</v>
      </c>
      <c r="U125" s="236">
        <v>0</v>
      </c>
      <c r="V125" s="87">
        <f t="shared" si="6"/>
        <v>1</v>
      </c>
      <c r="W125" s="276">
        <f t="shared" si="7"/>
        <v>0</v>
      </c>
      <c r="X125" s="276">
        <f t="shared" si="8"/>
        <v>0</v>
      </c>
      <c r="Y125" s="276">
        <f t="shared" si="9"/>
        <v>0</v>
      </c>
      <c r="Z125" s="276">
        <f t="shared" si="8"/>
        <v>0</v>
      </c>
      <c r="AB125" s="80"/>
      <c r="AC125" s="80"/>
      <c r="AD125" s="81"/>
      <c r="AE125" s="80"/>
      <c r="AF125" s="81"/>
      <c r="AG125" s="82"/>
      <c r="AH125" s="83"/>
      <c r="AI125" s="83"/>
      <c r="AJ125" s="84"/>
      <c r="AK125" s="80"/>
      <c r="AL125" s="80"/>
      <c r="AM125" s="80"/>
      <c r="AN125" s="80"/>
    </row>
    <row r="126" spans="2:40" s="49" customFormat="1" ht="15.6" hidden="1" customHeight="1" outlineLevel="1">
      <c r="B126" s="596"/>
      <c r="C126" s="600"/>
      <c r="D126" s="601"/>
      <c r="E126" s="374"/>
      <c r="F126" s="248"/>
      <c r="G126" s="252">
        <f t="shared" ref="G126:G138" si="19">IF(AND(F126&lt;&gt;0,$D$31&lt;&gt;0),F126/$D$31,0)</f>
        <v>0</v>
      </c>
      <c r="H126" s="86" t="s">
        <v>187</v>
      </c>
      <c r="I126" s="236">
        <v>0</v>
      </c>
      <c r="J126" s="252">
        <f t="shared" si="15"/>
        <v>0</v>
      </c>
      <c r="K126" s="358"/>
      <c r="L126" s="356"/>
      <c r="M126" s="324"/>
      <c r="N126" s="228">
        <f t="shared" si="16"/>
        <v>0</v>
      </c>
      <c r="O126" s="268">
        <f t="shared" si="17"/>
        <v>0</v>
      </c>
      <c r="P126" s="345">
        <v>0</v>
      </c>
      <c r="Q126" s="272">
        <f t="shared" si="18"/>
        <v>0</v>
      </c>
      <c r="R126" s="234"/>
      <c r="S126" s="235"/>
      <c r="T126" s="236">
        <v>0</v>
      </c>
      <c r="U126" s="236">
        <v>0</v>
      </c>
      <c r="V126" s="87">
        <f t="shared" si="6"/>
        <v>1</v>
      </c>
      <c r="W126" s="276">
        <f t="shared" si="7"/>
        <v>0</v>
      </c>
      <c r="X126" s="276">
        <f t="shared" si="8"/>
        <v>0</v>
      </c>
      <c r="Y126" s="276">
        <f t="shared" si="9"/>
        <v>0</v>
      </c>
      <c r="Z126" s="276">
        <f t="shared" si="8"/>
        <v>0</v>
      </c>
      <c r="AB126" s="80"/>
      <c r="AC126" s="80"/>
      <c r="AD126" s="81"/>
      <c r="AE126" s="80"/>
      <c r="AF126" s="81"/>
      <c r="AG126" s="82"/>
      <c r="AH126" s="83"/>
      <c r="AI126" s="83"/>
      <c r="AJ126" s="84"/>
      <c r="AK126" s="80"/>
      <c r="AL126" s="80"/>
      <c r="AM126" s="80"/>
      <c r="AN126" s="80"/>
    </row>
    <row r="127" spans="2:40" s="49" customFormat="1" ht="15.6" hidden="1" customHeight="1" outlineLevel="1">
      <c r="B127" s="596"/>
      <c r="C127" s="600"/>
      <c r="D127" s="601"/>
      <c r="E127" s="374"/>
      <c r="F127" s="248"/>
      <c r="G127" s="252">
        <f t="shared" si="19"/>
        <v>0</v>
      </c>
      <c r="H127" s="86" t="s">
        <v>187</v>
      </c>
      <c r="I127" s="236">
        <v>0</v>
      </c>
      <c r="J127" s="252">
        <f t="shared" si="15"/>
        <v>0</v>
      </c>
      <c r="K127" s="358"/>
      <c r="L127" s="356"/>
      <c r="M127" s="324"/>
      <c r="N127" s="228">
        <f t="shared" si="16"/>
        <v>0</v>
      </c>
      <c r="O127" s="268">
        <f t="shared" si="17"/>
        <v>0</v>
      </c>
      <c r="P127" s="345">
        <v>0</v>
      </c>
      <c r="Q127" s="272">
        <f t="shared" si="18"/>
        <v>0</v>
      </c>
      <c r="R127" s="234"/>
      <c r="S127" s="235"/>
      <c r="T127" s="236">
        <v>0</v>
      </c>
      <c r="U127" s="236">
        <v>0</v>
      </c>
      <c r="V127" s="87">
        <f t="shared" si="6"/>
        <v>1</v>
      </c>
      <c r="W127" s="276">
        <f t="shared" si="7"/>
        <v>0</v>
      </c>
      <c r="X127" s="276">
        <f t="shared" si="8"/>
        <v>0</v>
      </c>
      <c r="Y127" s="276">
        <f t="shared" si="9"/>
        <v>0</v>
      </c>
      <c r="Z127" s="276">
        <f t="shared" si="8"/>
        <v>0</v>
      </c>
      <c r="AB127" s="80"/>
      <c r="AC127" s="80"/>
      <c r="AD127" s="81"/>
      <c r="AE127" s="80"/>
      <c r="AF127" s="81"/>
      <c r="AG127" s="82"/>
      <c r="AH127" s="83"/>
      <c r="AI127" s="83"/>
      <c r="AJ127" s="84"/>
      <c r="AK127" s="80"/>
      <c r="AL127" s="80"/>
      <c r="AM127" s="80"/>
      <c r="AN127" s="80"/>
    </row>
    <row r="128" spans="2:40" s="49" customFormat="1" ht="15.6" hidden="1" customHeight="1" outlineLevel="1">
      <c r="B128" s="596"/>
      <c r="C128" s="600"/>
      <c r="D128" s="601"/>
      <c r="E128" s="374"/>
      <c r="F128" s="248"/>
      <c r="G128" s="252">
        <f t="shared" si="19"/>
        <v>0</v>
      </c>
      <c r="H128" s="86" t="s">
        <v>187</v>
      </c>
      <c r="I128" s="236">
        <v>0</v>
      </c>
      <c r="J128" s="252">
        <f t="shared" si="15"/>
        <v>0</v>
      </c>
      <c r="K128" s="358"/>
      <c r="L128" s="356"/>
      <c r="M128" s="324"/>
      <c r="N128" s="228">
        <f t="shared" si="16"/>
        <v>0</v>
      </c>
      <c r="O128" s="268">
        <f t="shared" si="17"/>
        <v>0</v>
      </c>
      <c r="P128" s="345">
        <v>0</v>
      </c>
      <c r="Q128" s="272">
        <f t="shared" si="18"/>
        <v>0</v>
      </c>
      <c r="R128" s="234"/>
      <c r="S128" s="235"/>
      <c r="T128" s="236">
        <v>0</v>
      </c>
      <c r="U128" s="236">
        <v>0</v>
      </c>
      <c r="V128" s="87">
        <f t="shared" si="6"/>
        <v>1</v>
      </c>
      <c r="W128" s="276">
        <f t="shared" si="7"/>
        <v>0</v>
      </c>
      <c r="X128" s="276">
        <f t="shared" si="8"/>
        <v>0</v>
      </c>
      <c r="Y128" s="276">
        <f t="shared" si="9"/>
        <v>0</v>
      </c>
      <c r="Z128" s="276">
        <f t="shared" si="8"/>
        <v>0</v>
      </c>
      <c r="AB128" s="80"/>
      <c r="AC128" s="80"/>
      <c r="AD128" s="81"/>
      <c r="AE128" s="80"/>
      <c r="AF128" s="81"/>
      <c r="AG128" s="82"/>
      <c r="AH128" s="83"/>
      <c r="AI128" s="83"/>
      <c r="AJ128" s="84"/>
      <c r="AK128" s="80"/>
      <c r="AL128" s="80"/>
      <c r="AM128" s="80"/>
      <c r="AN128" s="80"/>
    </row>
    <row r="129" spans="2:40" s="49" customFormat="1" ht="15.6" hidden="1" customHeight="1" outlineLevel="1">
      <c r="B129" s="596"/>
      <c r="C129" s="600"/>
      <c r="D129" s="601"/>
      <c r="E129" s="374"/>
      <c r="F129" s="248"/>
      <c r="G129" s="252">
        <f t="shared" si="19"/>
        <v>0</v>
      </c>
      <c r="H129" s="86" t="s">
        <v>187</v>
      </c>
      <c r="I129" s="236">
        <v>0</v>
      </c>
      <c r="J129" s="252">
        <f t="shared" si="15"/>
        <v>0</v>
      </c>
      <c r="K129" s="358"/>
      <c r="L129" s="356"/>
      <c r="M129" s="324"/>
      <c r="N129" s="228">
        <f t="shared" si="16"/>
        <v>0</v>
      </c>
      <c r="O129" s="268">
        <f t="shared" si="17"/>
        <v>0</v>
      </c>
      <c r="P129" s="345">
        <v>0</v>
      </c>
      <c r="Q129" s="272">
        <f t="shared" si="18"/>
        <v>0</v>
      </c>
      <c r="R129" s="234"/>
      <c r="S129" s="235"/>
      <c r="T129" s="236">
        <v>0</v>
      </c>
      <c r="U129" s="236">
        <v>0</v>
      </c>
      <c r="V129" s="87">
        <f t="shared" si="6"/>
        <v>1</v>
      </c>
      <c r="W129" s="276">
        <f t="shared" si="7"/>
        <v>0</v>
      </c>
      <c r="X129" s="276">
        <f t="shared" si="8"/>
        <v>0</v>
      </c>
      <c r="Y129" s="276">
        <f t="shared" si="9"/>
        <v>0</v>
      </c>
      <c r="Z129" s="276">
        <f t="shared" si="8"/>
        <v>0</v>
      </c>
      <c r="AB129" s="80"/>
      <c r="AC129" s="80"/>
      <c r="AD129" s="81"/>
      <c r="AE129" s="80"/>
      <c r="AF129" s="81"/>
      <c r="AG129" s="82"/>
      <c r="AH129" s="83"/>
      <c r="AI129" s="83"/>
      <c r="AJ129" s="84"/>
      <c r="AK129" s="80"/>
      <c r="AL129" s="80"/>
      <c r="AM129" s="80"/>
      <c r="AN129" s="80"/>
    </row>
    <row r="130" spans="2:40" s="49" customFormat="1" ht="15.6" hidden="1" customHeight="1" outlineLevel="1">
      <c r="B130" s="596"/>
      <c r="C130" s="600"/>
      <c r="D130" s="601"/>
      <c r="E130" s="374"/>
      <c r="F130" s="248"/>
      <c r="G130" s="252">
        <f t="shared" si="19"/>
        <v>0</v>
      </c>
      <c r="H130" s="86" t="s">
        <v>187</v>
      </c>
      <c r="I130" s="236">
        <v>0</v>
      </c>
      <c r="J130" s="252">
        <f t="shared" si="15"/>
        <v>0</v>
      </c>
      <c r="K130" s="358"/>
      <c r="L130" s="356"/>
      <c r="M130" s="324"/>
      <c r="N130" s="228">
        <f t="shared" si="16"/>
        <v>0</v>
      </c>
      <c r="O130" s="268">
        <f t="shared" si="17"/>
        <v>0</v>
      </c>
      <c r="P130" s="345">
        <v>0</v>
      </c>
      <c r="Q130" s="272">
        <f t="shared" si="18"/>
        <v>0</v>
      </c>
      <c r="R130" s="234"/>
      <c r="S130" s="235"/>
      <c r="T130" s="236">
        <v>0</v>
      </c>
      <c r="U130" s="236">
        <v>0</v>
      </c>
      <c r="V130" s="87">
        <f t="shared" si="6"/>
        <v>1</v>
      </c>
      <c r="W130" s="276">
        <f t="shared" si="7"/>
        <v>0</v>
      </c>
      <c r="X130" s="276">
        <f t="shared" si="8"/>
        <v>0</v>
      </c>
      <c r="Y130" s="276">
        <f t="shared" si="9"/>
        <v>0</v>
      </c>
      <c r="Z130" s="276">
        <f t="shared" si="8"/>
        <v>0</v>
      </c>
      <c r="AB130" s="80"/>
      <c r="AC130" s="80"/>
      <c r="AD130" s="81"/>
      <c r="AE130" s="80"/>
      <c r="AF130" s="81"/>
      <c r="AG130" s="82"/>
      <c r="AH130" s="83"/>
      <c r="AI130" s="83"/>
      <c r="AJ130" s="84"/>
      <c r="AK130" s="80"/>
      <c r="AL130" s="80"/>
      <c r="AM130" s="80"/>
      <c r="AN130" s="80"/>
    </row>
    <row r="131" spans="2:40" s="49" customFormat="1" ht="15.6" hidden="1" customHeight="1" outlineLevel="1">
      <c r="B131" s="596"/>
      <c r="C131" s="600"/>
      <c r="D131" s="601"/>
      <c r="E131" s="374"/>
      <c r="F131" s="248"/>
      <c r="G131" s="252">
        <f t="shared" si="19"/>
        <v>0</v>
      </c>
      <c r="H131" s="86" t="s">
        <v>187</v>
      </c>
      <c r="I131" s="236">
        <v>0</v>
      </c>
      <c r="J131" s="252">
        <f t="shared" si="15"/>
        <v>0</v>
      </c>
      <c r="K131" s="358"/>
      <c r="L131" s="356"/>
      <c r="M131" s="324"/>
      <c r="N131" s="228">
        <f t="shared" si="16"/>
        <v>0</v>
      </c>
      <c r="O131" s="268">
        <f t="shared" si="17"/>
        <v>0</v>
      </c>
      <c r="P131" s="345">
        <v>0</v>
      </c>
      <c r="Q131" s="272">
        <f t="shared" si="18"/>
        <v>0</v>
      </c>
      <c r="R131" s="234"/>
      <c r="S131" s="235"/>
      <c r="T131" s="236">
        <v>0</v>
      </c>
      <c r="U131" s="236">
        <v>0</v>
      </c>
      <c r="V131" s="87">
        <f t="shared" si="6"/>
        <v>1</v>
      </c>
      <c r="W131" s="276">
        <f t="shared" si="7"/>
        <v>0</v>
      </c>
      <c r="X131" s="276">
        <f t="shared" si="8"/>
        <v>0</v>
      </c>
      <c r="Y131" s="276">
        <f t="shared" si="9"/>
        <v>0</v>
      </c>
      <c r="Z131" s="276">
        <f t="shared" si="8"/>
        <v>0</v>
      </c>
      <c r="AB131" s="80"/>
      <c r="AC131" s="80"/>
      <c r="AD131" s="81"/>
      <c r="AE131" s="80"/>
      <c r="AF131" s="81"/>
      <c r="AG131" s="82"/>
      <c r="AH131" s="83"/>
      <c r="AI131" s="83"/>
      <c r="AJ131" s="84"/>
      <c r="AK131" s="80"/>
      <c r="AL131" s="80"/>
      <c r="AM131" s="80"/>
      <c r="AN131" s="80"/>
    </row>
    <row r="132" spans="2:40" s="49" customFormat="1" ht="15.6" hidden="1" customHeight="1" outlineLevel="1">
      <c r="B132" s="596"/>
      <c r="C132" s="600"/>
      <c r="D132" s="601"/>
      <c r="E132" s="374"/>
      <c r="F132" s="248"/>
      <c r="G132" s="252">
        <f t="shared" si="19"/>
        <v>0</v>
      </c>
      <c r="H132" s="86" t="s">
        <v>187</v>
      </c>
      <c r="I132" s="236">
        <v>0</v>
      </c>
      <c r="J132" s="252">
        <f t="shared" si="15"/>
        <v>0</v>
      </c>
      <c r="K132" s="358"/>
      <c r="L132" s="356"/>
      <c r="M132" s="324"/>
      <c r="N132" s="228">
        <f t="shared" si="16"/>
        <v>0</v>
      </c>
      <c r="O132" s="268">
        <f t="shared" si="17"/>
        <v>0</v>
      </c>
      <c r="P132" s="345">
        <v>0</v>
      </c>
      <c r="Q132" s="272">
        <f t="shared" si="18"/>
        <v>0</v>
      </c>
      <c r="R132" s="234"/>
      <c r="S132" s="235"/>
      <c r="T132" s="236">
        <v>0</v>
      </c>
      <c r="U132" s="236">
        <v>0</v>
      </c>
      <c r="V132" s="87">
        <f t="shared" si="6"/>
        <v>1</v>
      </c>
      <c r="W132" s="276">
        <f t="shared" si="7"/>
        <v>0</v>
      </c>
      <c r="X132" s="276">
        <f t="shared" si="8"/>
        <v>0</v>
      </c>
      <c r="Y132" s="276">
        <f t="shared" si="9"/>
        <v>0</v>
      </c>
      <c r="Z132" s="276">
        <f t="shared" si="8"/>
        <v>0</v>
      </c>
      <c r="AB132" s="80"/>
      <c r="AC132" s="80"/>
      <c r="AD132" s="81"/>
      <c r="AE132" s="80"/>
      <c r="AF132" s="81"/>
      <c r="AG132" s="82"/>
      <c r="AH132" s="83"/>
      <c r="AI132" s="83"/>
      <c r="AJ132" s="84"/>
      <c r="AK132" s="80"/>
      <c r="AL132" s="80"/>
      <c r="AM132" s="80"/>
      <c r="AN132" s="80"/>
    </row>
    <row r="133" spans="2:40" s="49" customFormat="1" ht="15.6" hidden="1" customHeight="1" outlineLevel="1">
      <c r="B133" s="596"/>
      <c r="C133" s="600"/>
      <c r="D133" s="601"/>
      <c r="E133" s="374"/>
      <c r="F133" s="248"/>
      <c r="G133" s="252">
        <f t="shared" si="19"/>
        <v>0</v>
      </c>
      <c r="H133" s="86" t="s">
        <v>187</v>
      </c>
      <c r="I133" s="236">
        <v>0</v>
      </c>
      <c r="J133" s="252">
        <f t="shared" si="15"/>
        <v>0</v>
      </c>
      <c r="K133" s="358"/>
      <c r="L133" s="356"/>
      <c r="M133" s="324"/>
      <c r="N133" s="228">
        <f t="shared" si="16"/>
        <v>0</v>
      </c>
      <c r="O133" s="268">
        <f t="shared" si="17"/>
        <v>0</v>
      </c>
      <c r="P133" s="345">
        <v>0</v>
      </c>
      <c r="Q133" s="272">
        <f t="shared" si="18"/>
        <v>0</v>
      </c>
      <c r="R133" s="234"/>
      <c r="S133" s="235"/>
      <c r="T133" s="236">
        <v>0</v>
      </c>
      <c r="U133" s="236">
        <v>0</v>
      </c>
      <c r="V133" s="87">
        <f t="shared" si="6"/>
        <v>1</v>
      </c>
      <c r="W133" s="276">
        <f t="shared" si="7"/>
        <v>0</v>
      </c>
      <c r="X133" s="276">
        <f t="shared" si="8"/>
        <v>0</v>
      </c>
      <c r="Y133" s="276">
        <f t="shared" si="9"/>
        <v>0</v>
      </c>
      <c r="Z133" s="276">
        <f t="shared" si="8"/>
        <v>0</v>
      </c>
      <c r="AB133" s="80"/>
      <c r="AC133" s="80"/>
      <c r="AD133" s="81"/>
      <c r="AE133" s="80"/>
      <c r="AF133" s="81"/>
      <c r="AG133" s="82"/>
      <c r="AH133" s="83"/>
      <c r="AI133" s="83"/>
      <c r="AJ133" s="84"/>
      <c r="AK133" s="80"/>
      <c r="AL133" s="80"/>
      <c r="AM133" s="80"/>
      <c r="AN133" s="80"/>
    </row>
    <row r="134" spans="2:40" s="49" customFormat="1" ht="15.6" hidden="1" customHeight="1" outlineLevel="1">
      <c r="B134" s="596"/>
      <c r="C134" s="600"/>
      <c r="D134" s="601"/>
      <c r="E134" s="374"/>
      <c r="F134" s="248"/>
      <c r="G134" s="252">
        <f t="shared" si="19"/>
        <v>0</v>
      </c>
      <c r="H134" s="86" t="s">
        <v>187</v>
      </c>
      <c r="I134" s="236">
        <v>0</v>
      </c>
      <c r="J134" s="252">
        <f t="shared" si="15"/>
        <v>0</v>
      </c>
      <c r="K134" s="358"/>
      <c r="L134" s="356"/>
      <c r="M134" s="324"/>
      <c r="N134" s="228">
        <f t="shared" si="16"/>
        <v>0</v>
      </c>
      <c r="O134" s="268">
        <f t="shared" si="17"/>
        <v>0</v>
      </c>
      <c r="P134" s="345">
        <v>0</v>
      </c>
      <c r="Q134" s="272">
        <f t="shared" si="18"/>
        <v>0</v>
      </c>
      <c r="R134" s="234"/>
      <c r="S134" s="235"/>
      <c r="T134" s="236">
        <v>0</v>
      </c>
      <c r="U134" s="236">
        <v>0</v>
      </c>
      <c r="V134" s="87">
        <f t="shared" si="6"/>
        <v>1</v>
      </c>
      <c r="W134" s="276">
        <f t="shared" si="7"/>
        <v>0</v>
      </c>
      <c r="X134" s="276">
        <f t="shared" si="8"/>
        <v>0</v>
      </c>
      <c r="Y134" s="276">
        <f t="shared" si="9"/>
        <v>0</v>
      </c>
      <c r="Z134" s="276">
        <f t="shared" si="8"/>
        <v>0</v>
      </c>
      <c r="AB134" s="80"/>
      <c r="AC134" s="80"/>
      <c r="AD134" s="81"/>
      <c r="AE134" s="80"/>
      <c r="AF134" s="81"/>
      <c r="AG134" s="82"/>
      <c r="AH134" s="83"/>
      <c r="AI134" s="83"/>
      <c r="AJ134" s="84"/>
      <c r="AK134" s="80"/>
      <c r="AL134" s="80"/>
      <c r="AM134" s="80"/>
      <c r="AN134" s="80"/>
    </row>
    <row r="135" spans="2:40" s="49" customFormat="1" ht="15.6" hidden="1" customHeight="1" outlineLevel="1">
      <c r="B135" s="596"/>
      <c r="C135" s="600"/>
      <c r="D135" s="601"/>
      <c r="E135" s="374"/>
      <c r="F135" s="248"/>
      <c r="G135" s="252">
        <f t="shared" si="19"/>
        <v>0</v>
      </c>
      <c r="H135" s="86" t="s">
        <v>187</v>
      </c>
      <c r="I135" s="236">
        <v>0</v>
      </c>
      <c r="J135" s="252">
        <f t="shared" si="15"/>
        <v>0</v>
      </c>
      <c r="K135" s="358"/>
      <c r="L135" s="356"/>
      <c r="M135" s="324"/>
      <c r="N135" s="228">
        <f t="shared" si="16"/>
        <v>0</v>
      </c>
      <c r="O135" s="268">
        <f t="shared" si="17"/>
        <v>0</v>
      </c>
      <c r="P135" s="345">
        <v>0</v>
      </c>
      <c r="Q135" s="272">
        <f t="shared" si="18"/>
        <v>0</v>
      </c>
      <c r="R135" s="234"/>
      <c r="S135" s="235"/>
      <c r="T135" s="236">
        <v>0</v>
      </c>
      <c r="U135" s="236">
        <v>0</v>
      </c>
      <c r="V135" s="87">
        <f t="shared" si="6"/>
        <v>1</v>
      </c>
      <c r="W135" s="276">
        <f t="shared" si="7"/>
        <v>0</v>
      </c>
      <c r="X135" s="276">
        <f t="shared" si="8"/>
        <v>0</v>
      </c>
      <c r="Y135" s="276">
        <f t="shared" si="9"/>
        <v>0</v>
      </c>
      <c r="Z135" s="276">
        <f t="shared" si="8"/>
        <v>0</v>
      </c>
      <c r="AB135" s="80"/>
      <c r="AC135" s="80"/>
      <c r="AD135" s="81"/>
      <c r="AE135" s="80"/>
      <c r="AF135" s="81"/>
      <c r="AG135" s="82"/>
      <c r="AH135" s="83"/>
      <c r="AI135" s="83"/>
      <c r="AJ135" s="84"/>
      <c r="AK135" s="80"/>
      <c r="AL135" s="80"/>
      <c r="AM135" s="80"/>
      <c r="AN135" s="80"/>
    </row>
    <row r="136" spans="2:40" s="49" customFormat="1" ht="15.6" hidden="1" customHeight="1" outlineLevel="1">
      <c r="B136" s="596"/>
      <c r="C136" s="600"/>
      <c r="D136" s="601"/>
      <c r="E136" s="374"/>
      <c r="F136" s="248"/>
      <c r="G136" s="252">
        <f t="shared" si="19"/>
        <v>0</v>
      </c>
      <c r="H136" s="86" t="s">
        <v>187</v>
      </c>
      <c r="I136" s="236">
        <v>0</v>
      </c>
      <c r="J136" s="252">
        <f t="shared" si="15"/>
        <v>0</v>
      </c>
      <c r="K136" s="358"/>
      <c r="L136" s="356"/>
      <c r="M136" s="324"/>
      <c r="N136" s="228">
        <f t="shared" si="16"/>
        <v>0</v>
      </c>
      <c r="O136" s="268">
        <f t="shared" si="17"/>
        <v>0</v>
      </c>
      <c r="P136" s="345">
        <v>0</v>
      </c>
      <c r="Q136" s="272">
        <f t="shared" si="18"/>
        <v>0</v>
      </c>
      <c r="R136" s="234"/>
      <c r="S136" s="235"/>
      <c r="T136" s="236">
        <v>0</v>
      </c>
      <c r="U136" s="236">
        <v>0</v>
      </c>
      <c r="V136" s="87">
        <f t="shared" si="6"/>
        <v>1</v>
      </c>
      <c r="W136" s="276">
        <f t="shared" si="7"/>
        <v>0</v>
      </c>
      <c r="X136" s="276">
        <f t="shared" si="8"/>
        <v>0</v>
      </c>
      <c r="Y136" s="276">
        <f t="shared" si="9"/>
        <v>0</v>
      </c>
      <c r="Z136" s="276">
        <f t="shared" si="8"/>
        <v>0</v>
      </c>
      <c r="AB136" s="80"/>
      <c r="AC136" s="80"/>
      <c r="AD136" s="81"/>
      <c r="AE136" s="80"/>
      <c r="AF136" s="81"/>
      <c r="AG136" s="82"/>
      <c r="AH136" s="83"/>
      <c r="AI136" s="83"/>
      <c r="AJ136" s="84"/>
      <c r="AK136" s="80"/>
      <c r="AL136" s="80"/>
      <c r="AM136" s="80"/>
      <c r="AN136" s="80"/>
    </row>
    <row r="137" spans="2:40" s="49" customFormat="1" ht="15.6" hidden="1" customHeight="1" outlineLevel="1">
      <c r="B137" s="596"/>
      <c r="C137" s="600"/>
      <c r="D137" s="601"/>
      <c r="E137" s="374"/>
      <c r="F137" s="248"/>
      <c r="G137" s="252">
        <f t="shared" si="19"/>
        <v>0</v>
      </c>
      <c r="H137" s="86" t="s">
        <v>187</v>
      </c>
      <c r="I137" s="236">
        <v>0</v>
      </c>
      <c r="J137" s="252">
        <f t="shared" si="15"/>
        <v>0</v>
      </c>
      <c r="K137" s="358"/>
      <c r="L137" s="356"/>
      <c r="M137" s="324"/>
      <c r="N137" s="228">
        <f t="shared" si="16"/>
        <v>0</v>
      </c>
      <c r="O137" s="268">
        <f t="shared" si="17"/>
        <v>0</v>
      </c>
      <c r="P137" s="345">
        <v>0</v>
      </c>
      <c r="Q137" s="272">
        <f t="shared" si="18"/>
        <v>0</v>
      </c>
      <c r="R137" s="234"/>
      <c r="S137" s="235"/>
      <c r="T137" s="236">
        <v>0</v>
      </c>
      <c r="U137" s="236">
        <v>0</v>
      </c>
      <c r="V137" s="87">
        <f t="shared" si="6"/>
        <v>1</v>
      </c>
      <c r="W137" s="276">
        <f t="shared" si="7"/>
        <v>0</v>
      </c>
      <c r="X137" s="276">
        <f t="shared" si="8"/>
        <v>0</v>
      </c>
      <c r="Y137" s="276">
        <f t="shared" si="9"/>
        <v>0</v>
      </c>
      <c r="Z137" s="276">
        <f t="shared" si="8"/>
        <v>0</v>
      </c>
      <c r="AB137" s="80"/>
      <c r="AC137" s="80"/>
      <c r="AD137" s="81"/>
      <c r="AE137" s="80"/>
      <c r="AF137" s="81"/>
      <c r="AG137" s="82"/>
      <c r="AH137" s="83"/>
      <c r="AI137" s="83"/>
      <c r="AJ137" s="84"/>
      <c r="AK137" s="80"/>
      <c r="AL137" s="80"/>
      <c r="AM137" s="80"/>
      <c r="AN137" s="80"/>
    </row>
    <row r="138" spans="2:40" s="49" customFormat="1" ht="15.6" hidden="1" customHeight="1" outlineLevel="1">
      <c r="B138" s="597"/>
      <c r="C138" s="602"/>
      <c r="D138" s="603"/>
      <c r="E138" s="374"/>
      <c r="F138" s="248"/>
      <c r="G138" s="252">
        <f t="shared" si="19"/>
        <v>0</v>
      </c>
      <c r="H138" s="86" t="s">
        <v>187</v>
      </c>
      <c r="I138" s="236">
        <v>0</v>
      </c>
      <c r="J138" s="252">
        <f t="shared" si="15"/>
        <v>0</v>
      </c>
      <c r="K138" s="358"/>
      <c r="L138" s="356"/>
      <c r="M138" s="324"/>
      <c r="N138" s="228">
        <f t="shared" si="16"/>
        <v>0</v>
      </c>
      <c r="O138" s="268">
        <f t="shared" si="17"/>
        <v>0</v>
      </c>
      <c r="P138" s="345">
        <v>0</v>
      </c>
      <c r="Q138" s="272">
        <f t="shared" si="18"/>
        <v>0</v>
      </c>
      <c r="R138" s="234"/>
      <c r="S138" s="235"/>
      <c r="T138" s="236">
        <v>0</v>
      </c>
      <c r="U138" s="236">
        <v>0</v>
      </c>
      <c r="V138" s="87">
        <f t="shared" si="6"/>
        <v>1</v>
      </c>
      <c r="W138" s="276">
        <f t="shared" si="7"/>
        <v>0</v>
      </c>
      <c r="X138" s="276">
        <f t="shared" si="8"/>
        <v>0</v>
      </c>
      <c r="Y138" s="276">
        <f t="shared" si="9"/>
        <v>0</v>
      </c>
      <c r="Z138" s="276">
        <f t="shared" si="8"/>
        <v>0</v>
      </c>
      <c r="AB138" s="80"/>
      <c r="AC138" s="80"/>
      <c r="AD138" s="81"/>
      <c r="AE138" s="80"/>
      <c r="AF138" s="81"/>
      <c r="AG138" s="82"/>
      <c r="AH138" s="83"/>
      <c r="AI138" s="83"/>
      <c r="AJ138" s="84"/>
      <c r="AK138" s="80"/>
      <c r="AL138" s="80"/>
      <c r="AM138" s="80"/>
      <c r="AN138" s="80"/>
    </row>
    <row r="139" spans="2:40" s="49" customFormat="1" ht="15.95" customHeight="1" collapsed="1">
      <c r="B139" s="350">
        <v>0.4</v>
      </c>
      <c r="C139" s="566" t="s">
        <v>63</v>
      </c>
      <c r="D139" s="567"/>
      <c r="E139" s="219" t="s">
        <v>187</v>
      </c>
      <c r="F139" s="247">
        <f>SUM(F140:F154)</f>
        <v>0</v>
      </c>
      <c r="G139" s="247">
        <f>IF(AND(F139&lt;&gt;0,$D$31&lt;&gt;0),F139/$D$31,0)</f>
        <v>0</v>
      </c>
      <c r="H139" s="86" t="s">
        <v>187</v>
      </c>
      <c r="I139" s="216" t="s">
        <v>187</v>
      </c>
      <c r="J139" s="249">
        <f>SUM(J140:J154)</f>
        <v>0</v>
      </c>
      <c r="K139" s="230" t="s">
        <v>187</v>
      </c>
      <c r="L139" s="261" t="s">
        <v>187</v>
      </c>
      <c r="M139" s="260" t="s">
        <v>187</v>
      </c>
      <c r="N139" s="266" t="s">
        <v>187</v>
      </c>
      <c r="O139" s="269">
        <f>SUM(O140:O154)</f>
        <v>0</v>
      </c>
      <c r="P139" s="232" t="s">
        <v>187</v>
      </c>
      <c r="Q139" s="273">
        <f>SUM(Q140:Q154)</f>
        <v>0</v>
      </c>
      <c r="R139" s="231" t="s">
        <v>187</v>
      </c>
      <c r="S139" s="233" t="s">
        <v>187</v>
      </c>
      <c r="T139" s="278">
        <f>IF(W139&lt;&gt;0,W139/($F$139+$O$139),0)</f>
        <v>0</v>
      </c>
      <c r="U139" s="278">
        <f>IF(Y139&lt;&gt;0,Y139/($F$139+$O$139),0)</f>
        <v>0</v>
      </c>
      <c r="V139" s="215">
        <f t="shared" si="6"/>
        <v>1</v>
      </c>
      <c r="W139" s="277">
        <f>SUM(W140:W154)</f>
        <v>0</v>
      </c>
      <c r="X139" s="277">
        <f t="shared" si="8"/>
        <v>0</v>
      </c>
      <c r="Y139" s="277">
        <f>SUM(Y140:Y154)</f>
        <v>0</v>
      </c>
      <c r="Z139" s="277">
        <f t="shared" si="8"/>
        <v>0</v>
      </c>
      <c r="AB139" s="80"/>
      <c r="AC139" s="80"/>
      <c r="AD139" s="81"/>
      <c r="AE139" s="80"/>
      <c r="AF139" s="81"/>
      <c r="AG139" s="82"/>
      <c r="AH139" s="83"/>
      <c r="AI139" s="83"/>
      <c r="AJ139" s="84"/>
      <c r="AK139" s="80"/>
      <c r="AL139" s="80"/>
      <c r="AM139" s="80"/>
      <c r="AN139" s="80"/>
    </row>
    <row r="140" spans="2:40" s="49" customFormat="1" ht="15.95" hidden="1" customHeight="1" outlineLevel="1">
      <c r="B140" s="595">
        <v>0.4</v>
      </c>
      <c r="C140" s="598" t="s">
        <v>63</v>
      </c>
      <c r="D140" s="599"/>
      <c r="E140" s="374"/>
      <c r="F140" s="248"/>
      <c r="G140" s="252">
        <f>IF(AND(F140&lt;&gt;0,$D$31&lt;&gt;0),F140/$D$31,0)</f>
        <v>0</v>
      </c>
      <c r="H140" s="86" t="s">
        <v>187</v>
      </c>
      <c r="I140" s="236">
        <v>0</v>
      </c>
      <c r="J140" s="252">
        <f t="shared" ref="J140:J154" si="20">I140*F140</f>
        <v>0</v>
      </c>
      <c r="K140" s="358"/>
      <c r="L140" s="356"/>
      <c r="M140" s="324"/>
      <c r="N140" s="228">
        <f>IF(M140&lt;&gt;0,INT(59/M140),0)</f>
        <v>0</v>
      </c>
      <c r="O140" s="268">
        <f>F140*N140</f>
        <v>0</v>
      </c>
      <c r="P140" s="345">
        <v>0</v>
      </c>
      <c r="Q140" s="272">
        <f>O140*P140</f>
        <v>0</v>
      </c>
      <c r="R140" s="234"/>
      <c r="S140" s="235"/>
      <c r="T140" s="236">
        <v>0</v>
      </c>
      <c r="U140" s="236">
        <v>0</v>
      </c>
      <c r="V140" s="87">
        <f t="shared" si="6"/>
        <v>1</v>
      </c>
      <c r="W140" s="276">
        <f t="shared" si="7"/>
        <v>0</v>
      </c>
      <c r="X140" s="276">
        <f t="shared" si="8"/>
        <v>0</v>
      </c>
      <c r="Y140" s="276">
        <f t="shared" si="9"/>
        <v>0</v>
      </c>
      <c r="Z140" s="276">
        <f t="shared" si="8"/>
        <v>0</v>
      </c>
      <c r="AB140" s="80"/>
      <c r="AC140" s="80"/>
      <c r="AD140" s="81"/>
      <c r="AE140" s="80"/>
      <c r="AF140" s="81"/>
      <c r="AG140" s="82"/>
      <c r="AH140" s="83"/>
      <c r="AI140" s="83"/>
      <c r="AJ140" s="84"/>
      <c r="AK140" s="80"/>
      <c r="AL140" s="80"/>
      <c r="AM140" s="80"/>
      <c r="AN140" s="80"/>
    </row>
    <row r="141" spans="2:40" s="49" customFormat="1" ht="15.95" hidden="1" customHeight="1" outlineLevel="1">
      <c r="B141" s="596"/>
      <c r="C141" s="600"/>
      <c r="D141" s="601"/>
      <c r="E141" s="374"/>
      <c r="F141" s="248"/>
      <c r="G141" s="252">
        <f>IF(AND(F141&lt;&gt;0,$D$31&lt;&gt;0),F141/$D$31,0)</f>
        <v>0</v>
      </c>
      <c r="H141" s="86" t="s">
        <v>187</v>
      </c>
      <c r="I141" s="236">
        <v>0</v>
      </c>
      <c r="J141" s="252">
        <f t="shared" si="20"/>
        <v>0</v>
      </c>
      <c r="K141" s="358"/>
      <c r="L141" s="356"/>
      <c r="M141" s="324"/>
      <c r="N141" s="228">
        <f t="shared" ref="N141:N154" si="21">IF(M141&lt;&gt;0,INT(59/M141),0)</f>
        <v>0</v>
      </c>
      <c r="O141" s="268">
        <f t="shared" ref="O141:O154" si="22">F141*N141</f>
        <v>0</v>
      </c>
      <c r="P141" s="345">
        <v>0</v>
      </c>
      <c r="Q141" s="272">
        <f t="shared" ref="Q141:Q154" si="23">O141*P141</f>
        <v>0</v>
      </c>
      <c r="R141" s="234"/>
      <c r="S141" s="235"/>
      <c r="T141" s="236">
        <v>0</v>
      </c>
      <c r="U141" s="236">
        <v>0</v>
      </c>
      <c r="V141" s="87">
        <f t="shared" si="6"/>
        <v>1</v>
      </c>
      <c r="W141" s="276">
        <f t="shared" si="7"/>
        <v>0</v>
      </c>
      <c r="X141" s="276">
        <f t="shared" si="8"/>
        <v>0</v>
      </c>
      <c r="Y141" s="276">
        <f t="shared" si="9"/>
        <v>0</v>
      </c>
      <c r="Z141" s="276">
        <f t="shared" si="8"/>
        <v>0</v>
      </c>
      <c r="AB141" s="80"/>
      <c r="AC141" s="80"/>
      <c r="AD141" s="81"/>
      <c r="AE141" s="80"/>
      <c r="AF141" s="81"/>
      <c r="AG141" s="82"/>
      <c r="AH141" s="83"/>
      <c r="AI141" s="83"/>
      <c r="AJ141" s="84"/>
      <c r="AK141" s="80"/>
      <c r="AL141" s="80"/>
      <c r="AM141" s="80"/>
      <c r="AN141" s="80"/>
    </row>
    <row r="142" spans="2:40" s="49" customFormat="1" ht="15.95" hidden="1" customHeight="1" outlineLevel="1">
      <c r="B142" s="596"/>
      <c r="C142" s="600"/>
      <c r="D142" s="601"/>
      <c r="E142" s="374"/>
      <c r="F142" s="248"/>
      <c r="G142" s="252">
        <f t="shared" ref="G142:G154" si="24">IF(AND(F142&lt;&gt;0,$D$31&lt;&gt;0),F142/$D$31,0)</f>
        <v>0</v>
      </c>
      <c r="H142" s="86" t="s">
        <v>187</v>
      </c>
      <c r="I142" s="236">
        <v>0</v>
      </c>
      <c r="J142" s="252">
        <f t="shared" si="20"/>
        <v>0</v>
      </c>
      <c r="K142" s="358"/>
      <c r="L142" s="356"/>
      <c r="M142" s="324"/>
      <c r="N142" s="228">
        <f t="shared" si="21"/>
        <v>0</v>
      </c>
      <c r="O142" s="268">
        <f t="shared" si="22"/>
        <v>0</v>
      </c>
      <c r="P142" s="345">
        <v>0</v>
      </c>
      <c r="Q142" s="272">
        <f t="shared" si="23"/>
        <v>0</v>
      </c>
      <c r="R142" s="234"/>
      <c r="S142" s="235"/>
      <c r="T142" s="236">
        <v>0</v>
      </c>
      <c r="U142" s="236">
        <v>0</v>
      </c>
      <c r="V142" s="87">
        <f t="shared" si="6"/>
        <v>1</v>
      </c>
      <c r="W142" s="276">
        <f t="shared" si="7"/>
        <v>0</v>
      </c>
      <c r="X142" s="276">
        <f t="shared" si="8"/>
        <v>0</v>
      </c>
      <c r="Y142" s="276">
        <f t="shared" si="9"/>
        <v>0</v>
      </c>
      <c r="Z142" s="276">
        <f t="shared" si="8"/>
        <v>0</v>
      </c>
      <c r="AB142" s="80"/>
      <c r="AC142" s="80"/>
      <c r="AD142" s="81"/>
      <c r="AE142" s="80"/>
      <c r="AF142" s="81"/>
      <c r="AG142" s="82"/>
      <c r="AH142" s="83"/>
      <c r="AI142" s="83"/>
      <c r="AJ142" s="84"/>
      <c r="AK142" s="80"/>
      <c r="AL142" s="80"/>
      <c r="AM142" s="80"/>
      <c r="AN142" s="80"/>
    </row>
    <row r="143" spans="2:40" s="49" customFormat="1" ht="15.95" hidden="1" customHeight="1" outlineLevel="1">
      <c r="B143" s="596"/>
      <c r="C143" s="600"/>
      <c r="D143" s="601"/>
      <c r="E143" s="374"/>
      <c r="F143" s="248"/>
      <c r="G143" s="252">
        <f t="shared" si="24"/>
        <v>0</v>
      </c>
      <c r="H143" s="86" t="s">
        <v>187</v>
      </c>
      <c r="I143" s="236">
        <v>0</v>
      </c>
      <c r="J143" s="252">
        <f t="shared" si="20"/>
        <v>0</v>
      </c>
      <c r="K143" s="358"/>
      <c r="L143" s="356"/>
      <c r="M143" s="324"/>
      <c r="N143" s="228">
        <f t="shared" si="21"/>
        <v>0</v>
      </c>
      <c r="O143" s="268">
        <f t="shared" si="22"/>
        <v>0</v>
      </c>
      <c r="P143" s="345">
        <v>0</v>
      </c>
      <c r="Q143" s="272">
        <f t="shared" si="23"/>
        <v>0</v>
      </c>
      <c r="R143" s="234"/>
      <c r="S143" s="235"/>
      <c r="T143" s="236">
        <v>0</v>
      </c>
      <c r="U143" s="236">
        <v>0</v>
      </c>
      <c r="V143" s="87">
        <f t="shared" si="6"/>
        <v>1</v>
      </c>
      <c r="W143" s="276">
        <f t="shared" si="7"/>
        <v>0</v>
      </c>
      <c r="X143" s="276">
        <f t="shared" si="8"/>
        <v>0</v>
      </c>
      <c r="Y143" s="276">
        <f t="shared" si="9"/>
        <v>0</v>
      </c>
      <c r="Z143" s="276">
        <f t="shared" si="8"/>
        <v>0</v>
      </c>
      <c r="AB143" s="80"/>
      <c r="AC143" s="80"/>
      <c r="AD143" s="81"/>
      <c r="AE143" s="80"/>
      <c r="AF143" s="81"/>
      <c r="AG143" s="82"/>
      <c r="AH143" s="83"/>
      <c r="AI143" s="83"/>
      <c r="AJ143" s="84"/>
      <c r="AK143" s="80"/>
      <c r="AL143" s="80"/>
      <c r="AM143" s="80"/>
      <c r="AN143" s="80"/>
    </row>
    <row r="144" spans="2:40" s="49" customFormat="1" ht="15.95" hidden="1" customHeight="1" outlineLevel="1">
      <c r="B144" s="596"/>
      <c r="C144" s="600"/>
      <c r="D144" s="601"/>
      <c r="E144" s="374"/>
      <c r="F144" s="248"/>
      <c r="G144" s="252">
        <f t="shared" si="24"/>
        <v>0</v>
      </c>
      <c r="H144" s="86" t="s">
        <v>187</v>
      </c>
      <c r="I144" s="236">
        <v>0</v>
      </c>
      <c r="J144" s="252">
        <f t="shared" si="20"/>
        <v>0</v>
      </c>
      <c r="K144" s="358"/>
      <c r="L144" s="356"/>
      <c r="M144" s="324"/>
      <c r="N144" s="228">
        <f t="shared" si="21"/>
        <v>0</v>
      </c>
      <c r="O144" s="268">
        <f t="shared" si="22"/>
        <v>0</v>
      </c>
      <c r="P144" s="345">
        <v>0</v>
      </c>
      <c r="Q144" s="272">
        <f t="shared" si="23"/>
        <v>0</v>
      </c>
      <c r="R144" s="234"/>
      <c r="S144" s="235"/>
      <c r="T144" s="236">
        <v>0</v>
      </c>
      <c r="U144" s="236">
        <v>0</v>
      </c>
      <c r="V144" s="87">
        <f t="shared" si="6"/>
        <v>1</v>
      </c>
      <c r="W144" s="276">
        <f t="shared" si="7"/>
        <v>0</v>
      </c>
      <c r="X144" s="276">
        <f t="shared" si="8"/>
        <v>0</v>
      </c>
      <c r="Y144" s="276">
        <f t="shared" si="9"/>
        <v>0</v>
      </c>
      <c r="Z144" s="276">
        <f t="shared" si="8"/>
        <v>0</v>
      </c>
      <c r="AB144" s="80"/>
      <c r="AC144" s="80"/>
      <c r="AD144" s="81"/>
      <c r="AE144" s="80"/>
      <c r="AF144" s="81"/>
      <c r="AG144" s="82"/>
      <c r="AH144" s="83"/>
      <c r="AI144" s="83"/>
      <c r="AJ144" s="84"/>
      <c r="AK144" s="80"/>
      <c r="AL144" s="80"/>
      <c r="AM144" s="80"/>
      <c r="AN144" s="80"/>
    </row>
    <row r="145" spans="2:40" s="49" customFormat="1" ht="15.95" hidden="1" customHeight="1" outlineLevel="1">
      <c r="B145" s="596"/>
      <c r="C145" s="600"/>
      <c r="D145" s="601"/>
      <c r="E145" s="374"/>
      <c r="F145" s="248"/>
      <c r="G145" s="252">
        <f t="shared" si="24"/>
        <v>0</v>
      </c>
      <c r="H145" s="86" t="s">
        <v>187</v>
      </c>
      <c r="I145" s="236">
        <v>0</v>
      </c>
      <c r="J145" s="252">
        <f t="shared" si="20"/>
        <v>0</v>
      </c>
      <c r="K145" s="358"/>
      <c r="L145" s="356"/>
      <c r="M145" s="324"/>
      <c r="N145" s="228">
        <f t="shared" si="21"/>
        <v>0</v>
      </c>
      <c r="O145" s="268">
        <f t="shared" si="22"/>
        <v>0</v>
      </c>
      <c r="P145" s="345">
        <v>0</v>
      </c>
      <c r="Q145" s="272">
        <f t="shared" si="23"/>
        <v>0</v>
      </c>
      <c r="R145" s="234"/>
      <c r="S145" s="235"/>
      <c r="T145" s="236">
        <v>0</v>
      </c>
      <c r="U145" s="236">
        <v>0</v>
      </c>
      <c r="V145" s="87">
        <f t="shared" si="6"/>
        <v>1</v>
      </c>
      <c r="W145" s="276">
        <f t="shared" si="7"/>
        <v>0</v>
      </c>
      <c r="X145" s="276">
        <f t="shared" si="8"/>
        <v>0</v>
      </c>
      <c r="Y145" s="276">
        <f t="shared" si="9"/>
        <v>0</v>
      </c>
      <c r="Z145" s="276">
        <f t="shared" si="8"/>
        <v>0</v>
      </c>
      <c r="AB145" s="80"/>
      <c r="AC145" s="80"/>
      <c r="AD145" s="81"/>
      <c r="AE145" s="80"/>
      <c r="AF145" s="81"/>
      <c r="AG145" s="82"/>
      <c r="AH145" s="83"/>
      <c r="AI145" s="83"/>
      <c r="AJ145" s="84"/>
      <c r="AK145" s="80"/>
      <c r="AL145" s="80"/>
      <c r="AM145" s="80"/>
      <c r="AN145" s="80"/>
    </row>
    <row r="146" spans="2:40" s="49" customFormat="1" ht="15.95" hidden="1" customHeight="1" outlineLevel="1">
      <c r="B146" s="596"/>
      <c r="C146" s="600"/>
      <c r="D146" s="601"/>
      <c r="E146" s="374"/>
      <c r="F146" s="248"/>
      <c r="G146" s="252">
        <f t="shared" si="24"/>
        <v>0</v>
      </c>
      <c r="H146" s="86" t="s">
        <v>187</v>
      </c>
      <c r="I146" s="236">
        <v>0</v>
      </c>
      <c r="J146" s="252">
        <f t="shared" si="20"/>
        <v>0</v>
      </c>
      <c r="K146" s="358"/>
      <c r="L146" s="356"/>
      <c r="M146" s="324"/>
      <c r="N146" s="228">
        <f t="shared" si="21"/>
        <v>0</v>
      </c>
      <c r="O146" s="268">
        <f t="shared" si="22"/>
        <v>0</v>
      </c>
      <c r="P146" s="345">
        <v>0</v>
      </c>
      <c r="Q146" s="272">
        <f t="shared" si="23"/>
        <v>0</v>
      </c>
      <c r="R146" s="234"/>
      <c r="S146" s="235"/>
      <c r="T146" s="236">
        <v>0</v>
      </c>
      <c r="U146" s="236">
        <v>0</v>
      </c>
      <c r="V146" s="87">
        <f t="shared" si="6"/>
        <v>1</v>
      </c>
      <c r="W146" s="276">
        <f t="shared" si="7"/>
        <v>0</v>
      </c>
      <c r="X146" s="276">
        <f t="shared" si="8"/>
        <v>0</v>
      </c>
      <c r="Y146" s="276">
        <f t="shared" si="9"/>
        <v>0</v>
      </c>
      <c r="Z146" s="276">
        <f t="shared" si="8"/>
        <v>0</v>
      </c>
      <c r="AB146" s="80"/>
      <c r="AC146" s="80"/>
      <c r="AD146" s="81"/>
      <c r="AE146" s="80"/>
      <c r="AF146" s="81"/>
      <c r="AG146" s="82"/>
      <c r="AH146" s="83"/>
      <c r="AI146" s="83"/>
      <c r="AJ146" s="84"/>
      <c r="AK146" s="80"/>
      <c r="AL146" s="80"/>
      <c r="AM146" s="80"/>
      <c r="AN146" s="80"/>
    </row>
    <row r="147" spans="2:40" s="49" customFormat="1" ht="15.95" hidden="1" customHeight="1" outlineLevel="1">
      <c r="B147" s="596"/>
      <c r="C147" s="600"/>
      <c r="D147" s="601"/>
      <c r="E147" s="374"/>
      <c r="F147" s="248"/>
      <c r="G147" s="252">
        <f t="shared" si="24"/>
        <v>0</v>
      </c>
      <c r="H147" s="86" t="s">
        <v>187</v>
      </c>
      <c r="I147" s="236">
        <v>0</v>
      </c>
      <c r="J147" s="252">
        <f t="shared" si="20"/>
        <v>0</v>
      </c>
      <c r="K147" s="358"/>
      <c r="L147" s="356"/>
      <c r="M147" s="324"/>
      <c r="N147" s="228">
        <f t="shared" si="21"/>
        <v>0</v>
      </c>
      <c r="O147" s="268">
        <f t="shared" si="22"/>
        <v>0</v>
      </c>
      <c r="P147" s="345">
        <v>0</v>
      </c>
      <c r="Q147" s="272">
        <f t="shared" si="23"/>
        <v>0</v>
      </c>
      <c r="R147" s="234"/>
      <c r="S147" s="235"/>
      <c r="T147" s="236">
        <v>0</v>
      </c>
      <c r="U147" s="236">
        <v>0</v>
      </c>
      <c r="V147" s="87">
        <f t="shared" si="6"/>
        <v>1</v>
      </c>
      <c r="W147" s="276">
        <f t="shared" si="7"/>
        <v>0</v>
      </c>
      <c r="X147" s="276">
        <f t="shared" si="8"/>
        <v>0</v>
      </c>
      <c r="Y147" s="276">
        <f t="shared" si="9"/>
        <v>0</v>
      </c>
      <c r="Z147" s="276">
        <f t="shared" si="8"/>
        <v>0</v>
      </c>
      <c r="AB147" s="80"/>
      <c r="AC147" s="80"/>
      <c r="AD147" s="81"/>
      <c r="AE147" s="80"/>
      <c r="AF147" s="81"/>
      <c r="AG147" s="82"/>
      <c r="AH147" s="83"/>
      <c r="AI147" s="83"/>
      <c r="AJ147" s="84"/>
      <c r="AK147" s="80"/>
      <c r="AL147" s="80"/>
      <c r="AM147" s="80"/>
      <c r="AN147" s="80"/>
    </row>
    <row r="148" spans="2:40" s="49" customFormat="1" ht="15.95" hidden="1" customHeight="1" outlineLevel="1">
      <c r="B148" s="596"/>
      <c r="C148" s="600"/>
      <c r="D148" s="601"/>
      <c r="E148" s="374"/>
      <c r="F148" s="248"/>
      <c r="G148" s="252">
        <f t="shared" si="24"/>
        <v>0</v>
      </c>
      <c r="H148" s="86" t="s">
        <v>187</v>
      </c>
      <c r="I148" s="236">
        <v>0</v>
      </c>
      <c r="J148" s="252">
        <f t="shared" si="20"/>
        <v>0</v>
      </c>
      <c r="K148" s="358"/>
      <c r="L148" s="356"/>
      <c r="M148" s="324"/>
      <c r="N148" s="228">
        <f t="shared" si="21"/>
        <v>0</v>
      </c>
      <c r="O148" s="268">
        <f t="shared" si="22"/>
        <v>0</v>
      </c>
      <c r="P148" s="345">
        <v>0</v>
      </c>
      <c r="Q148" s="272">
        <f t="shared" si="23"/>
        <v>0</v>
      </c>
      <c r="R148" s="234"/>
      <c r="S148" s="235"/>
      <c r="T148" s="236">
        <v>0</v>
      </c>
      <c r="U148" s="236">
        <v>0</v>
      </c>
      <c r="V148" s="87">
        <f t="shared" si="6"/>
        <v>1</v>
      </c>
      <c r="W148" s="276">
        <f t="shared" si="7"/>
        <v>0</v>
      </c>
      <c r="X148" s="276">
        <f t="shared" si="8"/>
        <v>0</v>
      </c>
      <c r="Y148" s="276">
        <f t="shared" si="9"/>
        <v>0</v>
      </c>
      <c r="Z148" s="276">
        <f t="shared" si="8"/>
        <v>0</v>
      </c>
      <c r="AB148" s="80"/>
      <c r="AC148" s="80"/>
      <c r="AD148" s="81"/>
      <c r="AE148" s="80"/>
      <c r="AF148" s="81"/>
      <c r="AG148" s="82"/>
      <c r="AH148" s="83"/>
      <c r="AI148" s="83"/>
      <c r="AJ148" s="84"/>
      <c r="AK148" s="80"/>
      <c r="AL148" s="80"/>
      <c r="AM148" s="80"/>
      <c r="AN148" s="80"/>
    </row>
    <row r="149" spans="2:40" s="49" customFormat="1" ht="15.95" hidden="1" customHeight="1" outlineLevel="1">
      <c r="B149" s="596"/>
      <c r="C149" s="600"/>
      <c r="D149" s="601"/>
      <c r="E149" s="374"/>
      <c r="F149" s="248"/>
      <c r="G149" s="252">
        <f t="shared" si="24"/>
        <v>0</v>
      </c>
      <c r="H149" s="86" t="s">
        <v>187</v>
      </c>
      <c r="I149" s="236">
        <v>0</v>
      </c>
      <c r="J149" s="252">
        <f t="shared" si="20"/>
        <v>0</v>
      </c>
      <c r="K149" s="358"/>
      <c r="L149" s="356"/>
      <c r="M149" s="324"/>
      <c r="N149" s="228">
        <f t="shared" si="21"/>
        <v>0</v>
      </c>
      <c r="O149" s="268">
        <f t="shared" si="22"/>
        <v>0</v>
      </c>
      <c r="P149" s="345">
        <v>0</v>
      </c>
      <c r="Q149" s="272">
        <f t="shared" si="23"/>
        <v>0</v>
      </c>
      <c r="R149" s="234"/>
      <c r="S149" s="235"/>
      <c r="T149" s="236">
        <v>0</v>
      </c>
      <c r="U149" s="236">
        <v>0</v>
      </c>
      <c r="V149" s="87">
        <f t="shared" si="6"/>
        <v>1</v>
      </c>
      <c r="W149" s="276">
        <f t="shared" si="7"/>
        <v>0</v>
      </c>
      <c r="X149" s="276">
        <f t="shared" si="8"/>
        <v>0</v>
      </c>
      <c r="Y149" s="276">
        <f t="shared" si="9"/>
        <v>0</v>
      </c>
      <c r="Z149" s="276">
        <f t="shared" si="8"/>
        <v>0</v>
      </c>
      <c r="AB149" s="80"/>
      <c r="AC149" s="80"/>
      <c r="AD149" s="81"/>
      <c r="AE149" s="80"/>
      <c r="AF149" s="81"/>
      <c r="AG149" s="82"/>
      <c r="AH149" s="83"/>
      <c r="AI149" s="83"/>
      <c r="AJ149" s="84"/>
      <c r="AK149" s="80"/>
      <c r="AL149" s="80"/>
      <c r="AM149" s="80"/>
      <c r="AN149" s="80"/>
    </row>
    <row r="150" spans="2:40" s="49" customFormat="1" ht="15.95" hidden="1" customHeight="1" outlineLevel="1">
      <c r="B150" s="596"/>
      <c r="C150" s="600"/>
      <c r="D150" s="601"/>
      <c r="E150" s="374"/>
      <c r="F150" s="248"/>
      <c r="G150" s="252">
        <f t="shared" si="24"/>
        <v>0</v>
      </c>
      <c r="H150" s="86" t="s">
        <v>187</v>
      </c>
      <c r="I150" s="236">
        <v>0</v>
      </c>
      <c r="J150" s="252">
        <f t="shared" si="20"/>
        <v>0</v>
      </c>
      <c r="K150" s="358"/>
      <c r="L150" s="356"/>
      <c r="M150" s="324"/>
      <c r="N150" s="228">
        <f t="shared" si="21"/>
        <v>0</v>
      </c>
      <c r="O150" s="268">
        <f t="shared" si="22"/>
        <v>0</v>
      </c>
      <c r="P150" s="345">
        <v>0</v>
      </c>
      <c r="Q150" s="272">
        <f t="shared" si="23"/>
        <v>0</v>
      </c>
      <c r="R150" s="234"/>
      <c r="S150" s="235"/>
      <c r="T150" s="236">
        <v>0</v>
      </c>
      <c r="U150" s="236">
        <v>0</v>
      </c>
      <c r="V150" s="87">
        <f t="shared" si="6"/>
        <v>1</v>
      </c>
      <c r="W150" s="276">
        <f t="shared" si="7"/>
        <v>0</v>
      </c>
      <c r="X150" s="276">
        <f t="shared" si="8"/>
        <v>0</v>
      </c>
      <c r="Y150" s="276">
        <f t="shared" si="9"/>
        <v>0</v>
      </c>
      <c r="Z150" s="276">
        <f t="shared" si="8"/>
        <v>0</v>
      </c>
      <c r="AB150" s="80"/>
      <c r="AC150" s="80"/>
      <c r="AD150" s="81"/>
      <c r="AE150" s="80"/>
      <c r="AF150" s="81"/>
      <c r="AG150" s="82"/>
      <c r="AH150" s="83"/>
      <c r="AI150" s="83"/>
      <c r="AJ150" s="84"/>
      <c r="AK150" s="80"/>
      <c r="AL150" s="80"/>
      <c r="AM150" s="80"/>
      <c r="AN150" s="80"/>
    </row>
    <row r="151" spans="2:40" s="49" customFormat="1" ht="15.95" hidden="1" customHeight="1" outlineLevel="1">
      <c r="B151" s="596"/>
      <c r="C151" s="600"/>
      <c r="D151" s="601"/>
      <c r="E151" s="374"/>
      <c r="F151" s="248"/>
      <c r="G151" s="252">
        <f t="shared" si="24"/>
        <v>0</v>
      </c>
      <c r="H151" s="86" t="s">
        <v>187</v>
      </c>
      <c r="I151" s="236">
        <v>0</v>
      </c>
      <c r="J151" s="252">
        <f t="shared" si="20"/>
        <v>0</v>
      </c>
      <c r="K151" s="358"/>
      <c r="L151" s="356"/>
      <c r="M151" s="324"/>
      <c r="N151" s="228">
        <f t="shared" si="21"/>
        <v>0</v>
      </c>
      <c r="O151" s="268">
        <f t="shared" si="22"/>
        <v>0</v>
      </c>
      <c r="P151" s="345">
        <v>0</v>
      </c>
      <c r="Q151" s="272">
        <f t="shared" si="23"/>
        <v>0</v>
      </c>
      <c r="R151" s="234"/>
      <c r="S151" s="235"/>
      <c r="T151" s="236">
        <v>0</v>
      </c>
      <c r="U151" s="236">
        <v>0</v>
      </c>
      <c r="V151" s="87">
        <f t="shared" si="6"/>
        <v>1</v>
      </c>
      <c r="W151" s="276">
        <f t="shared" si="7"/>
        <v>0</v>
      </c>
      <c r="X151" s="276">
        <f t="shared" si="8"/>
        <v>0</v>
      </c>
      <c r="Y151" s="276">
        <f t="shared" si="9"/>
        <v>0</v>
      </c>
      <c r="Z151" s="276">
        <f t="shared" si="8"/>
        <v>0</v>
      </c>
      <c r="AB151" s="80"/>
      <c r="AC151" s="80"/>
      <c r="AD151" s="81"/>
      <c r="AE151" s="80"/>
      <c r="AF151" s="81"/>
      <c r="AG151" s="82"/>
      <c r="AH151" s="83"/>
      <c r="AI151" s="83"/>
      <c r="AJ151" s="84"/>
      <c r="AK151" s="80"/>
      <c r="AL151" s="80"/>
      <c r="AM151" s="80"/>
      <c r="AN151" s="80"/>
    </row>
    <row r="152" spans="2:40" s="49" customFormat="1" ht="15.95" hidden="1" customHeight="1" outlineLevel="1">
      <c r="B152" s="596"/>
      <c r="C152" s="600"/>
      <c r="D152" s="601"/>
      <c r="E152" s="374"/>
      <c r="F152" s="248"/>
      <c r="G152" s="252">
        <f t="shared" si="24"/>
        <v>0</v>
      </c>
      <c r="H152" s="86" t="s">
        <v>187</v>
      </c>
      <c r="I152" s="236">
        <v>0</v>
      </c>
      <c r="J152" s="252">
        <f t="shared" si="20"/>
        <v>0</v>
      </c>
      <c r="K152" s="358"/>
      <c r="L152" s="356"/>
      <c r="M152" s="324"/>
      <c r="N152" s="228">
        <f t="shared" si="21"/>
        <v>0</v>
      </c>
      <c r="O152" s="268">
        <f t="shared" si="22"/>
        <v>0</v>
      </c>
      <c r="P152" s="345">
        <v>0</v>
      </c>
      <c r="Q152" s="272">
        <f t="shared" si="23"/>
        <v>0</v>
      </c>
      <c r="R152" s="234"/>
      <c r="S152" s="235"/>
      <c r="T152" s="236">
        <v>0</v>
      </c>
      <c r="U152" s="236">
        <v>0</v>
      </c>
      <c r="V152" s="87">
        <f t="shared" si="6"/>
        <v>1</v>
      </c>
      <c r="W152" s="276">
        <f t="shared" si="7"/>
        <v>0</v>
      </c>
      <c r="X152" s="276">
        <f t="shared" si="8"/>
        <v>0</v>
      </c>
      <c r="Y152" s="276">
        <f t="shared" si="9"/>
        <v>0</v>
      </c>
      <c r="Z152" s="276">
        <f t="shared" si="8"/>
        <v>0</v>
      </c>
      <c r="AB152" s="80"/>
      <c r="AC152" s="80"/>
      <c r="AD152" s="81"/>
      <c r="AE152" s="80"/>
      <c r="AF152" s="81"/>
      <c r="AG152" s="82"/>
      <c r="AH152" s="83"/>
      <c r="AI152" s="83"/>
      <c r="AJ152" s="84"/>
      <c r="AK152" s="80"/>
      <c r="AL152" s="80"/>
      <c r="AM152" s="80"/>
      <c r="AN152" s="80"/>
    </row>
    <row r="153" spans="2:40" s="49" customFormat="1" ht="15.95" hidden="1" customHeight="1" outlineLevel="1">
      <c r="B153" s="596"/>
      <c r="C153" s="600"/>
      <c r="D153" s="601"/>
      <c r="E153" s="374"/>
      <c r="F153" s="248"/>
      <c r="G153" s="252">
        <f t="shared" si="24"/>
        <v>0</v>
      </c>
      <c r="H153" s="86" t="s">
        <v>187</v>
      </c>
      <c r="I153" s="236">
        <v>0</v>
      </c>
      <c r="J153" s="252">
        <f t="shared" si="20"/>
        <v>0</v>
      </c>
      <c r="K153" s="358"/>
      <c r="L153" s="356"/>
      <c r="M153" s="324"/>
      <c r="N153" s="228">
        <f t="shared" si="21"/>
        <v>0</v>
      </c>
      <c r="O153" s="268">
        <f t="shared" si="22"/>
        <v>0</v>
      </c>
      <c r="P153" s="345">
        <v>0</v>
      </c>
      <c r="Q153" s="272">
        <f t="shared" si="23"/>
        <v>0</v>
      </c>
      <c r="R153" s="234"/>
      <c r="S153" s="235"/>
      <c r="T153" s="236">
        <v>0</v>
      </c>
      <c r="U153" s="236">
        <v>0</v>
      </c>
      <c r="V153" s="87">
        <f t="shared" si="6"/>
        <v>1</v>
      </c>
      <c r="W153" s="276">
        <f t="shared" si="7"/>
        <v>0</v>
      </c>
      <c r="X153" s="276">
        <f t="shared" si="8"/>
        <v>0</v>
      </c>
      <c r="Y153" s="276">
        <f t="shared" si="9"/>
        <v>0</v>
      </c>
      <c r="Z153" s="276">
        <f t="shared" si="8"/>
        <v>0</v>
      </c>
      <c r="AB153" s="80"/>
      <c r="AC153" s="80"/>
      <c r="AD153" s="81"/>
      <c r="AE153" s="80"/>
      <c r="AF153" s="81"/>
      <c r="AG153" s="82"/>
      <c r="AH153" s="83"/>
      <c r="AI153" s="83"/>
      <c r="AJ153" s="84"/>
      <c r="AK153" s="80"/>
      <c r="AL153" s="80"/>
      <c r="AM153" s="80"/>
      <c r="AN153" s="80"/>
    </row>
    <row r="154" spans="2:40" s="49" customFormat="1" ht="15.95" hidden="1" customHeight="1" outlineLevel="1">
      <c r="B154" s="597"/>
      <c r="C154" s="602"/>
      <c r="D154" s="603"/>
      <c r="E154" s="374"/>
      <c r="F154" s="248"/>
      <c r="G154" s="252">
        <f t="shared" si="24"/>
        <v>0</v>
      </c>
      <c r="H154" s="86" t="s">
        <v>187</v>
      </c>
      <c r="I154" s="236">
        <v>0</v>
      </c>
      <c r="J154" s="252">
        <f t="shared" si="20"/>
        <v>0</v>
      </c>
      <c r="K154" s="358"/>
      <c r="L154" s="356"/>
      <c r="M154" s="324"/>
      <c r="N154" s="228">
        <f t="shared" si="21"/>
        <v>0</v>
      </c>
      <c r="O154" s="268">
        <f t="shared" si="22"/>
        <v>0</v>
      </c>
      <c r="P154" s="345">
        <v>0</v>
      </c>
      <c r="Q154" s="272">
        <f t="shared" si="23"/>
        <v>0</v>
      </c>
      <c r="R154" s="234"/>
      <c r="S154" s="235"/>
      <c r="T154" s="236">
        <v>0</v>
      </c>
      <c r="U154" s="236">
        <v>0</v>
      </c>
      <c r="V154" s="87">
        <f t="shared" si="6"/>
        <v>1</v>
      </c>
      <c r="W154" s="276">
        <f t="shared" si="7"/>
        <v>0</v>
      </c>
      <c r="X154" s="276">
        <f t="shared" si="8"/>
        <v>0</v>
      </c>
      <c r="Y154" s="276">
        <f t="shared" si="9"/>
        <v>0</v>
      </c>
      <c r="Z154" s="276">
        <f t="shared" si="8"/>
        <v>0</v>
      </c>
      <c r="AB154" s="80"/>
      <c r="AC154" s="80"/>
      <c r="AD154" s="81"/>
      <c r="AE154" s="80"/>
      <c r="AF154" s="81"/>
      <c r="AG154" s="82"/>
      <c r="AH154" s="83"/>
      <c r="AI154" s="83"/>
      <c r="AJ154" s="84"/>
      <c r="AK154" s="80"/>
      <c r="AL154" s="80"/>
      <c r="AM154" s="80"/>
      <c r="AN154" s="80"/>
    </row>
    <row r="155" spans="2:40" s="49" customFormat="1" ht="15.75" collapsed="1">
      <c r="B155" s="349">
        <v>1</v>
      </c>
      <c r="C155" s="566" t="s">
        <v>64</v>
      </c>
      <c r="D155" s="567"/>
      <c r="E155" s="219" t="s">
        <v>187</v>
      </c>
      <c r="F155" s="247">
        <f>SUM(F156:F175)</f>
        <v>2381475</v>
      </c>
      <c r="G155" s="247">
        <f>IF(AND(F155&lt;&gt;0,$D$31&lt;&gt;0),F155/$D$31,0)</f>
        <v>1681.832627118644</v>
      </c>
      <c r="H155" s="85" cm="1">
        <f t="array" ref="H155">SUMPRODUCT((C91:D454="Substructure")*G91:G454)</f>
        <v>1733.2097457627119</v>
      </c>
      <c r="I155" s="216" t="s">
        <v>187</v>
      </c>
      <c r="J155" s="249">
        <f>SUM(J156:J175)</f>
        <v>95877.375</v>
      </c>
      <c r="K155" s="230" t="s">
        <v>187</v>
      </c>
      <c r="L155" s="261" t="s">
        <v>187</v>
      </c>
      <c r="M155" s="260" t="s">
        <v>187</v>
      </c>
      <c r="N155" s="266" t="s">
        <v>187</v>
      </c>
      <c r="O155" s="269">
        <f>SUM(O156:O175)</f>
        <v>0</v>
      </c>
      <c r="P155" s="232" t="s">
        <v>187</v>
      </c>
      <c r="Q155" s="273">
        <f>SUM(Q156:Q175)</f>
        <v>0</v>
      </c>
      <c r="R155" s="231" t="s">
        <v>187</v>
      </c>
      <c r="S155" s="233" t="s">
        <v>187</v>
      </c>
      <c r="T155" s="278">
        <f>IF(W155&lt;&gt;0,W155/($F$155+$O$155),0)</f>
        <v>0</v>
      </c>
      <c r="U155" s="278">
        <f>IF(Y155&lt;&gt;0,Y155/($F$155+$O$155),0)</f>
        <v>0.94811513872704944</v>
      </c>
      <c r="V155" s="215">
        <f t="shared" si="6"/>
        <v>5.1884861272950555E-2</v>
      </c>
      <c r="W155" s="277">
        <f>SUM(W156:W175)</f>
        <v>0</v>
      </c>
      <c r="X155" s="277">
        <f t="shared" si="8"/>
        <v>0</v>
      </c>
      <c r="Y155" s="277">
        <f>SUM(Y156:Y175)</f>
        <v>2257912.5</v>
      </c>
      <c r="Z155" s="277">
        <f t="shared" si="8"/>
        <v>1594.5709745762713</v>
      </c>
      <c r="AB155" s="80"/>
      <c r="AC155" s="80"/>
      <c r="AD155" s="81"/>
      <c r="AE155" s="80"/>
      <c r="AF155" s="81"/>
      <c r="AG155" s="82"/>
      <c r="AH155" s="83"/>
      <c r="AI155" s="83"/>
      <c r="AJ155" s="84"/>
      <c r="AK155" s="80"/>
      <c r="AL155" s="80"/>
      <c r="AM155" s="80"/>
      <c r="AN155" s="80"/>
    </row>
    <row r="156" spans="2:40" s="49" customFormat="1" ht="15.6" hidden="1" customHeight="1" outlineLevel="1">
      <c r="B156" s="619">
        <v>1</v>
      </c>
      <c r="C156" s="598" t="s">
        <v>64</v>
      </c>
      <c r="D156" s="599"/>
      <c r="E156" s="374" t="s">
        <v>433</v>
      </c>
      <c r="F156" s="248">
        <v>72750</v>
      </c>
      <c r="G156" s="252">
        <f>IF(AND(F156&lt;&gt;0,$D$31&lt;&gt;0),F156/$D$31,0)</f>
        <v>51.377118644067799</v>
      </c>
      <c r="H156" s="86" t="s">
        <v>187</v>
      </c>
      <c r="I156" s="236">
        <v>4.8500000000000001E-2</v>
      </c>
      <c r="J156" s="252">
        <f t="shared" ref="J156:J175" si="25">I156*F156</f>
        <v>3528.375</v>
      </c>
      <c r="K156" s="358">
        <v>81727.5</v>
      </c>
      <c r="L156" s="356">
        <v>4.6949999999999999E-2</v>
      </c>
      <c r="M156" s="324">
        <v>80</v>
      </c>
      <c r="N156" s="228">
        <f>IF(M156&lt;&gt;0,INT(59/M156),0)</f>
        <v>0</v>
      </c>
      <c r="O156" s="268">
        <f>F156*N156</f>
        <v>0</v>
      </c>
      <c r="P156" s="345">
        <v>4.8500000000000001E-2</v>
      </c>
      <c r="Q156" s="272">
        <f>O156*P156</f>
        <v>0</v>
      </c>
      <c r="R156" s="234" t="s">
        <v>65</v>
      </c>
      <c r="S156" s="235" t="s">
        <v>438</v>
      </c>
      <c r="T156" s="236">
        <v>0</v>
      </c>
      <c r="U156" s="236">
        <v>0.95</v>
      </c>
      <c r="V156" s="87">
        <f t="shared" si="6"/>
        <v>5.0000000000000044E-2</v>
      </c>
      <c r="W156" s="276">
        <f t="shared" si="7"/>
        <v>0</v>
      </c>
      <c r="X156" s="276">
        <f t="shared" si="8"/>
        <v>0</v>
      </c>
      <c r="Y156" s="276">
        <f t="shared" si="9"/>
        <v>69112.5</v>
      </c>
      <c r="Z156" s="276">
        <f t="shared" si="8"/>
        <v>48.808262711864408</v>
      </c>
      <c r="AB156" s="80"/>
      <c r="AC156" s="80"/>
      <c r="AD156" s="81"/>
      <c r="AE156" s="80"/>
      <c r="AF156" s="81"/>
      <c r="AG156" s="82"/>
      <c r="AH156" s="83"/>
      <c r="AI156" s="83"/>
      <c r="AJ156" s="84"/>
      <c r="AK156" s="80"/>
      <c r="AL156" s="80"/>
      <c r="AM156" s="80"/>
      <c r="AN156" s="80"/>
    </row>
    <row r="157" spans="2:40" s="49" customFormat="1" ht="15.6" hidden="1" customHeight="1" outlineLevel="1">
      <c r="B157" s="620"/>
      <c r="C157" s="600"/>
      <c r="D157" s="601"/>
      <c r="E157" s="374" t="s">
        <v>434</v>
      </c>
      <c r="F157" s="248">
        <v>648000</v>
      </c>
      <c r="G157" s="252">
        <f>IF(AND(F157&lt;&gt;0,$D$31&lt;&gt;0),F157/$D$31,0)</f>
        <v>457.62711864406782</v>
      </c>
      <c r="H157" s="86" t="s">
        <v>187</v>
      </c>
      <c r="I157" s="236">
        <v>0.04</v>
      </c>
      <c r="J157" s="252">
        <f t="shared" si="25"/>
        <v>25920</v>
      </c>
      <c r="K157" s="358">
        <v>648000</v>
      </c>
      <c r="L157" s="356">
        <v>0</v>
      </c>
      <c r="M157" s="324">
        <v>80</v>
      </c>
      <c r="N157" s="228">
        <f t="shared" ref="N157:N174" si="26">IF(M157&lt;&gt;0,INT(59/M157),0)</f>
        <v>0</v>
      </c>
      <c r="O157" s="268">
        <f t="shared" ref="O157:O175" si="27">F157*N157</f>
        <v>0</v>
      </c>
      <c r="P157" s="345">
        <v>0.04</v>
      </c>
      <c r="Q157" s="272">
        <f t="shared" ref="Q157:Q175" si="28">O157*P157</f>
        <v>0</v>
      </c>
      <c r="R157" s="234" t="s">
        <v>65</v>
      </c>
      <c r="S157" s="235" t="s">
        <v>438</v>
      </c>
      <c r="T157" s="236">
        <v>0</v>
      </c>
      <c r="U157" s="236">
        <v>0.95</v>
      </c>
      <c r="V157" s="87">
        <f t="shared" ref="V157:V220" si="29">1-T157-U157</f>
        <v>5.0000000000000044E-2</v>
      </c>
      <c r="W157" s="276">
        <f t="shared" ref="W157:W220" si="30">T157*(F157+O157)</f>
        <v>0</v>
      </c>
      <c r="X157" s="276">
        <f t="shared" ref="X157:Z220" si="31">IF(AND(W157&lt;&gt;0,$D$31&lt;&gt;0),W157/$D$31,0)</f>
        <v>0</v>
      </c>
      <c r="Y157" s="276">
        <f t="shared" ref="Y157:Y220" si="32">U157*(F157+O157)</f>
        <v>615600</v>
      </c>
      <c r="Z157" s="276">
        <f t="shared" si="31"/>
        <v>434.74576271186442</v>
      </c>
      <c r="AB157" s="80"/>
      <c r="AC157" s="80"/>
      <c r="AD157" s="81"/>
      <c r="AE157" s="80"/>
      <c r="AF157" s="81"/>
      <c r="AG157" s="82"/>
      <c r="AH157" s="83"/>
      <c r="AI157" s="83"/>
      <c r="AJ157" s="84"/>
      <c r="AK157" s="80"/>
      <c r="AL157" s="80"/>
      <c r="AM157" s="80"/>
      <c r="AN157" s="80"/>
    </row>
    <row r="158" spans="2:40" s="49" customFormat="1" ht="15.6" hidden="1" customHeight="1" outlineLevel="1">
      <c r="B158" s="620"/>
      <c r="C158" s="600"/>
      <c r="D158" s="601"/>
      <c r="E158" s="374" t="s">
        <v>435</v>
      </c>
      <c r="F158" s="248">
        <v>4725</v>
      </c>
      <c r="G158" s="252">
        <f t="shared" ref="G158:G169" si="33">IF(AND(F158&lt;&gt;0,$D$31&lt;&gt;0),F158/$D$31,0)</f>
        <v>3.3368644067796609</v>
      </c>
      <c r="H158" s="86" t="s">
        <v>187</v>
      </c>
      <c r="I158" s="236">
        <v>0.04</v>
      </c>
      <c r="J158" s="252">
        <f t="shared" si="25"/>
        <v>189</v>
      </c>
      <c r="K158" s="358">
        <v>4725</v>
      </c>
      <c r="L158" s="356">
        <v>0.04</v>
      </c>
      <c r="M158" s="324">
        <v>70</v>
      </c>
      <c r="N158" s="228">
        <f t="shared" si="26"/>
        <v>0</v>
      </c>
      <c r="O158" s="268">
        <f t="shared" si="27"/>
        <v>0</v>
      </c>
      <c r="P158" s="345">
        <v>0.04</v>
      </c>
      <c r="Q158" s="272">
        <f t="shared" si="28"/>
        <v>0</v>
      </c>
      <c r="R158" s="234" t="s">
        <v>65</v>
      </c>
      <c r="S158" s="235" t="s">
        <v>439</v>
      </c>
      <c r="T158" s="236">
        <v>0</v>
      </c>
      <c r="U158" s="236">
        <v>0</v>
      </c>
      <c r="V158" s="87">
        <f t="shared" si="29"/>
        <v>1</v>
      </c>
      <c r="W158" s="276">
        <f t="shared" si="30"/>
        <v>0</v>
      </c>
      <c r="X158" s="276">
        <f t="shared" si="31"/>
        <v>0</v>
      </c>
      <c r="Y158" s="276">
        <f t="shared" si="32"/>
        <v>0</v>
      </c>
      <c r="Z158" s="276">
        <f t="shared" si="31"/>
        <v>0</v>
      </c>
      <c r="AB158" s="80"/>
      <c r="AC158" s="80"/>
      <c r="AD158" s="81"/>
      <c r="AE158" s="80"/>
      <c r="AF158" s="81"/>
      <c r="AG158" s="82"/>
      <c r="AH158" s="83"/>
      <c r="AI158" s="83"/>
      <c r="AJ158" s="84"/>
      <c r="AK158" s="80"/>
      <c r="AL158" s="80"/>
      <c r="AM158" s="80"/>
      <c r="AN158" s="80"/>
    </row>
    <row r="159" spans="2:40" s="49" customFormat="1" ht="15.6" hidden="1" customHeight="1" outlineLevel="1">
      <c r="B159" s="620"/>
      <c r="C159" s="600"/>
      <c r="D159" s="601"/>
      <c r="E159" s="374" t="s">
        <v>436</v>
      </c>
      <c r="F159" s="248">
        <v>1656000</v>
      </c>
      <c r="G159" s="252">
        <f t="shared" si="33"/>
        <v>1169.4915254237287</v>
      </c>
      <c r="H159" s="86" t="s">
        <v>187</v>
      </c>
      <c r="I159" s="236">
        <v>0.04</v>
      </c>
      <c r="J159" s="252">
        <f t="shared" si="25"/>
        <v>66240</v>
      </c>
      <c r="K159" s="358">
        <v>1656000</v>
      </c>
      <c r="L159" s="356">
        <v>0.04</v>
      </c>
      <c r="M159" s="324">
        <v>80</v>
      </c>
      <c r="N159" s="228">
        <f t="shared" si="26"/>
        <v>0</v>
      </c>
      <c r="O159" s="268">
        <f t="shared" si="27"/>
        <v>0</v>
      </c>
      <c r="P159" s="345">
        <v>0.04</v>
      </c>
      <c r="Q159" s="272">
        <f t="shared" si="28"/>
        <v>0</v>
      </c>
      <c r="R159" s="234" t="s">
        <v>65</v>
      </c>
      <c r="S159" s="235" t="s">
        <v>438</v>
      </c>
      <c r="T159" s="236">
        <v>0</v>
      </c>
      <c r="U159" s="236">
        <v>0.95</v>
      </c>
      <c r="V159" s="87">
        <f t="shared" si="29"/>
        <v>5.0000000000000044E-2</v>
      </c>
      <c r="W159" s="276">
        <f t="shared" si="30"/>
        <v>0</v>
      </c>
      <c r="X159" s="276">
        <f t="shared" si="31"/>
        <v>0</v>
      </c>
      <c r="Y159" s="276">
        <f t="shared" si="32"/>
        <v>1573200</v>
      </c>
      <c r="Z159" s="276">
        <f t="shared" si="31"/>
        <v>1111.0169491525423</v>
      </c>
      <c r="AB159" s="80"/>
      <c r="AC159" s="80"/>
      <c r="AD159" s="81"/>
      <c r="AE159" s="80"/>
      <c r="AF159" s="81"/>
      <c r="AG159" s="82"/>
      <c r="AH159" s="83"/>
      <c r="AI159" s="83"/>
      <c r="AJ159" s="84"/>
      <c r="AK159" s="80"/>
      <c r="AL159" s="80"/>
      <c r="AM159" s="80"/>
      <c r="AN159" s="80"/>
    </row>
    <row r="160" spans="2:40" s="49" customFormat="1" ht="15.6" hidden="1" customHeight="1" outlineLevel="1">
      <c r="B160" s="620"/>
      <c r="C160" s="600"/>
      <c r="D160" s="601"/>
      <c r="E160" s="374"/>
      <c r="F160" s="248"/>
      <c r="G160" s="252">
        <f t="shared" si="33"/>
        <v>0</v>
      </c>
      <c r="H160" s="86" t="s">
        <v>187</v>
      </c>
      <c r="I160" s="236">
        <v>0</v>
      </c>
      <c r="J160" s="252">
        <f t="shared" si="25"/>
        <v>0</v>
      </c>
      <c r="K160" s="358"/>
      <c r="L160" s="356"/>
      <c r="M160" s="324"/>
      <c r="N160" s="228">
        <f t="shared" si="26"/>
        <v>0</v>
      </c>
      <c r="O160" s="268">
        <f t="shared" si="27"/>
        <v>0</v>
      </c>
      <c r="P160" s="345">
        <v>0</v>
      </c>
      <c r="Q160" s="272">
        <f t="shared" si="28"/>
        <v>0</v>
      </c>
      <c r="R160" s="234"/>
      <c r="S160" s="235"/>
      <c r="T160" s="236">
        <v>0</v>
      </c>
      <c r="U160" s="236">
        <v>0</v>
      </c>
      <c r="V160" s="87">
        <f t="shared" si="29"/>
        <v>1</v>
      </c>
      <c r="W160" s="276">
        <f t="shared" si="30"/>
        <v>0</v>
      </c>
      <c r="X160" s="276">
        <f t="shared" si="31"/>
        <v>0</v>
      </c>
      <c r="Y160" s="276">
        <f t="shared" si="32"/>
        <v>0</v>
      </c>
      <c r="Z160" s="276">
        <f t="shared" si="31"/>
        <v>0</v>
      </c>
      <c r="AB160" s="80"/>
      <c r="AC160" s="80"/>
      <c r="AD160" s="81"/>
      <c r="AE160" s="80"/>
      <c r="AF160" s="81"/>
      <c r="AG160" s="82"/>
      <c r="AH160" s="83"/>
      <c r="AI160" s="83"/>
      <c r="AJ160" s="84"/>
      <c r="AK160" s="80"/>
      <c r="AL160" s="80"/>
      <c r="AM160" s="80"/>
      <c r="AN160" s="80"/>
    </row>
    <row r="161" spans="2:40" s="49" customFormat="1" ht="15.6" hidden="1" customHeight="1" outlineLevel="1">
      <c r="B161" s="620"/>
      <c r="C161" s="600"/>
      <c r="D161" s="601"/>
      <c r="E161" s="374"/>
      <c r="F161" s="248"/>
      <c r="G161" s="252">
        <f t="shared" si="33"/>
        <v>0</v>
      </c>
      <c r="H161" s="86" t="s">
        <v>187</v>
      </c>
      <c r="I161" s="236">
        <v>0</v>
      </c>
      <c r="J161" s="252">
        <f t="shared" si="25"/>
        <v>0</v>
      </c>
      <c r="K161" s="358"/>
      <c r="L161" s="356"/>
      <c r="M161" s="324"/>
      <c r="N161" s="228">
        <f t="shared" si="26"/>
        <v>0</v>
      </c>
      <c r="O161" s="268">
        <f t="shared" si="27"/>
        <v>0</v>
      </c>
      <c r="P161" s="345">
        <v>0</v>
      </c>
      <c r="Q161" s="272">
        <f t="shared" si="28"/>
        <v>0</v>
      </c>
      <c r="R161" s="234"/>
      <c r="S161" s="235"/>
      <c r="T161" s="236">
        <v>0</v>
      </c>
      <c r="U161" s="236">
        <v>0</v>
      </c>
      <c r="V161" s="87">
        <f t="shared" si="29"/>
        <v>1</v>
      </c>
      <c r="W161" s="276">
        <f t="shared" si="30"/>
        <v>0</v>
      </c>
      <c r="X161" s="276">
        <f t="shared" si="31"/>
        <v>0</v>
      </c>
      <c r="Y161" s="276">
        <f t="shared" si="32"/>
        <v>0</v>
      </c>
      <c r="Z161" s="276">
        <f t="shared" si="31"/>
        <v>0</v>
      </c>
      <c r="AB161" s="80"/>
      <c r="AC161" s="80"/>
      <c r="AD161" s="81"/>
      <c r="AE161" s="80"/>
      <c r="AF161" s="81"/>
      <c r="AG161" s="82"/>
      <c r="AH161" s="83"/>
      <c r="AI161" s="83"/>
      <c r="AJ161" s="84"/>
      <c r="AK161" s="80"/>
      <c r="AL161" s="80"/>
      <c r="AM161" s="80"/>
      <c r="AN161" s="80"/>
    </row>
    <row r="162" spans="2:40" s="49" customFormat="1" ht="15.6" hidden="1" customHeight="1" outlineLevel="1">
      <c r="B162" s="620"/>
      <c r="C162" s="600"/>
      <c r="D162" s="601"/>
      <c r="E162" s="374"/>
      <c r="F162" s="248"/>
      <c r="G162" s="252">
        <f t="shared" si="33"/>
        <v>0</v>
      </c>
      <c r="H162" s="86" t="s">
        <v>187</v>
      </c>
      <c r="I162" s="236">
        <v>0</v>
      </c>
      <c r="J162" s="252">
        <f t="shared" si="25"/>
        <v>0</v>
      </c>
      <c r="K162" s="358"/>
      <c r="L162" s="356"/>
      <c r="M162" s="324"/>
      <c r="N162" s="228">
        <f t="shared" si="26"/>
        <v>0</v>
      </c>
      <c r="O162" s="268">
        <f t="shared" si="27"/>
        <v>0</v>
      </c>
      <c r="P162" s="345">
        <v>0</v>
      </c>
      <c r="Q162" s="272">
        <f t="shared" si="28"/>
        <v>0</v>
      </c>
      <c r="R162" s="234"/>
      <c r="S162" s="235"/>
      <c r="T162" s="236">
        <v>0</v>
      </c>
      <c r="U162" s="236">
        <v>0</v>
      </c>
      <c r="V162" s="87">
        <f t="shared" si="29"/>
        <v>1</v>
      </c>
      <c r="W162" s="276">
        <f t="shared" si="30"/>
        <v>0</v>
      </c>
      <c r="X162" s="276">
        <f t="shared" si="31"/>
        <v>0</v>
      </c>
      <c r="Y162" s="276">
        <f t="shared" si="32"/>
        <v>0</v>
      </c>
      <c r="Z162" s="276">
        <f t="shared" si="31"/>
        <v>0</v>
      </c>
      <c r="AB162" s="80"/>
      <c r="AC162" s="80"/>
      <c r="AD162" s="81"/>
      <c r="AE162" s="80"/>
      <c r="AF162" s="81"/>
      <c r="AG162" s="82"/>
      <c r="AH162" s="83"/>
      <c r="AI162" s="83"/>
      <c r="AJ162" s="84"/>
      <c r="AK162" s="80"/>
      <c r="AL162" s="80"/>
      <c r="AM162" s="80"/>
      <c r="AN162" s="80"/>
    </row>
    <row r="163" spans="2:40" s="49" customFormat="1" ht="15.6" hidden="1" customHeight="1" outlineLevel="1">
      <c r="B163" s="620"/>
      <c r="C163" s="600"/>
      <c r="D163" s="601"/>
      <c r="E163" s="374"/>
      <c r="F163" s="248"/>
      <c r="G163" s="252">
        <f t="shared" si="33"/>
        <v>0</v>
      </c>
      <c r="H163" s="86" t="s">
        <v>187</v>
      </c>
      <c r="I163" s="236">
        <v>0</v>
      </c>
      <c r="J163" s="252">
        <f t="shared" si="25"/>
        <v>0</v>
      </c>
      <c r="K163" s="358"/>
      <c r="L163" s="356"/>
      <c r="M163" s="324"/>
      <c r="N163" s="228">
        <f t="shared" si="26"/>
        <v>0</v>
      </c>
      <c r="O163" s="268">
        <f t="shared" si="27"/>
        <v>0</v>
      </c>
      <c r="P163" s="345">
        <v>0</v>
      </c>
      <c r="Q163" s="272">
        <f t="shared" si="28"/>
        <v>0</v>
      </c>
      <c r="R163" s="234"/>
      <c r="S163" s="235"/>
      <c r="T163" s="236">
        <v>0</v>
      </c>
      <c r="U163" s="236">
        <v>0</v>
      </c>
      <c r="V163" s="87">
        <f t="shared" si="29"/>
        <v>1</v>
      </c>
      <c r="W163" s="276">
        <f t="shared" si="30"/>
        <v>0</v>
      </c>
      <c r="X163" s="276">
        <f t="shared" si="31"/>
        <v>0</v>
      </c>
      <c r="Y163" s="276">
        <f t="shared" si="32"/>
        <v>0</v>
      </c>
      <c r="Z163" s="276">
        <f t="shared" si="31"/>
        <v>0</v>
      </c>
      <c r="AB163" s="80"/>
      <c r="AC163" s="80"/>
      <c r="AD163" s="81"/>
      <c r="AE163" s="80"/>
      <c r="AF163" s="81"/>
      <c r="AG163" s="82"/>
      <c r="AH163" s="83"/>
      <c r="AI163" s="83"/>
      <c r="AJ163" s="84"/>
      <c r="AK163" s="80"/>
      <c r="AL163" s="80"/>
      <c r="AM163" s="80"/>
      <c r="AN163" s="80"/>
    </row>
    <row r="164" spans="2:40" s="49" customFormat="1" ht="15.6" hidden="1" customHeight="1" outlineLevel="1">
      <c r="B164" s="620"/>
      <c r="C164" s="600"/>
      <c r="D164" s="601"/>
      <c r="E164" s="374"/>
      <c r="F164" s="248"/>
      <c r="G164" s="252">
        <f t="shared" si="33"/>
        <v>0</v>
      </c>
      <c r="H164" s="86" t="s">
        <v>187</v>
      </c>
      <c r="I164" s="236">
        <v>0</v>
      </c>
      <c r="J164" s="252">
        <f t="shared" si="25"/>
        <v>0</v>
      </c>
      <c r="K164" s="358"/>
      <c r="L164" s="356"/>
      <c r="M164" s="324"/>
      <c r="N164" s="228">
        <f t="shared" si="26"/>
        <v>0</v>
      </c>
      <c r="O164" s="268">
        <f t="shared" si="27"/>
        <v>0</v>
      </c>
      <c r="P164" s="345">
        <v>0</v>
      </c>
      <c r="Q164" s="272">
        <f t="shared" si="28"/>
        <v>0</v>
      </c>
      <c r="R164" s="234"/>
      <c r="S164" s="235"/>
      <c r="T164" s="236">
        <v>0</v>
      </c>
      <c r="U164" s="236">
        <v>0</v>
      </c>
      <c r="V164" s="87">
        <f t="shared" si="29"/>
        <v>1</v>
      </c>
      <c r="W164" s="276">
        <f t="shared" si="30"/>
        <v>0</v>
      </c>
      <c r="X164" s="276">
        <f t="shared" si="31"/>
        <v>0</v>
      </c>
      <c r="Y164" s="276">
        <f t="shared" si="32"/>
        <v>0</v>
      </c>
      <c r="Z164" s="276">
        <f t="shared" si="31"/>
        <v>0</v>
      </c>
      <c r="AB164" s="80"/>
      <c r="AC164" s="80"/>
      <c r="AD164" s="81"/>
      <c r="AE164" s="80"/>
      <c r="AF164" s="81"/>
      <c r="AG164" s="82"/>
      <c r="AH164" s="83"/>
      <c r="AI164" s="83"/>
      <c r="AJ164" s="84"/>
      <c r="AK164" s="80"/>
      <c r="AL164" s="80"/>
      <c r="AM164" s="80"/>
      <c r="AN164" s="80"/>
    </row>
    <row r="165" spans="2:40" s="49" customFormat="1" ht="15.6" hidden="1" customHeight="1" outlineLevel="1">
      <c r="B165" s="620"/>
      <c r="C165" s="600"/>
      <c r="D165" s="601"/>
      <c r="E165" s="374"/>
      <c r="F165" s="248"/>
      <c r="G165" s="252">
        <f t="shared" si="33"/>
        <v>0</v>
      </c>
      <c r="H165" s="86" t="s">
        <v>187</v>
      </c>
      <c r="I165" s="236">
        <v>0</v>
      </c>
      <c r="J165" s="252">
        <f t="shared" si="25"/>
        <v>0</v>
      </c>
      <c r="K165" s="358"/>
      <c r="L165" s="356"/>
      <c r="M165" s="324"/>
      <c r="N165" s="228">
        <f t="shared" si="26"/>
        <v>0</v>
      </c>
      <c r="O165" s="268">
        <f t="shared" si="27"/>
        <v>0</v>
      </c>
      <c r="P165" s="345">
        <v>0</v>
      </c>
      <c r="Q165" s="272">
        <f t="shared" si="28"/>
        <v>0</v>
      </c>
      <c r="R165" s="234"/>
      <c r="S165" s="235"/>
      <c r="T165" s="236">
        <v>0</v>
      </c>
      <c r="U165" s="236">
        <v>0</v>
      </c>
      <c r="V165" s="87">
        <f t="shared" si="29"/>
        <v>1</v>
      </c>
      <c r="W165" s="276">
        <f t="shared" si="30"/>
        <v>0</v>
      </c>
      <c r="X165" s="276">
        <f t="shared" si="31"/>
        <v>0</v>
      </c>
      <c r="Y165" s="276">
        <f t="shared" si="32"/>
        <v>0</v>
      </c>
      <c r="Z165" s="276">
        <f t="shared" si="31"/>
        <v>0</v>
      </c>
      <c r="AB165" s="80"/>
      <c r="AC165" s="80"/>
      <c r="AD165" s="81"/>
      <c r="AE165" s="80"/>
      <c r="AF165" s="81"/>
      <c r="AG165" s="82"/>
      <c r="AH165" s="83"/>
      <c r="AI165" s="83"/>
      <c r="AJ165" s="84"/>
      <c r="AK165" s="80"/>
      <c r="AL165" s="80"/>
      <c r="AM165" s="80"/>
      <c r="AN165" s="80"/>
    </row>
    <row r="166" spans="2:40" s="49" customFormat="1" ht="15.6" hidden="1" customHeight="1" outlineLevel="1">
      <c r="B166" s="620"/>
      <c r="C166" s="600"/>
      <c r="D166" s="601"/>
      <c r="E166" s="374"/>
      <c r="F166" s="248"/>
      <c r="G166" s="252">
        <f t="shared" si="33"/>
        <v>0</v>
      </c>
      <c r="H166" s="86" t="s">
        <v>187</v>
      </c>
      <c r="I166" s="236">
        <v>0</v>
      </c>
      <c r="J166" s="252">
        <f t="shared" si="25"/>
        <v>0</v>
      </c>
      <c r="K166" s="358"/>
      <c r="L166" s="356"/>
      <c r="M166" s="324"/>
      <c r="N166" s="228">
        <f t="shared" si="26"/>
        <v>0</v>
      </c>
      <c r="O166" s="268">
        <f t="shared" si="27"/>
        <v>0</v>
      </c>
      <c r="P166" s="345">
        <v>0</v>
      </c>
      <c r="Q166" s="272">
        <f t="shared" si="28"/>
        <v>0</v>
      </c>
      <c r="R166" s="234"/>
      <c r="S166" s="235"/>
      <c r="T166" s="236">
        <v>0</v>
      </c>
      <c r="U166" s="236">
        <v>0</v>
      </c>
      <c r="V166" s="87">
        <f t="shared" si="29"/>
        <v>1</v>
      </c>
      <c r="W166" s="276">
        <f t="shared" si="30"/>
        <v>0</v>
      </c>
      <c r="X166" s="276">
        <f t="shared" si="31"/>
        <v>0</v>
      </c>
      <c r="Y166" s="276">
        <f t="shared" si="32"/>
        <v>0</v>
      </c>
      <c r="Z166" s="276">
        <f t="shared" si="31"/>
        <v>0</v>
      </c>
      <c r="AB166" s="80"/>
      <c r="AC166" s="80"/>
      <c r="AD166" s="81"/>
      <c r="AE166" s="80"/>
      <c r="AF166" s="81"/>
      <c r="AG166" s="82"/>
      <c r="AH166" s="83"/>
      <c r="AI166" s="83"/>
      <c r="AJ166" s="84"/>
      <c r="AK166" s="80"/>
      <c r="AL166" s="80"/>
      <c r="AM166" s="80"/>
      <c r="AN166" s="80"/>
    </row>
    <row r="167" spans="2:40" s="49" customFormat="1" ht="15.6" hidden="1" customHeight="1" outlineLevel="1">
      <c r="B167" s="620"/>
      <c r="C167" s="600"/>
      <c r="D167" s="601"/>
      <c r="E167" s="374"/>
      <c r="F167" s="248"/>
      <c r="G167" s="252">
        <f t="shared" si="33"/>
        <v>0</v>
      </c>
      <c r="H167" s="86" t="s">
        <v>187</v>
      </c>
      <c r="I167" s="236">
        <v>0</v>
      </c>
      <c r="J167" s="252">
        <f t="shared" si="25"/>
        <v>0</v>
      </c>
      <c r="K167" s="358"/>
      <c r="L167" s="356"/>
      <c r="M167" s="324"/>
      <c r="N167" s="228">
        <f t="shared" si="26"/>
        <v>0</v>
      </c>
      <c r="O167" s="268">
        <f t="shared" si="27"/>
        <v>0</v>
      </c>
      <c r="P167" s="345">
        <v>0</v>
      </c>
      <c r="Q167" s="272">
        <f t="shared" si="28"/>
        <v>0</v>
      </c>
      <c r="R167" s="234"/>
      <c r="S167" s="235"/>
      <c r="T167" s="236">
        <v>0</v>
      </c>
      <c r="U167" s="236">
        <v>0</v>
      </c>
      <c r="V167" s="87">
        <f t="shared" si="29"/>
        <v>1</v>
      </c>
      <c r="W167" s="276">
        <f t="shared" si="30"/>
        <v>0</v>
      </c>
      <c r="X167" s="276">
        <f t="shared" si="31"/>
        <v>0</v>
      </c>
      <c r="Y167" s="276">
        <f t="shared" si="32"/>
        <v>0</v>
      </c>
      <c r="Z167" s="276">
        <f t="shared" si="31"/>
        <v>0</v>
      </c>
      <c r="AB167" s="80"/>
      <c r="AC167" s="80"/>
      <c r="AD167" s="81"/>
      <c r="AE167" s="80"/>
      <c r="AF167" s="81"/>
      <c r="AG167" s="82"/>
      <c r="AH167" s="83"/>
      <c r="AI167" s="83"/>
      <c r="AJ167" s="84"/>
      <c r="AK167" s="80"/>
      <c r="AL167" s="80"/>
      <c r="AM167" s="80"/>
      <c r="AN167" s="80"/>
    </row>
    <row r="168" spans="2:40" s="49" customFormat="1" ht="15.6" hidden="1" customHeight="1" outlineLevel="1">
      <c r="B168" s="620"/>
      <c r="C168" s="600"/>
      <c r="D168" s="601"/>
      <c r="E168" s="374"/>
      <c r="F168" s="248"/>
      <c r="G168" s="252">
        <f t="shared" si="33"/>
        <v>0</v>
      </c>
      <c r="H168" s="86" t="s">
        <v>187</v>
      </c>
      <c r="I168" s="236">
        <v>0</v>
      </c>
      <c r="J168" s="252">
        <f t="shared" si="25"/>
        <v>0</v>
      </c>
      <c r="K168" s="358"/>
      <c r="L168" s="356"/>
      <c r="M168" s="324"/>
      <c r="N168" s="228">
        <f t="shared" si="26"/>
        <v>0</v>
      </c>
      <c r="O168" s="268">
        <f t="shared" si="27"/>
        <v>0</v>
      </c>
      <c r="P168" s="345">
        <v>0</v>
      </c>
      <c r="Q168" s="272">
        <f t="shared" si="28"/>
        <v>0</v>
      </c>
      <c r="R168" s="234"/>
      <c r="S168" s="235"/>
      <c r="T168" s="236">
        <v>0</v>
      </c>
      <c r="U168" s="236">
        <v>0</v>
      </c>
      <c r="V168" s="87">
        <f t="shared" si="29"/>
        <v>1</v>
      </c>
      <c r="W168" s="276">
        <f t="shared" si="30"/>
        <v>0</v>
      </c>
      <c r="X168" s="276">
        <f t="shared" si="31"/>
        <v>0</v>
      </c>
      <c r="Y168" s="276">
        <f t="shared" si="32"/>
        <v>0</v>
      </c>
      <c r="Z168" s="276">
        <f t="shared" si="31"/>
        <v>0</v>
      </c>
      <c r="AB168" s="80"/>
      <c r="AC168" s="80"/>
      <c r="AD168" s="81"/>
      <c r="AE168" s="80"/>
      <c r="AF168" s="81"/>
      <c r="AG168" s="82"/>
      <c r="AH168" s="83"/>
      <c r="AI168" s="83"/>
      <c r="AJ168" s="84"/>
      <c r="AK168" s="80"/>
      <c r="AL168" s="80"/>
      <c r="AM168" s="80"/>
      <c r="AN168" s="80"/>
    </row>
    <row r="169" spans="2:40" s="49" customFormat="1" ht="15.6" hidden="1" customHeight="1" outlineLevel="1">
      <c r="B169" s="620"/>
      <c r="C169" s="600"/>
      <c r="D169" s="601"/>
      <c r="E169" s="374"/>
      <c r="F169" s="248"/>
      <c r="G169" s="252">
        <f t="shared" si="33"/>
        <v>0</v>
      </c>
      <c r="H169" s="86" t="s">
        <v>187</v>
      </c>
      <c r="I169" s="236">
        <v>0</v>
      </c>
      <c r="J169" s="252">
        <f t="shared" si="25"/>
        <v>0</v>
      </c>
      <c r="K169" s="358"/>
      <c r="L169" s="356"/>
      <c r="M169" s="324"/>
      <c r="N169" s="228">
        <f t="shared" si="26"/>
        <v>0</v>
      </c>
      <c r="O169" s="268">
        <f t="shared" si="27"/>
        <v>0</v>
      </c>
      <c r="P169" s="345">
        <v>0</v>
      </c>
      <c r="Q169" s="272">
        <f t="shared" si="28"/>
        <v>0</v>
      </c>
      <c r="R169" s="234"/>
      <c r="S169" s="235"/>
      <c r="T169" s="236">
        <v>0</v>
      </c>
      <c r="U169" s="236">
        <v>0</v>
      </c>
      <c r="V169" s="87">
        <f t="shared" si="29"/>
        <v>1</v>
      </c>
      <c r="W169" s="276">
        <f t="shared" si="30"/>
        <v>0</v>
      </c>
      <c r="X169" s="276">
        <f t="shared" si="31"/>
        <v>0</v>
      </c>
      <c r="Y169" s="276">
        <f t="shared" si="32"/>
        <v>0</v>
      </c>
      <c r="Z169" s="276">
        <f t="shared" si="31"/>
        <v>0</v>
      </c>
      <c r="AB169" s="80"/>
      <c r="AC169" s="80"/>
      <c r="AD169" s="81"/>
      <c r="AE169" s="80"/>
      <c r="AF169" s="81"/>
      <c r="AG169" s="82"/>
      <c r="AH169" s="83"/>
      <c r="AI169" s="83"/>
      <c r="AJ169" s="84"/>
      <c r="AK169" s="80"/>
      <c r="AL169" s="80"/>
      <c r="AM169" s="80"/>
      <c r="AN169" s="80"/>
    </row>
    <row r="170" spans="2:40" s="49" customFormat="1" ht="15.6" hidden="1" customHeight="1" outlineLevel="1">
      <c r="B170" s="620"/>
      <c r="C170" s="600"/>
      <c r="D170" s="601"/>
      <c r="E170" s="374"/>
      <c r="F170" s="248"/>
      <c r="G170" s="252">
        <f>IF(AND(F170&lt;&gt;0,$D$31&lt;&gt;0),F170/$D$31,0)</f>
        <v>0</v>
      </c>
      <c r="H170" s="86" t="s">
        <v>187</v>
      </c>
      <c r="I170" s="236">
        <v>0</v>
      </c>
      <c r="J170" s="252">
        <f t="shared" si="25"/>
        <v>0</v>
      </c>
      <c r="K170" s="358"/>
      <c r="L170" s="356"/>
      <c r="M170" s="324"/>
      <c r="N170" s="228">
        <f t="shared" si="26"/>
        <v>0</v>
      </c>
      <c r="O170" s="268">
        <f t="shared" si="27"/>
        <v>0</v>
      </c>
      <c r="P170" s="345">
        <v>0</v>
      </c>
      <c r="Q170" s="272">
        <f t="shared" si="28"/>
        <v>0</v>
      </c>
      <c r="R170" s="234"/>
      <c r="S170" s="235"/>
      <c r="T170" s="236">
        <v>0</v>
      </c>
      <c r="U170" s="236">
        <v>0</v>
      </c>
      <c r="V170" s="87">
        <f t="shared" si="29"/>
        <v>1</v>
      </c>
      <c r="W170" s="276">
        <f t="shared" si="30"/>
        <v>0</v>
      </c>
      <c r="X170" s="276">
        <f t="shared" si="31"/>
        <v>0</v>
      </c>
      <c r="Y170" s="276">
        <f t="shared" si="32"/>
        <v>0</v>
      </c>
      <c r="Z170" s="276">
        <f t="shared" si="31"/>
        <v>0</v>
      </c>
      <c r="AB170" s="80"/>
      <c r="AC170" s="80"/>
      <c r="AD170" s="81"/>
      <c r="AE170" s="80"/>
      <c r="AF170" s="81"/>
      <c r="AG170" s="82"/>
      <c r="AH170" s="83"/>
      <c r="AI170" s="83"/>
      <c r="AJ170" s="84"/>
      <c r="AK170" s="80"/>
      <c r="AL170" s="80"/>
      <c r="AM170" s="80"/>
      <c r="AN170" s="80"/>
    </row>
    <row r="171" spans="2:40" s="49" customFormat="1" ht="15.6" hidden="1" customHeight="1" outlineLevel="1">
      <c r="B171" s="620"/>
      <c r="C171" s="600"/>
      <c r="D171" s="601"/>
      <c r="E171" s="374"/>
      <c r="F171" s="248"/>
      <c r="G171" s="252">
        <f>IF(AND(F171&lt;&gt;0,$D$31&lt;&gt;0),F171/$D$31,0)</f>
        <v>0</v>
      </c>
      <c r="H171" s="86" t="s">
        <v>187</v>
      </c>
      <c r="I171" s="236">
        <v>0</v>
      </c>
      <c r="J171" s="252">
        <f t="shared" si="25"/>
        <v>0</v>
      </c>
      <c r="K171" s="358"/>
      <c r="L171" s="356"/>
      <c r="M171" s="324"/>
      <c r="N171" s="228">
        <f t="shared" si="26"/>
        <v>0</v>
      </c>
      <c r="O171" s="268">
        <f t="shared" si="27"/>
        <v>0</v>
      </c>
      <c r="P171" s="345">
        <v>0</v>
      </c>
      <c r="Q171" s="272">
        <f t="shared" si="28"/>
        <v>0</v>
      </c>
      <c r="R171" s="234"/>
      <c r="S171" s="235"/>
      <c r="T171" s="236">
        <v>0</v>
      </c>
      <c r="U171" s="236">
        <v>0</v>
      </c>
      <c r="V171" s="87">
        <f t="shared" si="29"/>
        <v>1</v>
      </c>
      <c r="W171" s="276">
        <f t="shared" si="30"/>
        <v>0</v>
      </c>
      <c r="X171" s="276">
        <f t="shared" si="31"/>
        <v>0</v>
      </c>
      <c r="Y171" s="276">
        <f t="shared" si="32"/>
        <v>0</v>
      </c>
      <c r="Z171" s="276">
        <f t="shared" si="31"/>
        <v>0</v>
      </c>
      <c r="AB171" s="80"/>
      <c r="AC171" s="80"/>
      <c r="AD171" s="81"/>
      <c r="AE171" s="80"/>
      <c r="AF171" s="81"/>
      <c r="AG171" s="82"/>
      <c r="AH171" s="83"/>
      <c r="AI171" s="83"/>
      <c r="AJ171" s="84"/>
      <c r="AK171" s="80"/>
      <c r="AL171" s="80"/>
      <c r="AM171" s="80"/>
      <c r="AN171" s="80"/>
    </row>
    <row r="172" spans="2:40" s="49" customFormat="1" ht="15.6" hidden="1" customHeight="1" outlineLevel="1">
      <c r="B172" s="620"/>
      <c r="C172" s="600"/>
      <c r="D172" s="601"/>
      <c r="E172" s="374"/>
      <c r="F172" s="248"/>
      <c r="G172" s="252">
        <f t="shared" ref="G172:G174" si="34">IF(AND(F172&lt;&gt;0,$D$31&lt;&gt;0),F172/$D$31,0)</f>
        <v>0</v>
      </c>
      <c r="H172" s="86" t="s">
        <v>187</v>
      </c>
      <c r="I172" s="236">
        <v>0</v>
      </c>
      <c r="J172" s="252">
        <f t="shared" si="25"/>
        <v>0</v>
      </c>
      <c r="K172" s="358"/>
      <c r="L172" s="356"/>
      <c r="M172" s="324"/>
      <c r="N172" s="228">
        <f t="shared" si="26"/>
        <v>0</v>
      </c>
      <c r="O172" s="268">
        <f t="shared" si="27"/>
        <v>0</v>
      </c>
      <c r="P172" s="345">
        <v>0</v>
      </c>
      <c r="Q172" s="272">
        <f t="shared" si="28"/>
        <v>0</v>
      </c>
      <c r="R172" s="234"/>
      <c r="S172" s="235"/>
      <c r="T172" s="236">
        <v>0</v>
      </c>
      <c r="U172" s="236">
        <v>0</v>
      </c>
      <c r="V172" s="87">
        <f t="shared" si="29"/>
        <v>1</v>
      </c>
      <c r="W172" s="276">
        <f t="shared" si="30"/>
        <v>0</v>
      </c>
      <c r="X172" s="276">
        <f t="shared" si="31"/>
        <v>0</v>
      </c>
      <c r="Y172" s="276">
        <f t="shared" si="32"/>
        <v>0</v>
      </c>
      <c r="Z172" s="276">
        <f t="shared" si="31"/>
        <v>0</v>
      </c>
      <c r="AB172" s="80"/>
      <c r="AC172" s="80"/>
      <c r="AD172" s="81"/>
      <c r="AE172" s="80"/>
      <c r="AF172" s="81"/>
      <c r="AG172" s="82"/>
      <c r="AH172" s="83"/>
      <c r="AI172" s="83"/>
      <c r="AJ172" s="84"/>
      <c r="AK172" s="80"/>
      <c r="AL172" s="80"/>
      <c r="AM172" s="80"/>
      <c r="AN172" s="80"/>
    </row>
    <row r="173" spans="2:40" s="49" customFormat="1" ht="15.6" hidden="1" customHeight="1" outlineLevel="1">
      <c r="B173" s="620"/>
      <c r="C173" s="600"/>
      <c r="D173" s="601"/>
      <c r="E173" s="374"/>
      <c r="F173" s="248"/>
      <c r="G173" s="252">
        <f t="shared" si="34"/>
        <v>0</v>
      </c>
      <c r="H173" s="86" t="s">
        <v>187</v>
      </c>
      <c r="I173" s="236">
        <v>0</v>
      </c>
      <c r="J173" s="252">
        <f t="shared" si="25"/>
        <v>0</v>
      </c>
      <c r="K173" s="358"/>
      <c r="L173" s="356"/>
      <c r="M173" s="324"/>
      <c r="N173" s="228">
        <f t="shared" si="26"/>
        <v>0</v>
      </c>
      <c r="O173" s="268">
        <f t="shared" si="27"/>
        <v>0</v>
      </c>
      <c r="P173" s="345">
        <v>0</v>
      </c>
      <c r="Q173" s="272">
        <f t="shared" si="28"/>
        <v>0</v>
      </c>
      <c r="R173" s="234"/>
      <c r="S173" s="235"/>
      <c r="T173" s="236">
        <v>0</v>
      </c>
      <c r="U173" s="236">
        <v>0</v>
      </c>
      <c r="V173" s="87">
        <f t="shared" si="29"/>
        <v>1</v>
      </c>
      <c r="W173" s="276">
        <f t="shared" si="30"/>
        <v>0</v>
      </c>
      <c r="X173" s="276">
        <f t="shared" si="31"/>
        <v>0</v>
      </c>
      <c r="Y173" s="276">
        <f t="shared" si="32"/>
        <v>0</v>
      </c>
      <c r="Z173" s="276">
        <f t="shared" si="31"/>
        <v>0</v>
      </c>
      <c r="AB173" s="80"/>
      <c r="AC173" s="80"/>
      <c r="AD173" s="81"/>
      <c r="AE173" s="80"/>
      <c r="AF173" s="81"/>
      <c r="AG173" s="82"/>
      <c r="AH173" s="83"/>
      <c r="AI173" s="83"/>
      <c r="AJ173" s="84"/>
      <c r="AK173" s="80"/>
      <c r="AL173" s="80"/>
      <c r="AM173" s="80"/>
      <c r="AN173" s="80"/>
    </row>
    <row r="174" spans="2:40" s="49" customFormat="1" ht="15.6" hidden="1" customHeight="1" outlineLevel="1">
      <c r="B174" s="620"/>
      <c r="C174" s="600"/>
      <c r="D174" s="601"/>
      <c r="E174" s="374"/>
      <c r="F174" s="248"/>
      <c r="G174" s="252">
        <f t="shared" si="34"/>
        <v>0</v>
      </c>
      <c r="H174" s="86" t="s">
        <v>187</v>
      </c>
      <c r="I174" s="236">
        <v>0</v>
      </c>
      <c r="J174" s="252">
        <f t="shared" si="25"/>
        <v>0</v>
      </c>
      <c r="K174" s="358"/>
      <c r="L174" s="356"/>
      <c r="M174" s="324"/>
      <c r="N174" s="228">
        <f t="shared" si="26"/>
        <v>0</v>
      </c>
      <c r="O174" s="268">
        <f t="shared" si="27"/>
        <v>0</v>
      </c>
      <c r="P174" s="345">
        <v>0</v>
      </c>
      <c r="Q174" s="272">
        <f t="shared" si="28"/>
        <v>0</v>
      </c>
      <c r="R174" s="234"/>
      <c r="S174" s="235"/>
      <c r="T174" s="236">
        <v>0</v>
      </c>
      <c r="U174" s="236">
        <v>0</v>
      </c>
      <c r="V174" s="87">
        <f t="shared" si="29"/>
        <v>1</v>
      </c>
      <c r="W174" s="276">
        <f t="shared" si="30"/>
        <v>0</v>
      </c>
      <c r="X174" s="276">
        <f t="shared" si="31"/>
        <v>0</v>
      </c>
      <c r="Y174" s="276">
        <f t="shared" si="32"/>
        <v>0</v>
      </c>
      <c r="Z174" s="276">
        <f t="shared" si="31"/>
        <v>0</v>
      </c>
      <c r="AB174" s="80"/>
      <c r="AC174" s="80"/>
      <c r="AD174" s="81"/>
      <c r="AE174" s="80"/>
      <c r="AF174" s="81"/>
      <c r="AG174" s="82"/>
      <c r="AH174" s="83"/>
      <c r="AI174" s="83"/>
      <c r="AJ174" s="84"/>
      <c r="AK174" s="80"/>
      <c r="AL174" s="80"/>
      <c r="AM174" s="80"/>
      <c r="AN174" s="80"/>
    </row>
    <row r="175" spans="2:40" s="49" customFormat="1" ht="15.6" hidden="1" customHeight="1" outlineLevel="1">
      <c r="B175" s="621"/>
      <c r="C175" s="602"/>
      <c r="D175" s="603"/>
      <c r="E175" s="374"/>
      <c r="F175" s="248"/>
      <c r="G175" s="252">
        <f>IF(AND(F175&lt;&gt;0,$D$31&lt;&gt;0),F175/$D$31,0)</f>
        <v>0</v>
      </c>
      <c r="H175" s="86" t="s">
        <v>187</v>
      </c>
      <c r="I175" s="236">
        <v>0</v>
      </c>
      <c r="J175" s="252">
        <f t="shared" si="25"/>
        <v>0</v>
      </c>
      <c r="K175" s="358"/>
      <c r="L175" s="356"/>
      <c r="M175" s="324"/>
      <c r="N175" s="228">
        <f>IF(M175&lt;&gt;0,INT(59/M175),0)</f>
        <v>0</v>
      </c>
      <c r="O175" s="268">
        <f t="shared" si="27"/>
        <v>0</v>
      </c>
      <c r="P175" s="345">
        <v>0</v>
      </c>
      <c r="Q175" s="272">
        <f t="shared" si="28"/>
        <v>0</v>
      </c>
      <c r="R175" s="234"/>
      <c r="S175" s="235"/>
      <c r="T175" s="236">
        <v>0</v>
      </c>
      <c r="U175" s="236">
        <v>0</v>
      </c>
      <c r="V175" s="87">
        <f t="shared" si="29"/>
        <v>1</v>
      </c>
      <c r="W175" s="276">
        <f t="shared" si="30"/>
        <v>0</v>
      </c>
      <c r="X175" s="276">
        <f t="shared" si="31"/>
        <v>0</v>
      </c>
      <c r="Y175" s="276">
        <f t="shared" si="32"/>
        <v>0</v>
      </c>
      <c r="Z175" s="276">
        <f t="shared" si="31"/>
        <v>0</v>
      </c>
      <c r="AB175" s="80"/>
      <c r="AC175" s="80"/>
      <c r="AD175" s="81"/>
      <c r="AE175" s="80"/>
      <c r="AF175" s="81"/>
      <c r="AG175" s="82"/>
      <c r="AH175" s="83"/>
      <c r="AI175" s="83"/>
      <c r="AJ175" s="84"/>
      <c r="AK175" s="80"/>
      <c r="AL175" s="80"/>
      <c r="AM175" s="80"/>
      <c r="AN175" s="80"/>
    </row>
    <row r="176" spans="2:40" s="49" customFormat="1" ht="15.75" collapsed="1">
      <c r="B176" s="88">
        <v>2.1</v>
      </c>
      <c r="C176" s="566" t="s">
        <v>264</v>
      </c>
      <c r="D176" s="567"/>
      <c r="E176" s="219" t="s">
        <v>187</v>
      </c>
      <c r="F176" s="247">
        <f>SUM(F177:F196)</f>
        <v>420252</v>
      </c>
      <c r="G176" s="247">
        <f>IF(AND(F176&lt;&gt;0,$D$31&lt;&gt;0),F176/$D$31,0)</f>
        <v>296.78813559322032</v>
      </c>
      <c r="H176" s="85" cm="1">
        <f t="array" ref="H176">SUMPRODUCT((C91:D454="Superstructure: Frame")*G91:G454)</f>
        <v>331.21610169491521</v>
      </c>
      <c r="I176" s="216" t="s">
        <v>187</v>
      </c>
      <c r="J176" s="249">
        <f>SUM(J177:J196)</f>
        <v>18259.635000000002</v>
      </c>
      <c r="K176" s="230" t="s">
        <v>187</v>
      </c>
      <c r="L176" s="261" t="s">
        <v>187</v>
      </c>
      <c r="M176" s="260" t="s">
        <v>187</v>
      </c>
      <c r="N176" s="266" t="s">
        <v>187</v>
      </c>
      <c r="O176" s="269">
        <f>SUM(O177:O196)</f>
        <v>11502</v>
      </c>
      <c r="P176" s="232" t="s">
        <v>187</v>
      </c>
      <c r="Q176" s="273">
        <f>SUM(Q177:Q196)</f>
        <v>1495.26</v>
      </c>
      <c r="R176" s="231" t="s">
        <v>187</v>
      </c>
      <c r="S176" s="233" t="s">
        <v>187</v>
      </c>
      <c r="T176" s="278">
        <f>IF(W176&lt;&gt;0,W176/($F$176+$O$176),0)</f>
        <v>0</v>
      </c>
      <c r="U176" s="278">
        <f>IF(Y176&lt;&gt;0,Y176/($F$176+$O$176),0)</f>
        <v>0.95</v>
      </c>
      <c r="V176" s="215">
        <f t="shared" si="29"/>
        <v>5.0000000000000044E-2</v>
      </c>
      <c r="W176" s="277">
        <f>SUM(W177:W196)</f>
        <v>0</v>
      </c>
      <c r="X176" s="277">
        <f t="shared" si="31"/>
        <v>0</v>
      </c>
      <c r="Y176" s="277">
        <f>SUM(Y177:Y196)</f>
        <v>410166.3</v>
      </c>
      <c r="Z176" s="277">
        <f t="shared" si="31"/>
        <v>289.6654661016949</v>
      </c>
      <c r="AB176" s="80"/>
      <c r="AC176" s="80"/>
      <c r="AD176" s="81"/>
      <c r="AE176" s="80"/>
      <c r="AF176" s="81"/>
      <c r="AG176" s="82"/>
      <c r="AH176" s="83"/>
      <c r="AI176" s="83"/>
      <c r="AJ176" s="84"/>
      <c r="AK176" s="80"/>
      <c r="AL176" s="80"/>
      <c r="AM176" s="80"/>
      <c r="AN176" s="80"/>
    </row>
    <row r="177" spans="2:40" s="49" customFormat="1" ht="15.6" hidden="1" customHeight="1" outlineLevel="1">
      <c r="B177" s="595">
        <v>2.1</v>
      </c>
      <c r="C177" s="598" t="s">
        <v>264</v>
      </c>
      <c r="D177" s="599"/>
      <c r="E177" s="374" t="s">
        <v>433</v>
      </c>
      <c r="F177" s="248">
        <v>48750</v>
      </c>
      <c r="G177" s="252">
        <f>IF(AND(F177&lt;&gt;0,$D$31&lt;&gt;0),F177/$D$31,0)</f>
        <v>34.427966101694913</v>
      </c>
      <c r="H177" s="86" t="s">
        <v>187</v>
      </c>
      <c r="I177" s="236">
        <v>4.8500000000000001E-2</v>
      </c>
      <c r="J177" s="252">
        <f t="shared" ref="J177:J196" si="35">I177*F177</f>
        <v>2364.375</v>
      </c>
      <c r="K177" s="358">
        <v>43875</v>
      </c>
      <c r="L177" s="356">
        <v>2.52E-2</v>
      </c>
      <c r="M177" s="324">
        <v>60</v>
      </c>
      <c r="N177" s="228">
        <f>IF(M177&lt;&gt;0,INT(59/M177),0)</f>
        <v>0</v>
      </c>
      <c r="O177" s="268">
        <f>F177*N177</f>
        <v>0</v>
      </c>
      <c r="P177" s="345">
        <v>4.8500000000000001E-2</v>
      </c>
      <c r="Q177" s="272">
        <f>O177*P177</f>
        <v>0</v>
      </c>
      <c r="R177" s="234" t="s">
        <v>68</v>
      </c>
      <c r="S177" s="235" t="s">
        <v>437</v>
      </c>
      <c r="T177" s="236">
        <v>0</v>
      </c>
      <c r="U177" s="236">
        <v>0.95</v>
      </c>
      <c r="V177" s="87">
        <f t="shared" si="29"/>
        <v>5.0000000000000044E-2</v>
      </c>
      <c r="W177" s="276">
        <f t="shared" si="30"/>
        <v>0</v>
      </c>
      <c r="X177" s="276">
        <f t="shared" si="31"/>
        <v>0</v>
      </c>
      <c r="Y177" s="276">
        <f t="shared" si="32"/>
        <v>46312.5</v>
      </c>
      <c r="Z177" s="276">
        <f t="shared" si="31"/>
        <v>32.706567796610166</v>
      </c>
      <c r="AB177" s="80"/>
      <c r="AC177" s="80"/>
      <c r="AD177" s="81"/>
      <c r="AE177" s="80"/>
      <c r="AF177" s="81"/>
      <c r="AG177" s="82"/>
      <c r="AH177" s="83"/>
      <c r="AI177" s="83"/>
      <c r="AJ177" s="84"/>
      <c r="AK177" s="80"/>
      <c r="AL177" s="80"/>
      <c r="AM177" s="80"/>
      <c r="AN177" s="80"/>
    </row>
    <row r="178" spans="2:40" s="49" customFormat="1" ht="15.6" hidden="1" customHeight="1" outlineLevel="1">
      <c r="B178" s="596"/>
      <c r="C178" s="600"/>
      <c r="D178" s="601"/>
      <c r="E178" s="374" t="s">
        <v>440</v>
      </c>
      <c r="F178" s="248">
        <v>11502</v>
      </c>
      <c r="G178" s="252">
        <f>IF(AND(F178&lt;&gt;0,$D$31&lt;&gt;0),F178/$D$31,0)</f>
        <v>8.1228813559322042</v>
      </c>
      <c r="H178" s="86" t="s">
        <v>187</v>
      </c>
      <c r="I178" s="236">
        <v>0.13</v>
      </c>
      <c r="J178" s="252">
        <f t="shared" si="35"/>
        <v>1495.26</v>
      </c>
      <c r="K178" s="358">
        <v>0</v>
      </c>
      <c r="L178" s="356">
        <v>0</v>
      </c>
      <c r="M178" s="324">
        <v>30</v>
      </c>
      <c r="N178" s="228">
        <f t="shared" ref="N178:N196" si="36">IF(M178&lt;&gt;0,INT(59/M178),0)</f>
        <v>1</v>
      </c>
      <c r="O178" s="268">
        <f t="shared" ref="O178:O196" si="37">F178*N178</f>
        <v>11502</v>
      </c>
      <c r="P178" s="345">
        <v>0.13</v>
      </c>
      <c r="Q178" s="272">
        <f t="shared" ref="Q178:Q196" si="38">O178*P178</f>
        <v>1495.26</v>
      </c>
      <c r="R178" s="234" t="s">
        <v>65</v>
      </c>
      <c r="S178" s="235" t="s">
        <v>441</v>
      </c>
      <c r="T178" s="236">
        <v>0</v>
      </c>
      <c r="U178" s="236">
        <v>0.95</v>
      </c>
      <c r="V178" s="87">
        <f t="shared" si="29"/>
        <v>5.0000000000000044E-2</v>
      </c>
      <c r="W178" s="276">
        <f t="shared" si="30"/>
        <v>0</v>
      </c>
      <c r="X178" s="276">
        <f t="shared" si="31"/>
        <v>0</v>
      </c>
      <c r="Y178" s="276">
        <f t="shared" si="32"/>
        <v>21853.8</v>
      </c>
      <c r="Z178" s="276">
        <f t="shared" si="31"/>
        <v>15.433474576271186</v>
      </c>
      <c r="AB178" s="80"/>
      <c r="AC178" s="80"/>
      <c r="AD178" s="81"/>
      <c r="AE178" s="80"/>
      <c r="AF178" s="81"/>
      <c r="AG178" s="82"/>
      <c r="AH178" s="83"/>
      <c r="AI178" s="83"/>
      <c r="AJ178" s="84"/>
      <c r="AK178" s="80"/>
      <c r="AL178" s="80"/>
      <c r="AM178" s="80"/>
      <c r="AN178" s="80"/>
    </row>
    <row r="179" spans="2:40" s="49" customFormat="1" ht="15.6" hidden="1" customHeight="1" outlineLevel="1">
      <c r="B179" s="596"/>
      <c r="C179" s="600"/>
      <c r="D179" s="601"/>
      <c r="E179" s="374" t="s">
        <v>436</v>
      </c>
      <c r="F179" s="248">
        <v>360000</v>
      </c>
      <c r="G179" s="252">
        <f t="shared" ref="G179:G190" si="39">IF(AND(F179&lt;&gt;0,$D$31&lt;&gt;0),F179/$D$31,0)</f>
        <v>254.23728813559322</v>
      </c>
      <c r="H179" s="86" t="s">
        <v>187</v>
      </c>
      <c r="I179" s="236">
        <v>0.04</v>
      </c>
      <c r="J179" s="252">
        <f t="shared" si="35"/>
        <v>14400</v>
      </c>
      <c r="K179" s="358">
        <v>0</v>
      </c>
      <c r="L179" s="356">
        <v>0</v>
      </c>
      <c r="M179" s="324">
        <v>60</v>
      </c>
      <c r="N179" s="228">
        <f t="shared" si="36"/>
        <v>0</v>
      </c>
      <c r="O179" s="268">
        <f t="shared" si="37"/>
        <v>0</v>
      </c>
      <c r="P179" s="345">
        <v>0.04</v>
      </c>
      <c r="Q179" s="272">
        <f t="shared" si="38"/>
        <v>0</v>
      </c>
      <c r="R179" s="234" t="s">
        <v>65</v>
      </c>
      <c r="S179" s="235" t="s">
        <v>438</v>
      </c>
      <c r="T179" s="236">
        <v>0</v>
      </c>
      <c r="U179" s="236">
        <v>0.95</v>
      </c>
      <c r="V179" s="87">
        <f t="shared" si="29"/>
        <v>5.0000000000000044E-2</v>
      </c>
      <c r="W179" s="276">
        <f t="shared" si="30"/>
        <v>0</v>
      </c>
      <c r="X179" s="276">
        <f t="shared" si="31"/>
        <v>0</v>
      </c>
      <c r="Y179" s="276">
        <f t="shared" si="32"/>
        <v>342000</v>
      </c>
      <c r="Z179" s="276">
        <f t="shared" si="31"/>
        <v>241.52542372881356</v>
      </c>
      <c r="AB179" s="80"/>
      <c r="AC179" s="80"/>
      <c r="AD179" s="81"/>
      <c r="AE179" s="80"/>
      <c r="AF179" s="81"/>
      <c r="AG179" s="82"/>
      <c r="AH179" s="83"/>
      <c r="AI179" s="83"/>
      <c r="AJ179" s="84"/>
      <c r="AK179" s="80"/>
      <c r="AL179" s="80"/>
      <c r="AM179" s="80"/>
      <c r="AN179" s="80"/>
    </row>
    <row r="180" spans="2:40" s="49" customFormat="1" ht="15.6" hidden="1" customHeight="1" outlineLevel="1">
      <c r="B180" s="596"/>
      <c r="C180" s="600"/>
      <c r="D180" s="601"/>
      <c r="E180" s="374"/>
      <c r="F180" s="248"/>
      <c r="G180" s="252">
        <f t="shared" si="39"/>
        <v>0</v>
      </c>
      <c r="H180" s="86" t="s">
        <v>187</v>
      </c>
      <c r="I180" s="236">
        <v>0</v>
      </c>
      <c r="J180" s="252">
        <f t="shared" si="35"/>
        <v>0</v>
      </c>
      <c r="K180" s="358"/>
      <c r="L180" s="356"/>
      <c r="M180" s="324"/>
      <c r="N180" s="228">
        <f t="shared" si="36"/>
        <v>0</v>
      </c>
      <c r="O180" s="268">
        <f t="shared" si="37"/>
        <v>0</v>
      </c>
      <c r="P180" s="345">
        <v>0</v>
      </c>
      <c r="Q180" s="272">
        <f t="shared" si="38"/>
        <v>0</v>
      </c>
      <c r="R180" s="234"/>
      <c r="S180" s="235"/>
      <c r="T180" s="236">
        <v>0</v>
      </c>
      <c r="U180" s="236">
        <v>0</v>
      </c>
      <c r="V180" s="87">
        <f t="shared" si="29"/>
        <v>1</v>
      </c>
      <c r="W180" s="276">
        <f t="shared" si="30"/>
        <v>0</v>
      </c>
      <c r="X180" s="276">
        <f t="shared" si="31"/>
        <v>0</v>
      </c>
      <c r="Y180" s="276">
        <f t="shared" si="32"/>
        <v>0</v>
      </c>
      <c r="Z180" s="276">
        <f t="shared" si="31"/>
        <v>0</v>
      </c>
      <c r="AB180" s="80"/>
      <c r="AC180" s="80"/>
      <c r="AD180" s="81"/>
      <c r="AE180" s="80"/>
      <c r="AF180" s="81"/>
      <c r="AG180" s="82"/>
      <c r="AH180" s="83"/>
      <c r="AI180" s="83"/>
      <c r="AJ180" s="84"/>
      <c r="AK180" s="80"/>
      <c r="AL180" s="80"/>
      <c r="AM180" s="80"/>
      <c r="AN180" s="80"/>
    </row>
    <row r="181" spans="2:40" s="49" customFormat="1" ht="15.6" hidden="1" customHeight="1" outlineLevel="1">
      <c r="B181" s="596"/>
      <c r="C181" s="600"/>
      <c r="D181" s="601"/>
      <c r="E181" s="374"/>
      <c r="F181" s="248"/>
      <c r="G181" s="252">
        <f t="shared" si="39"/>
        <v>0</v>
      </c>
      <c r="H181" s="86" t="s">
        <v>187</v>
      </c>
      <c r="I181" s="236">
        <v>0</v>
      </c>
      <c r="J181" s="252">
        <f t="shared" si="35"/>
        <v>0</v>
      </c>
      <c r="K181" s="358"/>
      <c r="L181" s="356"/>
      <c r="M181" s="324"/>
      <c r="N181" s="228">
        <f t="shared" si="36"/>
        <v>0</v>
      </c>
      <c r="O181" s="268">
        <f t="shared" si="37"/>
        <v>0</v>
      </c>
      <c r="P181" s="345">
        <v>0</v>
      </c>
      <c r="Q181" s="272">
        <f t="shared" si="38"/>
        <v>0</v>
      </c>
      <c r="R181" s="234"/>
      <c r="S181" s="235"/>
      <c r="T181" s="236">
        <v>0</v>
      </c>
      <c r="U181" s="236">
        <v>0</v>
      </c>
      <c r="V181" s="87">
        <f t="shared" si="29"/>
        <v>1</v>
      </c>
      <c r="W181" s="276">
        <f t="shared" si="30"/>
        <v>0</v>
      </c>
      <c r="X181" s="276">
        <f t="shared" si="31"/>
        <v>0</v>
      </c>
      <c r="Y181" s="276">
        <f t="shared" si="32"/>
        <v>0</v>
      </c>
      <c r="Z181" s="276">
        <f t="shared" si="31"/>
        <v>0</v>
      </c>
      <c r="AB181" s="80"/>
      <c r="AC181" s="80"/>
      <c r="AD181" s="81"/>
      <c r="AE181" s="80"/>
      <c r="AF181" s="81"/>
      <c r="AG181" s="82"/>
      <c r="AH181" s="83"/>
      <c r="AI181" s="83"/>
      <c r="AJ181" s="84"/>
      <c r="AK181" s="80"/>
      <c r="AL181" s="80"/>
      <c r="AM181" s="80"/>
      <c r="AN181" s="80"/>
    </row>
    <row r="182" spans="2:40" s="49" customFormat="1" ht="15.6" hidden="1" customHeight="1" outlineLevel="1">
      <c r="B182" s="596"/>
      <c r="C182" s="600"/>
      <c r="D182" s="601"/>
      <c r="E182" s="374"/>
      <c r="F182" s="248"/>
      <c r="G182" s="252">
        <f t="shared" si="39"/>
        <v>0</v>
      </c>
      <c r="H182" s="86" t="s">
        <v>187</v>
      </c>
      <c r="I182" s="236">
        <v>0</v>
      </c>
      <c r="J182" s="252">
        <f t="shared" si="35"/>
        <v>0</v>
      </c>
      <c r="K182" s="358"/>
      <c r="L182" s="356"/>
      <c r="M182" s="324"/>
      <c r="N182" s="228">
        <f t="shared" si="36"/>
        <v>0</v>
      </c>
      <c r="O182" s="268">
        <f t="shared" si="37"/>
        <v>0</v>
      </c>
      <c r="P182" s="345">
        <v>0</v>
      </c>
      <c r="Q182" s="272">
        <f t="shared" si="38"/>
        <v>0</v>
      </c>
      <c r="R182" s="234"/>
      <c r="S182" s="235"/>
      <c r="T182" s="236">
        <v>0</v>
      </c>
      <c r="U182" s="236">
        <v>0</v>
      </c>
      <c r="V182" s="87">
        <f t="shared" si="29"/>
        <v>1</v>
      </c>
      <c r="W182" s="276">
        <f t="shared" si="30"/>
        <v>0</v>
      </c>
      <c r="X182" s="276">
        <f t="shared" si="31"/>
        <v>0</v>
      </c>
      <c r="Y182" s="276">
        <f t="shared" si="32"/>
        <v>0</v>
      </c>
      <c r="Z182" s="276">
        <f t="shared" si="31"/>
        <v>0</v>
      </c>
      <c r="AB182" s="80"/>
      <c r="AC182" s="80"/>
      <c r="AD182" s="81"/>
      <c r="AE182" s="80"/>
      <c r="AF182" s="81"/>
      <c r="AG182" s="82"/>
      <c r="AH182" s="83"/>
      <c r="AI182" s="83"/>
      <c r="AJ182" s="84"/>
      <c r="AK182" s="80"/>
      <c r="AL182" s="80"/>
      <c r="AM182" s="80"/>
      <c r="AN182" s="80"/>
    </row>
    <row r="183" spans="2:40" s="49" customFormat="1" ht="15.6" hidden="1" customHeight="1" outlineLevel="1">
      <c r="B183" s="596"/>
      <c r="C183" s="600"/>
      <c r="D183" s="601"/>
      <c r="E183" s="374"/>
      <c r="F183" s="248"/>
      <c r="G183" s="252">
        <f t="shared" si="39"/>
        <v>0</v>
      </c>
      <c r="H183" s="86" t="s">
        <v>187</v>
      </c>
      <c r="I183" s="236">
        <v>0</v>
      </c>
      <c r="J183" s="252">
        <f t="shared" si="35"/>
        <v>0</v>
      </c>
      <c r="K183" s="358"/>
      <c r="L183" s="356"/>
      <c r="M183" s="324"/>
      <c r="N183" s="228">
        <f t="shared" si="36"/>
        <v>0</v>
      </c>
      <c r="O183" s="268">
        <f t="shared" si="37"/>
        <v>0</v>
      </c>
      <c r="P183" s="345">
        <v>0</v>
      </c>
      <c r="Q183" s="272">
        <f t="shared" si="38"/>
        <v>0</v>
      </c>
      <c r="R183" s="234"/>
      <c r="S183" s="235"/>
      <c r="T183" s="236">
        <v>0</v>
      </c>
      <c r="U183" s="236">
        <v>0</v>
      </c>
      <c r="V183" s="87">
        <f t="shared" si="29"/>
        <v>1</v>
      </c>
      <c r="W183" s="276">
        <f t="shared" si="30"/>
        <v>0</v>
      </c>
      <c r="X183" s="276">
        <f t="shared" si="31"/>
        <v>0</v>
      </c>
      <c r="Y183" s="276">
        <f t="shared" si="32"/>
        <v>0</v>
      </c>
      <c r="Z183" s="276">
        <f t="shared" si="31"/>
        <v>0</v>
      </c>
      <c r="AB183" s="80"/>
      <c r="AC183" s="80"/>
      <c r="AD183" s="81"/>
      <c r="AE183" s="80"/>
      <c r="AF183" s="81"/>
      <c r="AG183" s="82"/>
      <c r="AH183" s="83"/>
      <c r="AI183" s="83"/>
      <c r="AJ183" s="84"/>
      <c r="AK183" s="80"/>
      <c r="AL183" s="80"/>
      <c r="AM183" s="80"/>
      <c r="AN183" s="80"/>
    </row>
    <row r="184" spans="2:40" s="49" customFormat="1" ht="15.6" hidden="1" customHeight="1" outlineLevel="1">
      <c r="B184" s="596"/>
      <c r="C184" s="600"/>
      <c r="D184" s="601"/>
      <c r="E184" s="374"/>
      <c r="F184" s="248"/>
      <c r="G184" s="252">
        <f t="shared" si="39"/>
        <v>0</v>
      </c>
      <c r="H184" s="86" t="s">
        <v>187</v>
      </c>
      <c r="I184" s="236">
        <v>0</v>
      </c>
      <c r="J184" s="252">
        <f t="shared" si="35"/>
        <v>0</v>
      </c>
      <c r="K184" s="358"/>
      <c r="L184" s="356"/>
      <c r="M184" s="324"/>
      <c r="N184" s="228">
        <f t="shared" si="36"/>
        <v>0</v>
      </c>
      <c r="O184" s="268">
        <f t="shared" si="37"/>
        <v>0</v>
      </c>
      <c r="P184" s="345">
        <v>0</v>
      </c>
      <c r="Q184" s="272">
        <f t="shared" si="38"/>
        <v>0</v>
      </c>
      <c r="R184" s="234"/>
      <c r="S184" s="235"/>
      <c r="T184" s="236">
        <v>0</v>
      </c>
      <c r="U184" s="236">
        <v>0</v>
      </c>
      <c r="V184" s="87">
        <f t="shared" si="29"/>
        <v>1</v>
      </c>
      <c r="W184" s="276">
        <f t="shared" si="30"/>
        <v>0</v>
      </c>
      <c r="X184" s="276">
        <f t="shared" si="31"/>
        <v>0</v>
      </c>
      <c r="Y184" s="276">
        <f t="shared" si="32"/>
        <v>0</v>
      </c>
      <c r="Z184" s="276">
        <f t="shared" si="31"/>
        <v>0</v>
      </c>
      <c r="AB184" s="80"/>
      <c r="AC184" s="80"/>
      <c r="AD184" s="81"/>
      <c r="AE184" s="80"/>
      <c r="AF184" s="81"/>
      <c r="AG184" s="82"/>
      <c r="AH184" s="83"/>
      <c r="AI184" s="83"/>
      <c r="AJ184" s="84"/>
      <c r="AK184" s="80"/>
      <c r="AL184" s="80"/>
      <c r="AM184" s="80"/>
      <c r="AN184" s="80"/>
    </row>
    <row r="185" spans="2:40" s="49" customFormat="1" ht="15.6" hidden="1" customHeight="1" outlineLevel="1">
      <c r="B185" s="596"/>
      <c r="C185" s="600"/>
      <c r="D185" s="601"/>
      <c r="E185" s="374"/>
      <c r="F185" s="248"/>
      <c r="G185" s="252">
        <f t="shared" si="39"/>
        <v>0</v>
      </c>
      <c r="H185" s="86" t="s">
        <v>187</v>
      </c>
      <c r="I185" s="236">
        <v>0</v>
      </c>
      <c r="J185" s="252">
        <f t="shared" si="35"/>
        <v>0</v>
      </c>
      <c r="K185" s="358"/>
      <c r="L185" s="356"/>
      <c r="M185" s="324"/>
      <c r="N185" s="228">
        <f t="shared" si="36"/>
        <v>0</v>
      </c>
      <c r="O185" s="268">
        <f t="shared" si="37"/>
        <v>0</v>
      </c>
      <c r="P185" s="345">
        <v>0</v>
      </c>
      <c r="Q185" s="272">
        <f t="shared" si="38"/>
        <v>0</v>
      </c>
      <c r="R185" s="234"/>
      <c r="S185" s="235"/>
      <c r="T185" s="236">
        <v>0</v>
      </c>
      <c r="U185" s="236">
        <v>0</v>
      </c>
      <c r="V185" s="87">
        <f t="shared" si="29"/>
        <v>1</v>
      </c>
      <c r="W185" s="276">
        <f t="shared" si="30"/>
        <v>0</v>
      </c>
      <c r="X185" s="276">
        <f t="shared" si="31"/>
        <v>0</v>
      </c>
      <c r="Y185" s="276">
        <f t="shared" si="32"/>
        <v>0</v>
      </c>
      <c r="Z185" s="276">
        <f t="shared" si="31"/>
        <v>0</v>
      </c>
      <c r="AB185" s="80"/>
      <c r="AC185" s="80"/>
      <c r="AD185" s="81"/>
      <c r="AE185" s="80"/>
      <c r="AF185" s="81"/>
      <c r="AG185" s="82"/>
      <c r="AH185" s="83"/>
      <c r="AI185" s="83"/>
      <c r="AJ185" s="84"/>
      <c r="AK185" s="80"/>
      <c r="AL185" s="80"/>
      <c r="AM185" s="80"/>
      <c r="AN185" s="80"/>
    </row>
    <row r="186" spans="2:40" s="49" customFormat="1" ht="15.6" hidden="1" customHeight="1" outlineLevel="1">
      <c r="B186" s="596"/>
      <c r="C186" s="600"/>
      <c r="D186" s="601"/>
      <c r="E186" s="374"/>
      <c r="F186" s="248"/>
      <c r="G186" s="252">
        <f t="shared" si="39"/>
        <v>0</v>
      </c>
      <c r="H186" s="86" t="s">
        <v>187</v>
      </c>
      <c r="I186" s="236">
        <v>0</v>
      </c>
      <c r="J186" s="252">
        <f t="shared" si="35"/>
        <v>0</v>
      </c>
      <c r="K186" s="358"/>
      <c r="L186" s="356"/>
      <c r="M186" s="324"/>
      <c r="N186" s="228">
        <f t="shared" si="36"/>
        <v>0</v>
      </c>
      <c r="O186" s="268">
        <f t="shared" si="37"/>
        <v>0</v>
      </c>
      <c r="P186" s="345">
        <v>0</v>
      </c>
      <c r="Q186" s="272">
        <f t="shared" si="38"/>
        <v>0</v>
      </c>
      <c r="R186" s="234"/>
      <c r="S186" s="235"/>
      <c r="T186" s="236">
        <v>0</v>
      </c>
      <c r="U186" s="236">
        <v>0</v>
      </c>
      <c r="V186" s="87">
        <f t="shared" si="29"/>
        <v>1</v>
      </c>
      <c r="W186" s="276">
        <f t="shared" si="30"/>
        <v>0</v>
      </c>
      <c r="X186" s="276">
        <f t="shared" si="31"/>
        <v>0</v>
      </c>
      <c r="Y186" s="276">
        <f t="shared" si="32"/>
        <v>0</v>
      </c>
      <c r="Z186" s="276">
        <f t="shared" si="31"/>
        <v>0</v>
      </c>
      <c r="AB186" s="80"/>
      <c r="AC186" s="80"/>
      <c r="AD186" s="81"/>
      <c r="AE186" s="80"/>
      <c r="AF186" s="81"/>
      <c r="AG186" s="82"/>
      <c r="AH186" s="83"/>
      <c r="AI186" s="83"/>
      <c r="AJ186" s="84"/>
      <c r="AK186" s="80"/>
      <c r="AL186" s="80"/>
      <c r="AM186" s="80"/>
      <c r="AN186" s="80"/>
    </row>
    <row r="187" spans="2:40" s="49" customFormat="1" ht="15.6" hidden="1" customHeight="1" outlineLevel="1">
      <c r="B187" s="596"/>
      <c r="C187" s="600"/>
      <c r="D187" s="601"/>
      <c r="E187" s="374"/>
      <c r="F187" s="248"/>
      <c r="G187" s="252">
        <f t="shared" si="39"/>
        <v>0</v>
      </c>
      <c r="H187" s="86" t="s">
        <v>187</v>
      </c>
      <c r="I187" s="236">
        <v>0</v>
      </c>
      <c r="J187" s="252">
        <f t="shared" si="35"/>
        <v>0</v>
      </c>
      <c r="K187" s="358"/>
      <c r="L187" s="356"/>
      <c r="M187" s="324"/>
      <c r="N187" s="228">
        <f t="shared" si="36"/>
        <v>0</v>
      </c>
      <c r="O187" s="268">
        <f t="shared" si="37"/>
        <v>0</v>
      </c>
      <c r="P187" s="345">
        <v>0</v>
      </c>
      <c r="Q187" s="272">
        <f t="shared" si="38"/>
        <v>0</v>
      </c>
      <c r="R187" s="234"/>
      <c r="S187" s="235"/>
      <c r="T187" s="236">
        <v>0</v>
      </c>
      <c r="U187" s="236">
        <v>0</v>
      </c>
      <c r="V187" s="87">
        <f t="shared" si="29"/>
        <v>1</v>
      </c>
      <c r="W187" s="276">
        <f t="shared" si="30"/>
        <v>0</v>
      </c>
      <c r="X187" s="276">
        <f t="shared" si="31"/>
        <v>0</v>
      </c>
      <c r="Y187" s="276">
        <f t="shared" si="32"/>
        <v>0</v>
      </c>
      <c r="Z187" s="276">
        <f t="shared" si="31"/>
        <v>0</v>
      </c>
      <c r="AB187" s="80"/>
      <c r="AC187" s="80"/>
      <c r="AD187" s="81"/>
      <c r="AE187" s="80"/>
      <c r="AF187" s="81"/>
      <c r="AG187" s="82"/>
      <c r="AH187" s="83"/>
      <c r="AI187" s="83"/>
      <c r="AJ187" s="84"/>
      <c r="AK187" s="80"/>
      <c r="AL187" s="80"/>
      <c r="AM187" s="80"/>
      <c r="AN187" s="80"/>
    </row>
    <row r="188" spans="2:40" s="49" customFormat="1" ht="15.6" hidden="1" customHeight="1" outlineLevel="1">
      <c r="B188" s="596"/>
      <c r="C188" s="600"/>
      <c r="D188" s="601"/>
      <c r="E188" s="374"/>
      <c r="F188" s="248"/>
      <c r="G188" s="252">
        <f t="shared" si="39"/>
        <v>0</v>
      </c>
      <c r="H188" s="86" t="s">
        <v>187</v>
      </c>
      <c r="I188" s="236">
        <v>0</v>
      </c>
      <c r="J188" s="252">
        <f t="shared" si="35"/>
        <v>0</v>
      </c>
      <c r="K188" s="358"/>
      <c r="L188" s="356"/>
      <c r="M188" s="324"/>
      <c r="N188" s="228">
        <f t="shared" si="36"/>
        <v>0</v>
      </c>
      <c r="O188" s="268">
        <f t="shared" si="37"/>
        <v>0</v>
      </c>
      <c r="P188" s="345">
        <v>0</v>
      </c>
      <c r="Q188" s="272">
        <f t="shared" si="38"/>
        <v>0</v>
      </c>
      <c r="R188" s="234"/>
      <c r="S188" s="235"/>
      <c r="T188" s="236">
        <v>0</v>
      </c>
      <c r="U188" s="236">
        <v>0</v>
      </c>
      <c r="V188" s="87">
        <f t="shared" si="29"/>
        <v>1</v>
      </c>
      <c r="W188" s="276">
        <f t="shared" si="30"/>
        <v>0</v>
      </c>
      <c r="X188" s="276">
        <f t="shared" si="31"/>
        <v>0</v>
      </c>
      <c r="Y188" s="276">
        <f t="shared" si="32"/>
        <v>0</v>
      </c>
      <c r="Z188" s="276">
        <f t="shared" si="31"/>
        <v>0</v>
      </c>
      <c r="AB188" s="80"/>
      <c r="AC188" s="80"/>
      <c r="AD188" s="81"/>
      <c r="AE188" s="80"/>
      <c r="AF188" s="81"/>
      <c r="AG188" s="82"/>
      <c r="AH188" s="83"/>
      <c r="AI188" s="83"/>
      <c r="AJ188" s="84"/>
      <c r="AK188" s="80"/>
      <c r="AL188" s="80"/>
      <c r="AM188" s="80"/>
      <c r="AN188" s="80"/>
    </row>
    <row r="189" spans="2:40" s="49" customFormat="1" ht="15.6" hidden="1" customHeight="1" outlineLevel="1">
      <c r="B189" s="596"/>
      <c r="C189" s="600"/>
      <c r="D189" s="601"/>
      <c r="E189" s="374"/>
      <c r="F189" s="248"/>
      <c r="G189" s="252">
        <f t="shared" si="39"/>
        <v>0</v>
      </c>
      <c r="H189" s="86" t="s">
        <v>187</v>
      </c>
      <c r="I189" s="236">
        <v>0</v>
      </c>
      <c r="J189" s="252">
        <f t="shared" si="35"/>
        <v>0</v>
      </c>
      <c r="K189" s="358"/>
      <c r="L189" s="356"/>
      <c r="M189" s="324"/>
      <c r="N189" s="228">
        <f t="shared" si="36"/>
        <v>0</v>
      </c>
      <c r="O189" s="268">
        <f t="shared" si="37"/>
        <v>0</v>
      </c>
      <c r="P189" s="345">
        <v>0</v>
      </c>
      <c r="Q189" s="272">
        <f t="shared" si="38"/>
        <v>0</v>
      </c>
      <c r="R189" s="234"/>
      <c r="S189" s="235"/>
      <c r="T189" s="236">
        <v>0</v>
      </c>
      <c r="U189" s="236">
        <v>0</v>
      </c>
      <c r="V189" s="87">
        <f t="shared" si="29"/>
        <v>1</v>
      </c>
      <c r="W189" s="276">
        <f t="shared" si="30"/>
        <v>0</v>
      </c>
      <c r="X189" s="276">
        <f t="shared" si="31"/>
        <v>0</v>
      </c>
      <c r="Y189" s="276">
        <f t="shared" si="32"/>
        <v>0</v>
      </c>
      <c r="Z189" s="276">
        <f t="shared" si="31"/>
        <v>0</v>
      </c>
      <c r="AB189" s="80"/>
      <c r="AC189" s="80"/>
      <c r="AD189" s="81"/>
      <c r="AE189" s="80"/>
      <c r="AF189" s="81"/>
      <c r="AG189" s="82"/>
      <c r="AH189" s="83"/>
      <c r="AI189" s="83"/>
      <c r="AJ189" s="84"/>
      <c r="AK189" s="80"/>
      <c r="AL189" s="80"/>
      <c r="AM189" s="80"/>
      <c r="AN189" s="80"/>
    </row>
    <row r="190" spans="2:40" s="49" customFormat="1" ht="15.6" hidden="1" customHeight="1" outlineLevel="1">
      <c r="B190" s="596"/>
      <c r="C190" s="600"/>
      <c r="D190" s="601"/>
      <c r="E190" s="374"/>
      <c r="F190" s="248"/>
      <c r="G190" s="252">
        <f t="shared" si="39"/>
        <v>0</v>
      </c>
      <c r="H190" s="86" t="s">
        <v>187</v>
      </c>
      <c r="I190" s="236">
        <v>0</v>
      </c>
      <c r="J190" s="252">
        <f t="shared" si="35"/>
        <v>0</v>
      </c>
      <c r="K190" s="358"/>
      <c r="L190" s="356"/>
      <c r="M190" s="324"/>
      <c r="N190" s="228">
        <f t="shared" si="36"/>
        <v>0</v>
      </c>
      <c r="O190" s="268">
        <f t="shared" si="37"/>
        <v>0</v>
      </c>
      <c r="P190" s="345">
        <v>0</v>
      </c>
      <c r="Q190" s="272">
        <f t="shared" si="38"/>
        <v>0</v>
      </c>
      <c r="R190" s="234"/>
      <c r="S190" s="235"/>
      <c r="T190" s="236">
        <v>0</v>
      </c>
      <c r="U190" s="236">
        <v>0</v>
      </c>
      <c r="V190" s="87">
        <f t="shared" si="29"/>
        <v>1</v>
      </c>
      <c r="W190" s="276">
        <f t="shared" si="30"/>
        <v>0</v>
      </c>
      <c r="X190" s="276">
        <f t="shared" si="31"/>
        <v>0</v>
      </c>
      <c r="Y190" s="276">
        <f t="shared" si="32"/>
        <v>0</v>
      </c>
      <c r="Z190" s="276">
        <f t="shared" si="31"/>
        <v>0</v>
      </c>
      <c r="AB190" s="80"/>
      <c r="AC190" s="80"/>
      <c r="AD190" s="81"/>
      <c r="AE190" s="80"/>
      <c r="AF190" s="81"/>
      <c r="AG190" s="82"/>
      <c r="AH190" s="83"/>
      <c r="AI190" s="83"/>
      <c r="AJ190" s="84"/>
      <c r="AK190" s="80"/>
      <c r="AL190" s="80"/>
      <c r="AM190" s="80"/>
      <c r="AN190" s="80"/>
    </row>
    <row r="191" spans="2:40" s="49" customFormat="1" ht="15.6" hidden="1" customHeight="1" outlineLevel="1">
      <c r="B191" s="596"/>
      <c r="C191" s="600"/>
      <c r="D191" s="601"/>
      <c r="E191" s="374"/>
      <c r="F191" s="248"/>
      <c r="G191" s="252">
        <f>IF(AND(F191&lt;&gt;0,$D$31&lt;&gt;0),F191/$D$31,0)</f>
        <v>0</v>
      </c>
      <c r="H191" s="86" t="s">
        <v>187</v>
      </c>
      <c r="I191" s="236">
        <v>0</v>
      </c>
      <c r="J191" s="252">
        <f t="shared" si="35"/>
        <v>0</v>
      </c>
      <c r="K191" s="358"/>
      <c r="L191" s="356"/>
      <c r="M191" s="324"/>
      <c r="N191" s="228">
        <f t="shared" si="36"/>
        <v>0</v>
      </c>
      <c r="O191" s="268">
        <f t="shared" si="37"/>
        <v>0</v>
      </c>
      <c r="P191" s="345">
        <v>0</v>
      </c>
      <c r="Q191" s="272">
        <f t="shared" si="38"/>
        <v>0</v>
      </c>
      <c r="R191" s="234"/>
      <c r="S191" s="235"/>
      <c r="T191" s="236">
        <v>0</v>
      </c>
      <c r="U191" s="236">
        <v>0</v>
      </c>
      <c r="V191" s="87">
        <f t="shared" si="29"/>
        <v>1</v>
      </c>
      <c r="W191" s="276">
        <f t="shared" si="30"/>
        <v>0</v>
      </c>
      <c r="X191" s="276">
        <f t="shared" si="31"/>
        <v>0</v>
      </c>
      <c r="Y191" s="276">
        <f t="shared" si="32"/>
        <v>0</v>
      </c>
      <c r="Z191" s="276">
        <f t="shared" si="31"/>
        <v>0</v>
      </c>
      <c r="AB191" s="80"/>
      <c r="AC191" s="80"/>
      <c r="AD191" s="81"/>
      <c r="AE191" s="80"/>
      <c r="AF191" s="81"/>
      <c r="AG191" s="82"/>
      <c r="AH191" s="83"/>
      <c r="AI191" s="83"/>
      <c r="AJ191" s="84"/>
      <c r="AK191" s="80"/>
      <c r="AL191" s="80"/>
      <c r="AM191" s="80"/>
      <c r="AN191" s="80"/>
    </row>
    <row r="192" spans="2:40" s="49" customFormat="1" ht="15.6" hidden="1" customHeight="1" outlineLevel="1">
      <c r="B192" s="596"/>
      <c r="C192" s="600"/>
      <c r="D192" s="601"/>
      <c r="E192" s="374"/>
      <c r="F192" s="248"/>
      <c r="G192" s="252">
        <f>IF(AND(F192&lt;&gt;0,$D$31&lt;&gt;0),F192/$D$31,0)</f>
        <v>0</v>
      </c>
      <c r="H192" s="86" t="s">
        <v>187</v>
      </c>
      <c r="I192" s="236">
        <v>0</v>
      </c>
      <c r="J192" s="252">
        <f t="shared" si="35"/>
        <v>0</v>
      </c>
      <c r="K192" s="358"/>
      <c r="L192" s="356"/>
      <c r="M192" s="324"/>
      <c r="N192" s="228">
        <f t="shared" si="36"/>
        <v>0</v>
      </c>
      <c r="O192" s="268">
        <f t="shared" si="37"/>
        <v>0</v>
      </c>
      <c r="P192" s="345">
        <v>0</v>
      </c>
      <c r="Q192" s="272">
        <f t="shared" si="38"/>
        <v>0</v>
      </c>
      <c r="R192" s="234"/>
      <c r="S192" s="235"/>
      <c r="T192" s="236">
        <v>0</v>
      </c>
      <c r="U192" s="236">
        <v>0</v>
      </c>
      <c r="V192" s="87">
        <f t="shared" si="29"/>
        <v>1</v>
      </c>
      <c r="W192" s="276">
        <f t="shared" si="30"/>
        <v>0</v>
      </c>
      <c r="X192" s="276">
        <f t="shared" si="31"/>
        <v>0</v>
      </c>
      <c r="Y192" s="276">
        <f t="shared" si="32"/>
        <v>0</v>
      </c>
      <c r="Z192" s="276">
        <f t="shared" si="31"/>
        <v>0</v>
      </c>
      <c r="AB192" s="80"/>
      <c r="AC192" s="80"/>
      <c r="AD192" s="81"/>
      <c r="AE192" s="80"/>
      <c r="AF192" s="81"/>
      <c r="AG192" s="82"/>
      <c r="AH192" s="83"/>
      <c r="AI192" s="83"/>
      <c r="AJ192" s="84"/>
      <c r="AK192" s="80"/>
      <c r="AL192" s="80"/>
      <c r="AM192" s="80"/>
      <c r="AN192" s="80"/>
    </row>
    <row r="193" spans="2:40" s="49" customFormat="1" ht="15.6" hidden="1" customHeight="1" outlineLevel="1">
      <c r="B193" s="596"/>
      <c r="C193" s="600"/>
      <c r="D193" s="601"/>
      <c r="E193" s="374"/>
      <c r="F193" s="248"/>
      <c r="G193" s="252">
        <f>IF(AND(F193&lt;&gt;0,$D$31&lt;&gt;0),F193/$D$31,0)</f>
        <v>0</v>
      </c>
      <c r="H193" s="86" t="s">
        <v>187</v>
      </c>
      <c r="I193" s="236">
        <v>0</v>
      </c>
      <c r="J193" s="252">
        <f t="shared" si="35"/>
        <v>0</v>
      </c>
      <c r="K193" s="358"/>
      <c r="L193" s="356"/>
      <c r="M193" s="324"/>
      <c r="N193" s="228">
        <f t="shared" si="36"/>
        <v>0</v>
      </c>
      <c r="O193" s="268">
        <f t="shared" si="37"/>
        <v>0</v>
      </c>
      <c r="P193" s="345">
        <v>0</v>
      </c>
      <c r="Q193" s="272">
        <f t="shared" si="38"/>
        <v>0</v>
      </c>
      <c r="R193" s="234"/>
      <c r="S193" s="235"/>
      <c r="T193" s="236">
        <v>0</v>
      </c>
      <c r="U193" s="236">
        <v>0</v>
      </c>
      <c r="V193" s="87">
        <f t="shared" si="29"/>
        <v>1</v>
      </c>
      <c r="W193" s="276">
        <f t="shared" si="30"/>
        <v>0</v>
      </c>
      <c r="X193" s="276">
        <f t="shared" si="31"/>
        <v>0</v>
      </c>
      <c r="Y193" s="276">
        <f t="shared" si="32"/>
        <v>0</v>
      </c>
      <c r="Z193" s="276">
        <f t="shared" si="31"/>
        <v>0</v>
      </c>
      <c r="AB193" s="80"/>
      <c r="AC193" s="80"/>
      <c r="AD193" s="81"/>
      <c r="AE193" s="80"/>
      <c r="AF193" s="81"/>
      <c r="AG193" s="82"/>
      <c r="AH193" s="83"/>
      <c r="AI193" s="83"/>
      <c r="AJ193" s="84"/>
      <c r="AK193" s="80"/>
      <c r="AL193" s="80"/>
      <c r="AM193" s="80"/>
      <c r="AN193" s="80"/>
    </row>
    <row r="194" spans="2:40" s="49" customFormat="1" ht="15.6" hidden="1" customHeight="1" outlineLevel="1">
      <c r="B194" s="596"/>
      <c r="C194" s="600"/>
      <c r="D194" s="601"/>
      <c r="E194" s="374"/>
      <c r="F194" s="248"/>
      <c r="G194" s="252">
        <f t="shared" ref="G194:G196" si="40">IF(AND(F194&lt;&gt;0,$D$31&lt;&gt;0),F194/$D$31,0)</f>
        <v>0</v>
      </c>
      <c r="H194" s="86" t="s">
        <v>187</v>
      </c>
      <c r="I194" s="236">
        <v>0</v>
      </c>
      <c r="J194" s="252">
        <f t="shared" si="35"/>
        <v>0</v>
      </c>
      <c r="K194" s="358"/>
      <c r="L194" s="356"/>
      <c r="M194" s="324"/>
      <c r="N194" s="228">
        <f t="shared" si="36"/>
        <v>0</v>
      </c>
      <c r="O194" s="268">
        <f t="shared" si="37"/>
        <v>0</v>
      </c>
      <c r="P194" s="345">
        <v>0</v>
      </c>
      <c r="Q194" s="272">
        <f t="shared" si="38"/>
        <v>0</v>
      </c>
      <c r="R194" s="234"/>
      <c r="S194" s="235"/>
      <c r="T194" s="236">
        <v>0</v>
      </c>
      <c r="U194" s="236">
        <v>0</v>
      </c>
      <c r="V194" s="87">
        <f t="shared" si="29"/>
        <v>1</v>
      </c>
      <c r="W194" s="276">
        <f t="shared" si="30"/>
        <v>0</v>
      </c>
      <c r="X194" s="276">
        <f t="shared" si="31"/>
        <v>0</v>
      </c>
      <c r="Y194" s="276">
        <f t="shared" si="32"/>
        <v>0</v>
      </c>
      <c r="Z194" s="276">
        <f t="shared" si="31"/>
        <v>0</v>
      </c>
      <c r="AB194" s="80"/>
      <c r="AC194" s="80"/>
      <c r="AD194" s="81"/>
      <c r="AE194" s="80"/>
      <c r="AF194" s="81"/>
      <c r="AG194" s="82"/>
      <c r="AH194" s="83"/>
      <c r="AI194" s="83"/>
      <c r="AJ194" s="84"/>
      <c r="AK194" s="80"/>
      <c r="AL194" s="80"/>
      <c r="AM194" s="80"/>
      <c r="AN194" s="80"/>
    </row>
    <row r="195" spans="2:40" s="49" customFormat="1" ht="15.6" hidden="1" customHeight="1" outlineLevel="1">
      <c r="B195" s="596"/>
      <c r="C195" s="600"/>
      <c r="D195" s="601"/>
      <c r="E195" s="374"/>
      <c r="F195" s="248"/>
      <c r="G195" s="252">
        <f t="shared" si="40"/>
        <v>0</v>
      </c>
      <c r="H195" s="86" t="s">
        <v>187</v>
      </c>
      <c r="I195" s="236">
        <v>0</v>
      </c>
      <c r="J195" s="252">
        <f t="shared" si="35"/>
        <v>0</v>
      </c>
      <c r="K195" s="358"/>
      <c r="L195" s="356"/>
      <c r="M195" s="324"/>
      <c r="N195" s="228">
        <f t="shared" si="36"/>
        <v>0</v>
      </c>
      <c r="O195" s="268">
        <f t="shared" si="37"/>
        <v>0</v>
      </c>
      <c r="P195" s="345">
        <v>0</v>
      </c>
      <c r="Q195" s="272">
        <f t="shared" si="38"/>
        <v>0</v>
      </c>
      <c r="R195" s="234"/>
      <c r="S195" s="235"/>
      <c r="T195" s="236">
        <v>0</v>
      </c>
      <c r="U195" s="236">
        <v>0</v>
      </c>
      <c r="V195" s="87">
        <f t="shared" si="29"/>
        <v>1</v>
      </c>
      <c r="W195" s="276">
        <f t="shared" si="30"/>
        <v>0</v>
      </c>
      <c r="X195" s="276">
        <f t="shared" si="31"/>
        <v>0</v>
      </c>
      <c r="Y195" s="276">
        <f t="shared" si="32"/>
        <v>0</v>
      </c>
      <c r="Z195" s="276">
        <f t="shared" si="31"/>
        <v>0</v>
      </c>
      <c r="AB195" s="80"/>
      <c r="AC195" s="80"/>
      <c r="AD195" s="81"/>
      <c r="AE195" s="80"/>
      <c r="AF195" s="81"/>
      <c r="AG195" s="82"/>
      <c r="AH195" s="83"/>
      <c r="AI195" s="83"/>
      <c r="AJ195" s="84"/>
      <c r="AK195" s="80"/>
      <c r="AL195" s="80"/>
      <c r="AM195" s="80"/>
      <c r="AN195" s="80"/>
    </row>
    <row r="196" spans="2:40" s="49" customFormat="1" ht="15.6" hidden="1" customHeight="1" outlineLevel="1">
      <c r="B196" s="597"/>
      <c r="C196" s="602"/>
      <c r="D196" s="603"/>
      <c r="E196" s="374"/>
      <c r="F196" s="248"/>
      <c r="G196" s="252">
        <f t="shared" si="40"/>
        <v>0</v>
      </c>
      <c r="H196" s="86" t="s">
        <v>187</v>
      </c>
      <c r="I196" s="236">
        <v>0</v>
      </c>
      <c r="J196" s="252">
        <f t="shared" si="35"/>
        <v>0</v>
      </c>
      <c r="K196" s="358"/>
      <c r="L196" s="356"/>
      <c r="M196" s="324"/>
      <c r="N196" s="228">
        <f t="shared" si="36"/>
        <v>0</v>
      </c>
      <c r="O196" s="268">
        <f t="shared" si="37"/>
        <v>0</v>
      </c>
      <c r="P196" s="345">
        <v>0</v>
      </c>
      <c r="Q196" s="272">
        <f t="shared" si="38"/>
        <v>0</v>
      </c>
      <c r="R196" s="234"/>
      <c r="S196" s="235"/>
      <c r="T196" s="236">
        <v>0</v>
      </c>
      <c r="U196" s="236">
        <v>0</v>
      </c>
      <c r="V196" s="87">
        <f t="shared" si="29"/>
        <v>1</v>
      </c>
      <c r="W196" s="276">
        <f t="shared" si="30"/>
        <v>0</v>
      </c>
      <c r="X196" s="276">
        <f t="shared" si="31"/>
        <v>0</v>
      </c>
      <c r="Y196" s="276">
        <f t="shared" si="32"/>
        <v>0</v>
      </c>
      <c r="Z196" s="276">
        <f t="shared" si="31"/>
        <v>0</v>
      </c>
      <c r="AB196" s="80"/>
      <c r="AC196" s="80"/>
      <c r="AD196" s="81"/>
      <c r="AE196" s="80"/>
      <c r="AF196" s="81"/>
      <c r="AG196" s="82"/>
      <c r="AH196" s="83"/>
      <c r="AI196" s="83"/>
      <c r="AJ196" s="84"/>
      <c r="AK196" s="80"/>
      <c r="AL196" s="80"/>
      <c r="AM196" s="80"/>
      <c r="AN196" s="80"/>
    </row>
    <row r="197" spans="2:40" s="49" customFormat="1" ht="15.75" collapsed="1">
      <c r="B197" s="88">
        <v>2.2000000000000002</v>
      </c>
      <c r="C197" s="566" t="s">
        <v>265</v>
      </c>
      <c r="D197" s="567"/>
      <c r="E197" s="219" t="s">
        <v>187</v>
      </c>
      <c r="F197" s="247">
        <f>SUM(F198:F217)</f>
        <v>41951.880000000005</v>
      </c>
      <c r="G197" s="247">
        <f>IF(AND(F197&lt;&gt;0,$D$31&lt;&gt;0),F197/$D$31,0)</f>
        <v>29.627033898305086</v>
      </c>
      <c r="H197" s="85" cm="1">
        <f t="array" ref="H197">SUMPRODUCT((C176:D459="Superstructure: Upper Floors")*G176:G459)</f>
        <v>29.702514124293788</v>
      </c>
      <c r="I197" s="216" t="s">
        <v>187</v>
      </c>
      <c r="J197" s="249">
        <f>SUM(J198:J217)</f>
        <v>4704.8494000000001</v>
      </c>
      <c r="K197" s="230" t="s">
        <v>187</v>
      </c>
      <c r="L197" s="261" t="s">
        <v>187</v>
      </c>
      <c r="M197" s="260" t="s">
        <v>187</v>
      </c>
      <c r="N197" s="266" t="s">
        <v>187</v>
      </c>
      <c r="O197" s="269">
        <f>SUM(O198:O217)</f>
        <v>106.88</v>
      </c>
      <c r="P197" s="232" t="s">
        <v>187</v>
      </c>
      <c r="Q197" s="273">
        <f>SUM(Q198:Q217)</f>
        <v>13.894399999999999</v>
      </c>
      <c r="R197" s="231" t="s">
        <v>187</v>
      </c>
      <c r="S197" s="233" t="s">
        <v>187</v>
      </c>
      <c r="T197" s="278">
        <f>IF(W197&lt;&gt;0,W197/($F$197+$O$197),0)</f>
        <v>0</v>
      </c>
      <c r="U197" s="278">
        <f>IF(Y197&lt;&gt;0,Y197/($F$197+$O$197),0)</f>
        <v>0.95</v>
      </c>
      <c r="V197" s="215">
        <f t="shared" si="29"/>
        <v>5.0000000000000044E-2</v>
      </c>
      <c r="W197" s="277">
        <f>SUM(W198:W217)</f>
        <v>0</v>
      </c>
      <c r="X197" s="277">
        <f t="shared" si="31"/>
        <v>0</v>
      </c>
      <c r="Y197" s="277">
        <f>SUM(Y198:Y217)</f>
        <v>39955.822</v>
      </c>
      <c r="Z197" s="277">
        <f t="shared" si="31"/>
        <v>28.217388418079096</v>
      </c>
      <c r="AB197" s="80"/>
      <c r="AC197" s="80"/>
      <c r="AD197" s="81"/>
      <c r="AE197" s="80"/>
      <c r="AF197" s="81"/>
      <c r="AG197" s="82"/>
      <c r="AH197" s="83"/>
      <c r="AI197" s="83"/>
      <c r="AJ197" s="84"/>
      <c r="AK197" s="80"/>
      <c r="AL197" s="80"/>
      <c r="AM197" s="80"/>
      <c r="AN197" s="80"/>
    </row>
    <row r="198" spans="2:40" s="49" customFormat="1" ht="15.6" customHeight="1" outlineLevel="1">
      <c r="B198" s="595">
        <v>2.2000000000000002</v>
      </c>
      <c r="C198" s="598" t="s">
        <v>265</v>
      </c>
      <c r="D198" s="599"/>
      <c r="E198" s="374" t="s">
        <v>442</v>
      </c>
      <c r="F198" s="248">
        <v>106.88</v>
      </c>
      <c r="G198" s="252">
        <f>IF(AND(F198&lt;&gt;0,$D$31&lt;&gt;0),F198/$D$31,0)</f>
        <v>7.5480225988700564E-2</v>
      </c>
      <c r="H198" s="86" t="s">
        <v>187</v>
      </c>
      <c r="I198" s="236">
        <v>0.13</v>
      </c>
      <c r="J198" s="252">
        <f t="shared" ref="J198:J216" si="41">I198*F198</f>
        <v>13.894399999999999</v>
      </c>
      <c r="K198" s="358">
        <v>0</v>
      </c>
      <c r="L198" s="356">
        <v>0</v>
      </c>
      <c r="M198" s="324">
        <v>30</v>
      </c>
      <c r="N198" s="228">
        <f>IF(M198&lt;&gt;0,INT(59/M198),0)</f>
        <v>1</v>
      </c>
      <c r="O198" s="268">
        <f>F198*N198</f>
        <v>106.88</v>
      </c>
      <c r="P198" s="345">
        <v>0.13</v>
      </c>
      <c r="Q198" s="272">
        <f>O198*P198</f>
        <v>13.894399999999999</v>
      </c>
      <c r="R198" s="234" t="s">
        <v>68</v>
      </c>
      <c r="S198" s="235" t="s">
        <v>469</v>
      </c>
      <c r="T198" s="236">
        <v>0</v>
      </c>
      <c r="U198" s="236">
        <v>0.95</v>
      </c>
      <c r="V198" s="87">
        <f t="shared" si="29"/>
        <v>5.0000000000000044E-2</v>
      </c>
      <c r="W198" s="276">
        <f t="shared" si="30"/>
        <v>0</v>
      </c>
      <c r="X198" s="276">
        <f t="shared" si="31"/>
        <v>0</v>
      </c>
      <c r="Y198" s="276">
        <f t="shared" si="32"/>
        <v>203.07199999999997</v>
      </c>
      <c r="Z198" s="276">
        <f t="shared" si="31"/>
        <v>0.14341242937853105</v>
      </c>
      <c r="AB198" s="80"/>
      <c r="AC198" s="80"/>
      <c r="AD198" s="81"/>
      <c r="AE198" s="80"/>
      <c r="AF198" s="81"/>
      <c r="AG198" s="82"/>
      <c r="AH198" s="83"/>
      <c r="AI198" s="83"/>
      <c r="AJ198" s="84"/>
      <c r="AK198" s="80"/>
      <c r="AL198" s="80"/>
      <c r="AM198" s="80"/>
      <c r="AN198" s="80"/>
    </row>
    <row r="199" spans="2:40" s="49" customFormat="1" ht="15.6" customHeight="1" outlineLevel="1">
      <c r="B199" s="596"/>
      <c r="C199" s="600"/>
      <c r="D199" s="601"/>
      <c r="E199" s="374" t="s">
        <v>434</v>
      </c>
      <c r="F199" s="248">
        <v>19200</v>
      </c>
      <c r="G199" s="252">
        <f>IF(AND(F199&lt;&gt;0,$D$31&lt;&gt;0),F199/$D$31,0)</f>
        <v>13.559322033898304</v>
      </c>
      <c r="H199" s="86" t="s">
        <v>187</v>
      </c>
      <c r="I199" s="236">
        <v>0.04</v>
      </c>
      <c r="J199" s="252">
        <f t="shared" si="41"/>
        <v>768</v>
      </c>
      <c r="K199" s="358">
        <v>0</v>
      </c>
      <c r="L199" s="356">
        <v>0</v>
      </c>
      <c r="M199" s="324">
        <v>60</v>
      </c>
      <c r="N199" s="228">
        <f t="shared" ref="N199:N217" si="42">IF(M199&lt;&gt;0,INT(59/M199),0)</f>
        <v>0</v>
      </c>
      <c r="O199" s="268">
        <f t="shared" ref="O199:O217" si="43">F199*N199</f>
        <v>0</v>
      </c>
      <c r="P199" s="345">
        <v>0.04</v>
      </c>
      <c r="Q199" s="272">
        <f t="shared" ref="Q199:Q217" si="44">O199*P199</f>
        <v>0</v>
      </c>
      <c r="R199" s="234" t="s">
        <v>65</v>
      </c>
      <c r="S199" s="235" t="s">
        <v>443</v>
      </c>
      <c r="T199" s="236">
        <v>0</v>
      </c>
      <c r="U199" s="236">
        <v>0.95</v>
      </c>
      <c r="V199" s="87">
        <f t="shared" si="29"/>
        <v>5.0000000000000044E-2</v>
      </c>
      <c r="W199" s="276">
        <f t="shared" si="30"/>
        <v>0</v>
      </c>
      <c r="X199" s="276">
        <f t="shared" si="31"/>
        <v>0</v>
      </c>
      <c r="Y199" s="276">
        <f t="shared" si="32"/>
        <v>18240</v>
      </c>
      <c r="Z199" s="276">
        <f t="shared" si="31"/>
        <v>12.881355932203389</v>
      </c>
      <c r="AB199" s="80"/>
      <c r="AC199" s="80"/>
      <c r="AD199" s="81"/>
      <c r="AE199" s="80"/>
      <c r="AF199" s="81"/>
      <c r="AG199" s="82"/>
      <c r="AH199" s="83"/>
      <c r="AI199" s="83"/>
      <c r="AJ199" s="84"/>
      <c r="AK199" s="80"/>
      <c r="AL199" s="80"/>
      <c r="AM199" s="80"/>
      <c r="AN199" s="80"/>
    </row>
    <row r="200" spans="2:40" s="49" customFormat="1" ht="15.6" customHeight="1" outlineLevel="1">
      <c r="B200" s="596"/>
      <c r="C200" s="600"/>
      <c r="D200" s="601"/>
      <c r="E200" s="374" t="s">
        <v>433</v>
      </c>
      <c r="F200" s="248">
        <v>1000</v>
      </c>
      <c r="G200" s="252">
        <f t="shared" ref="G200:G211" si="45">IF(AND(F200&lt;&gt;0,$D$31&lt;&gt;0),F200/$D$31,0)</f>
        <v>0.70621468926553677</v>
      </c>
      <c r="H200" s="86" t="s">
        <v>187</v>
      </c>
      <c r="I200" s="236">
        <v>4.8500000000000001E-2</v>
      </c>
      <c r="J200" s="252">
        <f t="shared" si="41"/>
        <v>48.5</v>
      </c>
      <c r="K200" s="358">
        <v>970</v>
      </c>
      <c r="L200" s="356">
        <v>5.5699999999999999E-4</v>
      </c>
      <c r="M200" s="324">
        <v>60</v>
      </c>
      <c r="N200" s="228">
        <f t="shared" si="42"/>
        <v>0</v>
      </c>
      <c r="O200" s="268">
        <f t="shared" si="43"/>
        <v>0</v>
      </c>
      <c r="P200" s="345">
        <v>4.8500000000000001E-2</v>
      </c>
      <c r="Q200" s="272">
        <f t="shared" si="44"/>
        <v>0</v>
      </c>
      <c r="R200" s="234" t="s">
        <v>68</v>
      </c>
      <c r="S200" s="235" t="s">
        <v>437</v>
      </c>
      <c r="T200" s="236">
        <v>0</v>
      </c>
      <c r="U200" s="236">
        <v>0.95</v>
      </c>
      <c r="V200" s="87">
        <f t="shared" si="29"/>
        <v>5.0000000000000044E-2</v>
      </c>
      <c r="W200" s="276">
        <f t="shared" si="30"/>
        <v>0</v>
      </c>
      <c r="X200" s="276">
        <f t="shared" si="31"/>
        <v>0</v>
      </c>
      <c r="Y200" s="276">
        <f t="shared" si="32"/>
        <v>950</v>
      </c>
      <c r="Z200" s="276">
        <f t="shared" si="31"/>
        <v>0.67090395480225984</v>
      </c>
      <c r="AB200" s="80"/>
      <c r="AC200" s="80"/>
      <c r="AD200" s="81"/>
      <c r="AE200" s="80"/>
      <c r="AF200" s="81"/>
      <c r="AG200" s="82"/>
      <c r="AH200" s="83"/>
      <c r="AI200" s="83"/>
      <c r="AJ200" s="84"/>
      <c r="AK200" s="80"/>
      <c r="AL200" s="80"/>
      <c r="AM200" s="80"/>
      <c r="AN200" s="80"/>
    </row>
    <row r="201" spans="2:40" s="49" customFormat="1" ht="15.6" customHeight="1" outlineLevel="1">
      <c r="B201" s="596"/>
      <c r="C201" s="600"/>
      <c r="D201" s="601"/>
      <c r="E201" s="374" t="s">
        <v>444</v>
      </c>
      <c r="F201" s="248">
        <v>21645</v>
      </c>
      <c r="G201" s="252">
        <f t="shared" si="45"/>
        <v>15.286016949152541</v>
      </c>
      <c r="H201" s="86" t="s">
        <v>187</v>
      </c>
      <c r="I201" s="236">
        <v>0.17899999999999999</v>
      </c>
      <c r="J201" s="252">
        <f t="shared" si="41"/>
        <v>3874.4549999999999</v>
      </c>
      <c r="K201" s="358">
        <v>0</v>
      </c>
      <c r="L201" s="356">
        <v>0</v>
      </c>
      <c r="M201" s="324">
        <v>60</v>
      </c>
      <c r="N201" s="228">
        <f t="shared" si="42"/>
        <v>0</v>
      </c>
      <c r="O201" s="268">
        <f t="shared" si="43"/>
        <v>0</v>
      </c>
      <c r="P201" s="345">
        <v>0.17899999999999999</v>
      </c>
      <c r="Q201" s="272">
        <f t="shared" si="44"/>
        <v>0</v>
      </c>
      <c r="R201" s="234" t="s">
        <v>68</v>
      </c>
      <c r="S201" s="235" t="s">
        <v>471</v>
      </c>
      <c r="T201" s="236">
        <v>0</v>
      </c>
      <c r="U201" s="236">
        <v>0.95</v>
      </c>
      <c r="V201" s="87">
        <f t="shared" si="29"/>
        <v>5.0000000000000044E-2</v>
      </c>
      <c r="W201" s="276">
        <f t="shared" si="30"/>
        <v>0</v>
      </c>
      <c r="X201" s="276">
        <f t="shared" si="31"/>
        <v>0</v>
      </c>
      <c r="Y201" s="276">
        <f t="shared" si="32"/>
        <v>20562.75</v>
      </c>
      <c r="Z201" s="276">
        <f t="shared" si="31"/>
        <v>14.521716101694915</v>
      </c>
      <c r="AB201" s="80"/>
      <c r="AC201" s="80"/>
      <c r="AD201" s="81"/>
      <c r="AE201" s="80"/>
      <c r="AF201" s="81"/>
      <c r="AG201" s="82"/>
      <c r="AH201" s="83"/>
      <c r="AI201" s="83"/>
      <c r="AJ201" s="84"/>
      <c r="AK201" s="80"/>
      <c r="AL201" s="80"/>
      <c r="AM201" s="80"/>
      <c r="AN201" s="80"/>
    </row>
    <row r="202" spans="2:40" s="49" customFormat="1" ht="15.6" customHeight="1" outlineLevel="1">
      <c r="B202" s="596"/>
      <c r="C202" s="600"/>
      <c r="D202" s="601"/>
      <c r="E202" s="374"/>
      <c r="F202" s="248"/>
      <c r="G202" s="252">
        <f t="shared" si="45"/>
        <v>0</v>
      </c>
      <c r="H202" s="86" t="s">
        <v>187</v>
      </c>
      <c r="I202" s="236">
        <v>0</v>
      </c>
      <c r="J202" s="252">
        <f t="shared" si="41"/>
        <v>0</v>
      </c>
      <c r="K202" s="358"/>
      <c r="L202" s="356"/>
      <c r="M202" s="324"/>
      <c r="N202" s="228">
        <f t="shared" si="42"/>
        <v>0</v>
      </c>
      <c r="O202" s="268">
        <f t="shared" si="43"/>
        <v>0</v>
      </c>
      <c r="P202" s="345">
        <v>0</v>
      </c>
      <c r="Q202" s="272">
        <f t="shared" si="44"/>
        <v>0</v>
      </c>
      <c r="R202" s="234"/>
      <c r="S202" s="235"/>
      <c r="T202" s="236">
        <v>0</v>
      </c>
      <c r="U202" s="236">
        <v>0</v>
      </c>
      <c r="V202" s="87">
        <f t="shared" si="29"/>
        <v>1</v>
      </c>
      <c r="W202" s="276">
        <f t="shared" si="30"/>
        <v>0</v>
      </c>
      <c r="X202" s="276">
        <f t="shared" si="31"/>
        <v>0</v>
      </c>
      <c r="Y202" s="276">
        <f t="shared" si="32"/>
        <v>0</v>
      </c>
      <c r="Z202" s="276">
        <f t="shared" si="31"/>
        <v>0</v>
      </c>
      <c r="AB202" s="80"/>
      <c r="AC202" s="80"/>
      <c r="AD202" s="81"/>
      <c r="AE202" s="80"/>
      <c r="AF202" s="81"/>
      <c r="AG202" s="82"/>
      <c r="AH202" s="83"/>
      <c r="AI202" s="83"/>
      <c r="AJ202" s="84"/>
      <c r="AK202" s="80"/>
      <c r="AL202" s="80"/>
      <c r="AM202" s="80"/>
      <c r="AN202" s="80"/>
    </row>
    <row r="203" spans="2:40" s="49" customFormat="1" ht="15.6" customHeight="1" outlineLevel="1">
      <c r="B203" s="596"/>
      <c r="C203" s="600"/>
      <c r="D203" s="601"/>
      <c r="E203" s="374"/>
      <c r="F203" s="248"/>
      <c r="G203" s="252">
        <f t="shared" si="45"/>
        <v>0</v>
      </c>
      <c r="H203" s="86" t="s">
        <v>187</v>
      </c>
      <c r="I203" s="236">
        <v>0</v>
      </c>
      <c r="J203" s="252">
        <f t="shared" si="41"/>
        <v>0</v>
      </c>
      <c r="K203" s="358"/>
      <c r="L203" s="356"/>
      <c r="M203" s="324"/>
      <c r="N203" s="228">
        <f t="shared" si="42"/>
        <v>0</v>
      </c>
      <c r="O203" s="268">
        <f t="shared" si="43"/>
        <v>0</v>
      </c>
      <c r="P203" s="345">
        <v>0</v>
      </c>
      <c r="Q203" s="272">
        <f t="shared" si="44"/>
        <v>0</v>
      </c>
      <c r="R203" s="234"/>
      <c r="S203" s="235"/>
      <c r="T203" s="236">
        <v>0</v>
      </c>
      <c r="U203" s="236">
        <v>0</v>
      </c>
      <c r="V203" s="87">
        <f t="shared" si="29"/>
        <v>1</v>
      </c>
      <c r="W203" s="276">
        <f t="shared" si="30"/>
        <v>0</v>
      </c>
      <c r="X203" s="276">
        <f t="shared" si="31"/>
        <v>0</v>
      </c>
      <c r="Y203" s="276">
        <f t="shared" si="32"/>
        <v>0</v>
      </c>
      <c r="Z203" s="276">
        <f t="shared" si="31"/>
        <v>0</v>
      </c>
      <c r="AB203" s="80"/>
      <c r="AC203" s="80"/>
      <c r="AD203" s="81"/>
      <c r="AE203" s="80"/>
      <c r="AF203" s="81"/>
      <c r="AG203" s="82"/>
      <c r="AH203" s="83"/>
      <c r="AI203" s="83"/>
      <c r="AJ203" s="84"/>
      <c r="AK203" s="80"/>
      <c r="AL203" s="80"/>
      <c r="AM203" s="80"/>
      <c r="AN203" s="80"/>
    </row>
    <row r="204" spans="2:40" s="49" customFormat="1" ht="15.6" customHeight="1" outlineLevel="1">
      <c r="B204" s="596"/>
      <c r="C204" s="600"/>
      <c r="D204" s="601"/>
      <c r="E204" s="374"/>
      <c r="F204" s="248"/>
      <c r="G204" s="252">
        <f t="shared" si="45"/>
        <v>0</v>
      </c>
      <c r="H204" s="86" t="s">
        <v>187</v>
      </c>
      <c r="I204" s="236">
        <v>0</v>
      </c>
      <c r="J204" s="252">
        <f t="shared" si="41"/>
        <v>0</v>
      </c>
      <c r="K204" s="358"/>
      <c r="L204" s="356"/>
      <c r="M204" s="324"/>
      <c r="N204" s="228">
        <f t="shared" si="42"/>
        <v>0</v>
      </c>
      <c r="O204" s="268">
        <f t="shared" si="43"/>
        <v>0</v>
      </c>
      <c r="P204" s="345">
        <v>0</v>
      </c>
      <c r="Q204" s="272">
        <f t="shared" si="44"/>
        <v>0</v>
      </c>
      <c r="R204" s="234"/>
      <c r="S204" s="235"/>
      <c r="T204" s="236">
        <v>0</v>
      </c>
      <c r="U204" s="236">
        <v>0</v>
      </c>
      <c r="V204" s="87">
        <f t="shared" si="29"/>
        <v>1</v>
      </c>
      <c r="W204" s="276">
        <f t="shared" si="30"/>
        <v>0</v>
      </c>
      <c r="X204" s="276">
        <f t="shared" si="31"/>
        <v>0</v>
      </c>
      <c r="Y204" s="276">
        <f t="shared" si="32"/>
        <v>0</v>
      </c>
      <c r="Z204" s="276">
        <f t="shared" si="31"/>
        <v>0</v>
      </c>
      <c r="AB204" s="80"/>
      <c r="AC204" s="80"/>
      <c r="AD204" s="81"/>
      <c r="AE204" s="80"/>
      <c r="AF204" s="81"/>
      <c r="AG204" s="82"/>
      <c r="AH204" s="83"/>
      <c r="AI204" s="83"/>
      <c r="AJ204" s="84"/>
      <c r="AK204" s="80"/>
      <c r="AL204" s="80"/>
      <c r="AM204" s="80"/>
      <c r="AN204" s="80"/>
    </row>
    <row r="205" spans="2:40" s="49" customFormat="1" ht="15.6" customHeight="1" outlineLevel="1">
      <c r="B205" s="596"/>
      <c r="C205" s="600"/>
      <c r="D205" s="601"/>
      <c r="E205" s="374"/>
      <c r="F205" s="248"/>
      <c r="G205" s="252">
        <f t="shared" si="45"/>
        <v>0</v>
      </c>
      <c r="H205" s="86" t="s">
        <v>187</v>
      </c>
      <c r="I205" s="236">
        <v>0</v>
      </c>
      <c r="J205" s="252">
        <f t="shared" si="41"/>
        <v>0</v>
      </c>
      <c r="K205" s="358"/>
      <c r="L205" s="356"/>
      <c r="M205" s="324"/>
      <c r="N205" s="228">
        <f t="shared" si="42"/>
        <v>0</v>
      </c>
      <c r="O205" s="268">
        <f t="shared" si="43"/>
        <v>0</v>
      </c>
      <c r="P205" s="345">
        <v>0</v>
      </c>
      <c r="Q205" s="272">
        <f t="shared" si="44"/>
        <v>0</v>
      </c>
      <c r="R205" s="234"/>
      <c r="S205" s="235"/>
      <c r="T205" s="236">
        <v>0</v>
      </c>
      <c r="U205" s="236">
        <v>0</v>
      </c>
      <c r="V205" s="87">
        <f t="shared" si="29"/>
        <v>1</v>
      </c>
      <c r="W205" s="276">
        <f t="shared" si="30"/>
        <v>0</v>
      </c>
      <c r="X205" s="276">
        <f t="shared" si="31"/>
        <v>0</v>
      </c>
      <c r="Y205" s="276">
        <f t="shared" si="32"/>
        <v>0</v>
      </c>
      <c r="Z205" s="276">
        <f t="shared" si="31"/>
        <v>0</v>
      </c>
      <c r="AB205" s="80"/>
      <c r="AC205" s="80"/>
      <c r="AD205" s="81"/>
      <c r="AE205" s="80"/>
      <c r="AF205" s="81"/>
      <c r="AG205" s="82"/>
      <c r="AH205" s="83"/>
      <c r="AI205" s="83"/>
      <c r="AJ205" s="84"/>
      <c r="AK205" s="80"/>
      <c r="AL205" s="80"/>
      <c r="AM205" s="80"/>
      <c r="AN205" s="80"/>
    </row>
    <row r="206" spans="2:40" s="49" customFormat="1" ht="15.6" customHeight="1" outlineLevel="1">
      <c r="B206" s="596"/>
      <c r="C206" s="600"/>
      <c r="D206" s="601"/>
      <c r="E206" s="374"/>
      <c r="F206" s="248"/>
      <c r="G206" s="252">
        <f t="shared" si="45"/>
        <v>0</v>
      </c>
      <c r="H206" s="86" t="s">
        <v>187</v>
      </c>
      <c r="I206" s="236">
        <v>0</v>
      </c>
      <c r="J206" s="252">
        <f t="shared" si="41"/>
        <v>0</v>
      </c>
      <c r="K206" s="358"/>
      <c r="L206" s="356"/>
      <c r="M206" s="324"/>
      <c r="N206" s="228">
        <f t="shared" si="42"/>
        <v>0</v>
      </c>
      <c r="O206" s="268">
        <f t="shared" si="43"/>
        <v>0</v>
      </c>
      <c r="P206" s="345">
        <v>0</v>
      </c>
      <c r="Q206" s="272">
        <f t="shared" si="44"/>
        <v>0</v>
      </c>
      <c r="R206" s="234"/>
      <c r="S206" s="235"/>
      <c r="T206" s="236">
        <v>0</v>
      </c>
      <c r="U206" s="236">
        <v>0</v>
      </c>
      <c r="V206" s="87">
        <f t="shared" si="29"/>
        <v>1</v>
      </c>
      <c r="W206" s="276">
        <f t="shared" si="30"/>
        <v>0</v>
      </c>
      <c r="X206" s="276">
        <f t="shared" si="31"/>
        <v>0</v>
      </c>
      <c r="Y206" s="276">
        <f t="shared" si="32"/>
        <v>0</v>
      </c>
      <c r="Z206" s="276">
        <f t="shared" si="31"/>
        <v>0</v>
      </c>
      <c r="AB206" s="80"/>
      <c r="AC206" s="80"/>
      <c r="AD206" s="81"/>
      <c r="AE206" s="80"/>
      <c r="AF206" s="81"/>
      <c r="AG206" s="82"/>
      <c r="AH206" s="83"/>
      <c r="AI206" s="83"/>
      <c r="AJ206" s="84"/>
      <c r="AK206" s="80"/>
      <c r="AL206" s="80"/>
      <c r="AM206" s="80"/>
      <c r="AN206" s="80"/>
    </row>
    <row r="207" spans="2:40" s="49" customFormat="1" ht="15.6" customHeight="1" outlineLevel="1">
      <c r="B207" s="596"/>
      <c r="C207" s="600"/>
      <c r="D207" s="601"/>
      <c r="E207" s="374"/>
      <c r="F207" s="248"/>
      <c r="G207" s="252">
        <f t="shared" si="45"/>
        <v>0</v>
      </c>
      <c r="H207" s="86" t="s">
        <v>187</v>
      </c>
      <c r="I207" s="236">
        <v>0</v>
      </c>
      <c r="J207" s="252">
        <f t="shared" si="41"/>
        <v>0</v>
      </c>
      <c r="K207" s="358"/>
      <c r="L207" s="356"/>
      <c r="M207" s="324"/>
      <c r="N207" s="228">
        <f t="shared" si="42"/>
        <v>0</v>
      </c>
      <c r="O207" s="268">
        <f t="shared" si="43"/>
        <v>0</v>
      </c>
      <c r="P207" s="345">
        <v>0</v>
      </c>
      <c r="Q207" s="272">
        <f t="shared" si="44"/>
        <v>0</v>
      </c>
      <c r="R207" s="234"/>
      <c r="S207" s="235"/>
      <c r="T207" s="236">
        <v>0</v>
      </c>
      <c r="U207" s="236">
        <v>0</v>
      </c>
      <c r="V207" s="87">
        <f t="shared" si="29"/>
        <v>1</v>
      </c>
      <c r="W207" s="276">
        <f t="shared" si="30"/>
        <v>0</v>
      </c>
      <c r="X207" s="276">
        <f t="shared" si="31"/>
        <v>0</v>
      </c>
      <c r="Y207" s="276">
        <f t="shared" si="32"/>
        <v>0</v>
      </c>
      <c r="Z207" s="276">
        <f t="shared" si="31"/>
        <v>0</v>
      </c>
      <c r="AB207" s="80"/>
      <c r="AC207" s="80"/>
      <c r="AD207" s="81"/>
      <c r="AE207" s="80"/>
      <c r="AF207" s="81"/>
      <c r="AG207" s="82"/>
      <c r="AH207" s="83"/>
      <c r="AI207" s="83"/>
      <c r="AJ207" s="84"/>
      <c r="AK207" s="80"/>
      <c r="AL207" s="80"/>
      <c r="AM207" s="80"/>
      <c r="AN207" s="80"/>
    </row>
    <row r="208" spans="2:40" s="49" customFormat="1" ht="15.6" customHeight="1" outlineLevel="1">
      <c r="B208" s="596"/>
      <c r="C208" s="600"/>
      <c r="D208" s="601"/>
      <c r="E208" s="374"/>
      <c r="F208" s="248"/>
      <c r="G208" s="252">
        <f t="shared" si="45"/>
        <v>0</v>
      </c>
      <c r="H208" s="86" t="s">
        <v>187</v>
      </c>
      <c r="I208" s="236">
        <v>0</v>
      </c>
      <c r="J208" s="252">
        <f t="shared" si="41"/>
        <v>0</v>
      </c>
      <c r="K208" s="358"/>
      <c r="L208" s="356"/>
      <c r="M208" s="324"/>
      <c r="N208" s="228">
        <f t="shared" si="42"/>
        <v>0</v>
      </c>
      <c r="O208" s="268">
        <f t="shared" si="43"/>
        <v>0</v>
      </c>
      <c r="P208" s="345">
        <v>0</v>
      </c>
      <c r="Q208" s="272">
        <f t="shared" si="44"/>
        <v>0</v>
      </c>
      <c r="R208" s="234"/>
      <c r="S208" s="235"/>
      <c r="T208" s="236">
        <v>0</v>
      </c>
      <c r="U208" s="236">
        <v>0</v>
      </c>
      <c r="V208" s="87">
        <f t="shared" si="29"/>
        <v>1</v>
      </c>
      <c r="W208" s="276">
        <f t="shared" si="30"/>
        <v>0</v>
      </c>
      <c r="X208" s="276">
        <f t="shared" si="31"/>
        <v>0</v>
      </c>
      <c r="Y208" s="276">
        <f t="shared" si="32"/>
        <v>0</v>
      </c>
      <c r="Z208" s="276">
        <f t="shared" si="31"/>
        <v>0</v>
      </c>
      <c r="AB208" s="80"/>
      <c r="AC208" s="80"/>
      <c r="AD208" s="81"/>
      <c r="AE208" s="80"/>
      <c r="AF208" s="81"/>
      <c r="AG208" s="82"/>
      <c r="AH208" s="83"/>
      <c r="AI208" s="83"/>
      <c r="AJ208" s="84"/>
      <c r="AK208" s="80"/>
      <c r="AL208" s="80"/>
      <c r="AM208" s="80"/>
      <c r="AN208" s="80"/>
    </row>
    <row r="209" spans="2:40" s="49" customFormat="1" ht="15.6" customHeight="1" outlineLevel="1">
      <c r="B209" s="596"/>
      <c r="C209" s="600"/>
      <c r="D209" s="601"/>
      <c r="E209" s="374"/>
      <c r="F209" s="248"/>
      <c r="G209" s="252">
        <f t="shared" si="45"/>
        <v>0</v>
      </c>
      <c r="H209" s="86" t="s">
        <v>187</v>
      </c>
      <c r="I209" s="236">
        <v>0</v>
      </c>
      <c r="J209" s="252">
        <f t="shared" si="41"/>
        <v>0</v>
      </c>
      <c r="K209" s="358"/>
      <c r="L209" s="356"/>
      <c r="M209" s="324"/>
      <c r="N209" s="228">
        <f t="shared" si="42"/>
        <v>0</v>
      </c>
      <c r="O209" s="268">
        <f t="shared" si="43"/>
        <v>0</v>
      </c>
      <c r="P209" s="345">
        <v>0</v>
      </c>
      <c r="Q209" s="272">
        <f t="shared" si="44"/>
        <v>0</v>
      </c>
      <c r="R209" s="234"/>
      <c r="S209" s="235"/>
      <c r="T209" s="236">
        <v>0</v>
      </c>
      <c r="U209" s="236">
        <v>0</v>
      </c>
      <c r="V209" s="87">
        <f t="shared" si="29"/>
        <v>1</v>
      </c>
      <c r="W209" s="276">
        <f t="shared" si="30"/>
        <v>0</v>
      </c>
      <c r="X209" s="276">
        <f t="shared" si="31"/>
        <v>0</v>
      </c>
      <c r="Y209" s="276">
        <f t="shared" si="32"/>
        <v>0</v>
      </c>
      <c r="Z209" s="276">
        <f t="shared" si="31"/>
        <v>0</v>
      </c>
      <c r="AB209" s="80"/>
      <c r="AC209" s="80"/>
      <c r="AD209" s="81"/>
      <c r="AE209" s="80"/>
      <c r="AF209" s="81"/>
      <c r="AG209" s="82"/>
      <c r="AH209" s="83"/>
      <c r="AI209" s="83"/>
      <c r="AJ209" s="84"/>
      <c r="AK209" s="80"/>
      <c r="AL209" s="80"/>
      <c r="AM209" s="80"/>
      <c r="AN209" s="80"/>
    </row>
    <row r="210" spans="2:40" s="49" customFormat="1" ht="15.6" customHeight="1" outlineLevel="1">
      <c r="B210" s="596"/>
      <c r="C210" s="600"/>
      <c r="D210" s="601"/>
      <c r="E210" s="374"/>
      <c r="F210" s="248"/>
      <c r="G210" s="252">
        <f t="shared" si="45"/>
        <v>0</v>
      </c>
      <c r="H210" s="86" t="s">
        <v>187</v>
      </c>
      <c r="I210" s="236">
        <v>0</v>
      </c>
      <c r="J210" s="252">
        <f t="shared" si="41"/>
        <v>0</v>
      </c>
      <c r="K210" s="358"/>
      <c r="L210" s="356"/>
      <c r="M210" s="324"/>
      <c r="N210" s="228">
        <f t="shared" si="42"/>
        <v>0</v>
      </c>
      <c r="O210" s="268">
        <f t="shared" si="43"/>
        <v>0</v>
      </c>
      <c r="P210" s="345">
        <v>0</v>
      </c>
      <c r="Q210" s="272">
        <f t="shared" si="44"/>
        <v>0</v>
      </c>
      <c r="R210" s="234"/>
      <c r="S210" s="235"/>
      <c r="T210" s="236">
        <v>0</v>
      </c>
      <c r="U210" s="236">
        <v>0</v>
      </c>
      <c r="V210" s="87">
        <f t="shared" si="29"/>
        <v>1</v>
      </c>
      <c r="W210" s="276">
        <f t="shared" si="30"/>
        <v>0</v>
      </c>
      <c r="X210" s="276">
        <f t="shared" si="31"/>
        <v>0</v>
      </c>
      <c r="Y210" s="276">
        <f t="shared" si="32"/>
        <v>0</v>
      </c>
      <c r="Z210" s="276">
        <f t="shared" si="31"/>
        <v>0</v>
      </c>
      <c r="AB210" s="80"/>
      <c r="AC210" s="80"/>
      <c r="AD210" s="81"/>
      <c r="AE210" s="80"/>
      <c r="AF210" s="81"/>
      <c r="AG210" s="82"/>
      <c r="AH210" s="83"/>
      <c r="AI210" s="83"/>
      <c r="AJ210" s="84"/>
      <c r="AK210" s="80"/>
      <c r="AL210" s="80"/>
      <c r="AM210" s="80"/>
      <c r="AN210" s="80"/>
    </row>
    <row r="211" spans="2:40" s="49" customFormat="1" ht="15.6" customHeight="1" outlineLevel="1">
      <c r="B211" s="596"/>
      <c r="C211" s="600"/>
      <c r="D211" s="601"/>
      <c r="E211" s="374"/>
      <c r="F211" s="248"/>
      <c r="G211" s="252">
        <f t="shared" si="45"/>
        <v>0</v>
      </c>
      <c r="H211" s="86" t="s">
        <v>187</v>
      </c>
      <c r="I211" s="236">
        <v>0</v>
      </c>
      <c r="J211" s="252">
        <f t="shared" si="41"/>
        <v>0</v>
      </c>
      <c r="K211" s="358"/>
      <c r="L211" s="356"/>
      <c r="M211" s="324"/>
      <c r="N211" s="228">
        <f t="shared" si="42"/>
        <v>0</v>
      </c>
      <c r="O211" s="268">
        <f t="shared" si="43"/>
        <v>0</v>
      </c>
      <c r="P211" s="345">
        <v>0</v>
      </c>
      <c r="Q211" s="272">
        <f t="shared" si="44"/>
        <v>0</v>
      </c>
      <c r="R211" s="234"/>
      <c r="S211" s="235"/>
      <c r="T211" s="236">
        <v>0</v>
      </c>
      <c r="U211" s="236">
        <v>0</v>
      </c>
      <c r="V211" s="87">
        <f t="shared" si="29"/>
        <v>1</v>
      </c>
      <c r="W211" s="276">
        <f t="shared" si="30"/>
        <v>0</v>
      </c>
      <c r="X211" s="276">
        <f t="shared" si="31"/>
        <v>0</v>
      </c>
      <c r="Y211" s="276">
        <f t="shared" si="32"/>
        <v>0</v>
      </c>
      <c r="Z211" s="276">
        <f t="shared" si="31"/>
        <v>0</v>
      </c>
      <c r="AB211" s="80"/>
      <c r="AC211" s="80"/>
      <c r="AD211" s="81"/>
      <c r="AE211" s="80"/>
      <c r="AF211" s="81"/>
      <c r="AG211" s="82"/>
      <c r="AH211" s="83"/>
      <c r="AI211" s="83"/>
      <c r="AJ211" s="84"/>
      <c r="AK211" s="80"/>
      <c r="AL211" s="80"/>
      <c r="AM211" s="80"/>
      <c r="AN211" s="80"/>
    </row>
    <row r="212" spans="2:40" s="49" customFormat="1" ht="15.6" customHeight="1" outlineLevel="1">
      <c r="B212" s="596"/>
      <c r="C212" s="600"/>
      <c r="D212" s="601"/>
      <c r="E212" s="374"/>
      <c r="F212" s="248"/>
      <c r="G212" s="252">
        <f>IF(AND(F212&lt;&gt;0,$D$31&lt;&gt;0),F212/$D$31,0)</f>
        <v>0</v>
      </c>
      <c r="H212" s="86" t="s">
        <v>187</v>
      </c>
      <c r="I212" s="236">
        <v>0</v>
      </c>
      <c r="J212" s="252">
        <f t="shared" si="41"/>
        <v>0</v>
      </c>
      <c r="K212" s="358"/>
      <c r="L212" s="356"/>
      <c r="M212" s="324"/>
      <c r="N212" s="228">
        <f t="shared" si="42"/>
        <v>0</v>
      </c>
      <c r="O212" s="268">
        <f t="shared" si="43"/>
        <v>0</v>
      </c>
      <c r="P212" s="345">
        <v>0</v>
      </c>
      <c r="Q212" s="272">
        <f t="shared" si="44"/>
        <v>0</v>
      </c>
      <c r="R212" s="234"/>
      <c r="S212" s="235"/>
      <c r="T212" s="236">
        <v>0</v>
      </c>
      <c r="U212" s="236">
        <v>0</v>
      </c>
      <c r="V212" s="87">
        <f t="shared" si="29"/>
        <v>1</v>
      </c>
      <c r="W212" s="276">
        <f t="shared" si="30"/>
        <v>0</v>
      </c>
      <c r="X212" s="276">
        <f t="shared" si="31"/>
        <v>0</v>
      </c>
      <c r="Y212" s="276">
        <f t="shared" si="32"/>
        <v>0</v>
      </c>
      <c r="Z212" s="276">
        <f t="shared" si="31"/>
        <v>0</v>
      </c>
      <c r="AB212" s="80"/>
      <c r="AC212" s="80"/>
      <c r="AD212" s="81"/>
      <c r="AE212" s="80"/>
      <c r="AF212" s="81"/>
      <c r="AG212" s="82"/>
      <c r="AH212" s="83"/>
      <c r="AI212" s="83"/>
      <c r="AJ212" s="84"/>
      <c r="AK212" s="80"/>
      <c r="AL212" s="80"/>
      <c r="AM212" s="80"/>
      <c r="AN212" s="80"/>
    </row>
    <row r="213" spans="2:40" s="49" customFormat="1" ht="15.6" customHeight="1" outlineLevel="1">
      <c r="B213" s="596"/>
      <c r="C213" s="600"/>
      <c r="D213" s="601"/>
      <c r="E213" s="374"/>
      <c r="F213" s="248"/>
      <c r="G213" s="252">
        <f>IF(AND(F213&lt;&gt;0,$D$31&lt;&gt;0),F213/$D$31,0)</f>
        <v>0</v>
      </c>
      <c r="H213" s="86" t="s">
        <v>187</v>
      </c>
      <c r="I213" s="236">
        <v>0</v>
      </c>
      <c r="J213" s="252">
        <f t="shared" si="41"/>
        <v>0</v>
      </c>
      <c r="K213" s="358"/>
      <c r="L213" s="356"/>
      <c r="M213" s="324"/>
      <c r="N213" s="228">
        <f t="shared" si="42"/>
        <v>0</v>
      </c>
      <c r="O213" s="268">
        <f t="shared" si="43"/>
        <v>0</v>
      </c>
      <c r="P213" s="345">
        <v>0</v>
      </c>
      <c r="Q213" s="272">
        <f t="shared" si="44"/>
        <v>0</v>
      </c>
      <c r="R213" s="234"/>
      <c r="S213" s="235"/>
      <c r="T213" s="236">
        <v>0</v>
      </c>
      <c r="U213" s="236">
        <v>0</v>
      </c>
      <c r="V213" s="87">
        <f t="shared" si="29"/>
        <v>1</v>
      </c>
      <c r="W213" s="276">
        <f t="shared" si="30"/>
        <v>0</v>
      </c>
      <c r="X213" s="276">
        <f t="shared" si="31"/>
        <v>0</v>
      </c>
      <c r="Y213" s="276">
        <f t="shared" si="32"/>
        <v>0</v>
      </c>
      <c r="Z213" s="276">
        <f t="shared" si="31"/>
        <v>0</v>
      </c>
      <c r="AB213" s="80"/>
      <c r="AC213" s="80"/>
      <c r="AD213" s="81"/>
      <c r="AE213" s="80"/>
      <c r="AF213" s="81"/>
      <c r="AG213" s="82"/>
      <c r="AH213" s="83"/>
      <c r="AI213" s="83"/>
      <c r="AJ213" s="84"/>
      <c r="AK213" s="80"/>
      <c r="AL213" s="80"/>
      <c r="AM213" s="80"/>
      <c r="AN213" s="80"/>
    </row>
    <row r="214" spans="2:40" s="49" customFormat="1" ht="15.6" customHeight="1" outlineLevel="1">
      <c r="B214" s="596"/>
      <c r="C214" s="600"/>
      <c r="D214" s="601"/>
      <c r="E214" s="374"/>
      <c r="F214" s="248"/>
      <c r="G214" s="252">
        <f>IF(AND(F214&lt;&gt;0,$D$31&lt;&gt;0),F214/$D$31,0)</f>
        <v>0</v>
      </c>
      <c r="H214" s="86" t="s">
        <v>187</v>
      </c>
      <c r="I214" s="236">
        <v>0</v>
      </c>
      <c r="J214" s="252">
        <f t="shared" si="41"/>
        <v>0</v>
      </c>
      <c r="K214" s="358"/>
      <c r="L214" s="356"/>
      <c r="M214" s="324"/>
      <c r="N214" s="228">
        <f t="shared" si="42"/>
        <v>0</v>
      </c>
      <c r="O214" s="268">
        <f t="shared" si="43"/>
        <v>0</v>
      </c>
      <c r="P214" s="345">
        <v>0</v>
      </c>
      <c r="Q214" s="272">
        <f t="shared" si="44"/>
        <v>0</v>
      </c>
      <c r="R214" s="234"/>
      <c r="S214" s="235"/>
      <c r="T214" s="236">
        <v>0</v>
      </c>
      <c r="U214" s="236">
        <v>0</v>
      </c>
      <c r="V214" s="87">
        <f t="shared" si="29"/>
        <v>1</v>
      </c>
      <c r="W214" s="276">
        <f t="shared" si="30"/>
        <v>0</v>
      </c>
      <c r="X214" s="276">
        <f t="shared" si="31"/>
        <v>0</v>
      </c>
      <c r="Y214" s="276">
        <f t="shared" si="32"/>
        <v>0</v>
      </c>
      <c r="Z214" s="276">
        <f t="shared" si="31"/>
        <v>0</v>
      </c>
      <c r="AB214" s="80"/>
      <c r="AC214" s="80"/>
      <c r="AD214" s="81"/>
      <c r="AE214" s="80"/>
      <c r="AF214" s="81"/>
      <c r="AG214" s="82"/>
      <c r="AH214" s="83"/>
      <c r="AI214" s="83"/>
      <c r="AJ214" s="84"/>
      <c r="AK214" s="80"/>
      <c r="AL214" s="80"/>
      <c r="AM214" s="80"/>
      <c r="AN214" s="80"/>
    </row>
    <row r="215" spans="2:40" s="49" customFormat="1" ht="15.6" customHeight="1" outlineLevel="1">
      <c r="B215" s="596"/>
      <c r="C215" s="600"/>
      <c r="D215" s="601"/>
      <c r="E215" s="374"/>
      <c r="F215" s="248"/>
      <c r="G215" s="252">
        <f t="shared" ref="G215:G217" si="46">IF(AND(F215&lt;&gt;0,$D$31&lt;&gt;0),F215/$D$31,0)</f>
        <v>0</v>
      </c>
      <c r="H215" s="86" t="s">
        <v>187</v>
      </c>
      <c r="I215" s="236">
        <v>0</v>
      </c>
      <c r="J215" s="252">
        <f t="shared" si="41"/>
        <v>0</v>
      </c>
      <c r="K215" s="358"/>
      <c r="L215" s="356"/>
      <c r="M215" s="324"/>
      <c r="N215" s="228">
        <f t="shared" si="42"/>
        <v>0</v>
      </c>
      <c r="O215" s="268">
        <f t="shared" si="43"/>
        <v>0</v>
      </c>
      <c r="P215" s="345">
        <v>0</v>
      </c>
      <c r="Q215" s="272">
        <f t="shared" si="44"/>
        <v>0</v>
      </c>
      <c r="R215" s="234"/>
      <c r="S215" s="235"/>
      <c r="T215" s="236">
        <v>0</v>
      </c>
      <c r="U215" s="236">
        <v>0</v>
      </c>
      <c r="V215" s="87">
        <f t="shared" si="29"/>
        <v>1</v>
      </c>
      <c r="W215" s="276">
        <f t="shared" si="30"/>
        <v>0</v>
      </c>
      <c r="X215" s="276">
        <f t="shared" si="31"/>
        <v>0</v>
      </c>
      <c r="Y215" s="276">
        <f t="shared" si="32"/>
        <v>0</v>
      </c>
      <c r="Z215" s="276">
        <f t="shared" si="31"/>
        <v>0</v>
      </c>
      <c r="AB215" s="80"/>
      <c r="AC215" s="80"/>
      <c r="AD215" s="81"/>
      <c r="AE215" s="80"/>
      <c r="AF215" s="81"/>
      <c r="AG215" s="82"/>
      <c r="AH215" s="83"/>
      <c r="AI215" s="83"/>
      <c r="AJ215" s="84"/>
      <c r="AK215" s="80"/>
      <c r="AL215" s="80"/>
      <c r="AM215" s="80"/>
      <c r="AN215" s="80"/>
    </row>
    <row r="216" spans="2:40" s="49" customFormat="1" ht="15.6" customHeight="1" outlineLevel="1">
      <c r="B216" s="596"/>
      <c r="C216" s="600"/>
      <c r="D216" s="601"/>
      <c r="E216" s="374"/>
      <c r="F216" s="248"/>
      <c r="G216" s="252">
        <f t="shared" si="46"/>
        <v>0</v>
      </c>
      <c r="H216" s="86" t="s">
        <v>187</v>
      </c>
      <c r="I216" s="236">
        <v>0</v>
      </c>
      <c r="J216" s="252">
        <f t="shared" si="41"/>
        <v>0</v>
      </c>
      <c r="K216" s="358"/>
      <c r="L216" s="356"/>
      <c r="M216" s="324"/>
      <c r="N216" s="228">
        <f t="shared" si="42"/>
        <v>0</v>
      </c>
      <c r="O216" s="268">
        <f t="shared" si="43"/>
        <v>0</v>
      </c>
      <c r="P216" s="345">
        <v>0</v>
      </c>
      <c r="Q216" s="272">
        <f t="shared" si="44"/>
        <v>0</v>
      </c>
      <c r="R216" s="234"/>
      <c r="S216" s="235"/>
      <c r="T216" s="236">
        <v>0</v>
      </c>
      <c r="U216" s="236">
        <v>0</v>
      </c>
      <c r="V216" s="87">
        <f t="shared" si="29"/>
        <v>1</v>
      </c>
      <c r="W216" s="276">
        <f t="shared" si="30"/>
        <v>0</v>
      </c>
      <c r="X216" s="276">
        <f t="shared" si="31"/>
        <v>0</v>
      </c>
      <c r="Y216" s="276">
        <f t="shared" si="32"/>
        <v>0</v>
      </c>
      <c r="Z216" s="276">
        <f t="shared" si="31"/>
        <v>0</v>
      </c>
      <c r="AB216" s="80"/>
      <c r="AC216" s="80"/>
      <c r="AD216" s="81"/>
      <c r="AE216" s="80"/>
      <c r="AF216" s="81"/>
      <c r="AG216" s="82"/>
      <c r="AH216" s="83"/>
      <c r="AI216" s="83"/>
      <c r="AJ216" s="84"/>
      <c r="AK216" s="80"/>
      <c r="AL216" s="80"/>
      <c r="AM216" s="80"/>
      <c r="AN216" s="80"/>
    </row>
    <row r="217" spans="2:40" s="49" customFormat="1" ht="15.6" customHeight="1" outlineLevel="1">
      <c r="B217" s="597"/>
      <c r="C217" s="602"/>
      <c r="D217" s="603"/>
      <c r="E217" s="374"/>
      <c r="F217" s="248"/>
      <c r="G217" s="252">
        <f t="shared" si="46"/>
        <v>0</v>
      </c>
      <c r="H217" s="86" t="s">
        <v>187</v>
      </c>
      <c r="I217" s="236">
        <v>0</v>
      </c>
      <c r="J217" s="252">
        <f>I217*F217</f>
        <v>0</v>
      </c>
      <c r="K217" s="358"/>
      <c r="L217" s="356"/>
      <c r="M217" s="324"/>
      <c r="N217" s="228">
        <f t="shared" si="42"/>
        <v>0</v>
      </c>
      <c r="O217" s="268">
        <f t="shared" si="43"/>
        <v>0</v>
      </c>
      <c r="P217" s="345">
        <v>0</v>
      </c>
      <c r="Q217" s="272">
        <f t="shared" si="44"/>
        <v>0</v>
      </c>
      <c r="R217" s="234"/>
      <c r="S217" s="235"/>
      <c r="T217" s="236">
        <v>0</v>
      </c>
      <c r="U217" s="236">
        <v>0</v>
      </c>
      <c r="V217" s="87">
        <f t="shared" si="29"/>
        <v>1</v>
      </c>
      <c r="W217" s="276">
        <f t="shared" si="30"/>
        <v>0</v>
      </c>
      <c r="X217" s="276">
        <f t="shared" si="31"/>
        <v>0</v>
      </c>
      <c r="Y217" s="276">
        <f t="shared" si="32"/>
        <v>0</v>
      </c>
      <c r="Z217" s="276">
        <f t="shared" si="31"/>
        <v>0</v>
      </c>
      <c r="AB217" s="80"/>
      <c r="AC217" s="80"/>
      <c r="AD217" s="81"/>
      <c r="AE217" s="80"/>
      <c r="AF217" s="81"/>
      <c r="AG217" s="82"/>
      <c r="AH217" s="83"/>
      <c r="AI217" s="83"/>
      <c r="AJ217" s="84"/>
      <c r="AK217" s="80"/>
      <c r="AL217" s="80"/>
      <c r="AM217" s="80"/>
      <c r="AN217" s="80"/>
    </row>
    <row r="218" spans="2:40" s="49" customFormat="1" ht="15.75">
      <c r="B218" s="88">
        <v>2.2999999999999998</v>
      </c>
      <c r="C218" s="566" t="s">
        <v>266</v>
      </c>
      <c r="D218" s="567"/>
      <c r="E218" s="219" t="s">
        <v>187</v>
      </c>
      <c r="F218" s="247">
        <f>SUM(F219:F238)</f>
        <v>3702.5</v>
      </c>
      <c r="G218" s="247">
        <f>IF(AND(F218&lt;&gt;0,$D$31&lt;&gt;0),F218/$D$31,0)</f>
        <v>2.6147598870056497</v>
      </c>
      <c r="H218" s="216" cm="1">
        <f t="array" ref="H218">SUMPRODUCT((C91:D454="Superstructure: Roof")*G91:G454)</f>
        <v>2.6147598870056497</v>
      </c>
      <c r="I218" s="216" t="s">
        <v>187</v>
      </c>
      <c r="J218" s="249">
        <f>SUM(J219:J238)</f>
        <v>277.6875</v>
      </c>
      <c r="K218" s="230" t="s">
        <v>187</v>
      </c>
      <c r="L218" s="262" t="s">
        <v>187</v>
      </c>
      <c r="M218" s="264" t="s">
        <v>187</v>
      </c>
      <c r="N218" s="266" t="s">
        <v>187</v>
      </c>
      <c r="O218" s="269">
        <f>SUM(O219:O238)</f>
        <v>0</v>
      </c>
      <c r="P218" s="232" t="s">
        <v>187</v>
      </c>
      <c r="Q218" s="273">
        <f>SUM(Q219:Q238)</f>
        <v>0</v>
      </c>
      <c r="R218" s="231" t="s">
        <v>187</v>
      </c>
      <c r="S218" s="233" t="s">
        <v>187</v>
      </c>
      <c r="T218" s="278">
        <f>IF(W218&lt;&gt;0,W218/($F$218+$O$218),0)</f>
        <v>0</v>
      </c>
      <c r="U218" s="278">
        <f>IF(Y218&lt;&gt;0,Y218/($F$218+$O$218),0)</f>
        <v>0.95</v>
      </c>
      <c r="V218" s="215">
        <f t="shared" si="29"/>
        <v>5.0000000000000044E-2</v>
      </c>
      <c r="W218" s="277">
        <f>SUM(W219:W238)</f>
        <v>0</v>
      </c>
      <c r="X218" s="277">
        <f t="shared" si="31"/>
        <v>0</v>
      </c>
      <c r="Y218" s="277">
        <f>SUM(Y219:Y238)</f>
        <v>3517.375</v>
      </c>
      <c r="Z218" s="277">
        <f t="shared" si="31"/>
        <v>2.4840218926553672</v>
      </c>
      <c r="AB218" s="80"/>
      <c r="AC218" s="80"/>
      <c r="AD218" s="81"/>
      <c r="AE218" s="80"/>
      <c r="AF218" s="81"/>
      <c r="AG218" s="82"/>
      <c r="AH218" s="83"/>
      <c r="AI218" s="83"/>
      <c r="AJ218" s="84"/>
      <c r="AK218" s="80"/>
      <c r="AL218" s="80"/>
      <c r="AM218" s="80"/>
      <c r="AN218" s="80"/>
    </row>
    <row r="219" spans="2:40" s="49" customFormat="1" ht="15.6" customHeight="1" outlineLevel="1">
      <c r="B219" s="595">
        <v>2.2999999999999998</v>
      </c>
      <c r="C219" s="598" t="s">
        <v>266</v>
      </c>
      <c r="D219" s="599"/>
      <c r="E219" s="374"/>
      <c r="F219" s="248"/>
      <c r="G219" s="252">
        <f>IF(AND(F219&lt;&gt;0,$D$31&lt;&gt;0),F219/$D$31,0)</f>
        <v>0</v>
      </c>
      <c r="H219" s="86" t="s">
        <v>187</v>
      </c>
      <c r="I219" s="236"/>
      <c r="J219" s="252">
        <f t="shared" ref="J219:J238" si="47">I219*F219</f>
        <v>0</v>
      </c>
      <c r="K219" s="358"/>
      <c r="L219" s="359"/>
      <c r="M219" s="325"/>
      <c r="N219" s="228">
        <f>IF(M219&lt;&gt;0,INT(59/M219),0)</f>
        <v>0</v>
      </c>
      <c r="O219" s="268">
        <f>F219*N219</f>
        <v>0</v>
      </c>
      <c r="P219" s="345">
        <v>0</v>
      </c>
      <c r="Q219" s="272">
        <f>O219*P219</f>
        <v>0</v>
      </c>
      <c r="R219" s="234"/>
      <c r="S219" s="235"/>
      <c r="T219" s="236">
        <v>0</v>
      </c>
      <c r="U219" s="236">
        <v>0</v>
      </c>
      <c r="V219" s="87">
        <f t="shared" si="29"/>
        <v>1</v>
      </c>
      <c r="W219" s="276">
        <f t="shared" si="30"/>
        <v>0</v>
      </c>
      <c r="X219" s="276">
        <f t="shared" si="31"/>
        <v>0</v>
      </c>
      <c r="Y219" s="276">
        <f t="shared" si="32"/>
        <v>0</v>
      </c>
      <c r="Z219" s="276">
        <f t="shared" si="31"/>
        <v>0</v>
      </c>
      <c r="AB219" s="80"/>
      <c r="AC219" s="80"/>
      <c r="AD219" s="81"/>
      <c r="AE219" s="80"/>
      <c r="AF219" s="81"/>
      <c r="AG219" s="82"/>
      <c r="AH219" s="83"/>
      <c r="AI219" s="83"/>
      <c r="AJ219" s="84"/>
      <c r="AK219" s="80"/>
      <c r="AL219" s="80"/>
      <c r="AM219" s="80"/>
      <c r="AN219" s="80"/>
    </row>
    <row r="220" spans="2:40" s="49" customFormat="1" ht="15.6" customHeight="1" outlineLevel="1">
      <c r="B220" s="596"/>
      <c r="C220" s="600"/>
      <c r="D220" s="601"/>
      <c r="E220" s="374" t="s">
        <v>445</v>
      </c>
      <c r="F220" s="248">
        <v>3702.5</v>
      </c>
      <c r="G220" s="252">
        <f>IF(AND(F220&lt;&gt;0,$D$31&lt;&gt;0),F220/$D$31,0)</f>
        <v>2.6147598870056497</v>
      </c>
      <c r="H220" s="86" t="s">
        <v>187</v>
      </c>
      <c r="I220" s="236">
        <v>7.4999999999999997E-2</v>
      </c>
      <c r="J220" s="252">
        <f t="shared" si="47"/>
        <v>277.6875</v>
      </c>
      <c r="K220" s="358">
        <v>2591.75</v>
      </c>
      <c r="L220" s="359">
        <v>2.7200000000000002E-3</v>
      </c>
      <c r="M220" s="325">
        <v>60</v>
      </c>
      <c r="N220" s="228">
        <f t="shared" ref="N220:N238" si="48">IF(M220&lt;&gt;0,INT(59/M220),0)</f>
        <v>0</v>
      </c>
      <c r="O220" s="268">
        <f t="shared" ref="O220:O238" si="49">F220*N220</f>
        <v>0</v>
      </c>
      <c r="P220" s="345">
        <v>7.4999999999999997E-2</v>
      </c>
      <c r="Q220" s="272">
        <f t="shared" ref="Q220:Q238" si="50">O220*P220</f>
        <v>0</v>
      </c>
      <c r="R220" s="234" t="s">
        <v>68</v>
      </c>
      <c r="S220" s="235" t="s">
        <v>437</v>
      </c>
      <c r="T220" s="236">
        <v>0</v>
      </c>
      <c r="U220" s="236">
        <v>0.95</v>
      </c>
      <c r="V220" s="87">
        <f t="shared" si="29"/>
        <v>5.0000000000000044E-2</v>
      </c>
      <c r="W220" s="276">
        <f t="shared" si="30"/>
        <v>0</v>
      </c>
      <c r="X220" s="276">
        <f t="shared" si="31"/>
        <v>0</v>
      </c>
      <c r="Y220" s="276">
        <f t="shared" si="32"/>
        <v>3517.375</v>
      </c>
      <c r="Z220" s="276">
        <f t="shared" si="31"/>
        <v>2.4840218926553672</v>
      </c>
      <c r="AB220" s="80"/>
      <c r="AC220" s="80"/>
      <c r="AD220" s="81"/>
      <c r="AE220" s="80"/>
      <c r="AF220" s="81"/>
      <c r="AG220" s="82"/>
      <c r="AH220" s="83"/>
      <c r="AI220" s="83"/>
      <c r="AJ220" s="84"/>
      <c r="AK220" s="80"/>
      <c r="AL220" s="80"/>
      <c r="AM220" s="80"/>
      <c r="AN220" s="80"/>
    </row>
    <row r="221" spans="2:40" s="49" customFormat="1" ht="15.6" customHeight="1" outlineLevel="1">
      <c r="B221" s="596"/>
      <c r="C221" s="600"/>
      <c r="D221" s="601"/>
      <c r="E221" s="374"/>
      <c r="F221" s="248"/>
      <c r="G221" s="252">
        <f t="shared" ref="G221:G232" si="51">IF(AND(F221&lt;&gt;0,$D$31&lt;&gt;0),F221/$D$31,0)</f>
        <v>0</v>
      </c>
      <c r="H221" s="86" t="s">
        <v>187</v>
      </c>
      <c r="I221" s="236">
        <v>0</v>
      </c>
      <c r="J221" s="252">
        <f t="shared" si="47"/>
        <v>0</v>
      </c>
      <c r="K221" s="358"/>
      <c r="L221" s="359"/>
      <c r="M221" s="325"/>
      <c r="N221" s="228">
        <f t="shared" si="48"/>
        <v>0</v>
      </c>
      <c r="O221" s="268">
        <f t="shared" si="49"/>
        <v>0</v>
      </c>
      <c r="P221" s="345">
        <v>0</v>
      </c>
      <c r="Q221" s="272">
        <f t="shared" si="50"/>
        <v>0</v>
      </c>
      <c r="R221" s="234"/>
      <c r="S221" s="235"/>
      <c r="T221" s="236">
        <v>0</v>
      </c>
      <c r="U221" s="236">
        <v>0</v>
      </c>
      <c r="V221" s="87">
        <f t="shared" ref="V221:V284" si="52">1-T221-U221</f>
        <v>1</v>
      </c>
      <c r="W221" s="276">
        <f t="shared" ref="W221:W284" si="53">T221*(F221+O221)</f>
        <v>0</v>
      </c>
      <c r="X221" s="276">
        <f t="shared" ref="X221:Z284" si="54">IF(AND(W221&lt;&gt;0,$D$31&lt;&gt;0),W221/$D$31,0)</f>
        <v>0</v>
      </c>
      <c r="Y221" s="276">
        <f t="shared" ref="Y221:Y284" si="55">U221*(F221+O221)</f>
        <v>0</v>
      </c>
      <c r="Z221" s="276">
        <f t="shared" si="54"/>
        <v>0</v>
      </c>
      <c r="AB221" s="80"/>
      <c r="AC221" s="80"/>
      <c r="AD221" s="81"/>
      <c r="AE221" s="80"/>
      <c r="AF221" s="81"/>
      <c r="AG221" s="82"/>
      <c r="AH221" s="83"/>
      <c r="AI221" s="83"/>
      <c r="AJ221" s="84"/>
      <c r="AK221" s="80"/>
      <c r="AL221" s="80"/>
      <c r="AM221" s="80"/>
      <c r="AN221" s="80"/>
    </row>
    <row r="222" spans="2:40" s="49" customFormat="1" ht="15.6" customHeight="1" outlineLevel="1">
      <c r="B222" s="596"/>
      <c r="C222" s="600"/>
      <c r="D222" s="601"/>
      <c r="E222" s="374"/>
      <c r="F222" s="248"/>
      <c r="G222" s="252">
        <f t="shared" si="51"/>
        <v>0</v>
      </c>
      <c r="H222" s="86" t="s">
        <v>187</v>
      </c>
      <c r="I222" s="236">
        <v>0</v>
      </c>
      <c r="J222" s="252">
        <f t="shared" si="47"/>
        <v>0</v>
      </c>
      <c r="K222" s="358"/>
      <c r="L222" s="359"/>
      <c r="M222" s="325"/>
      <c r="N222" s="228">
        <f t="shared" si="48"/>
        <v>0</v>
      </c>
      <c r="O222" s="268">
        <f t="shared" si="49"/>
        <v>0</v>
      </c>
      <c r="P222" s="345">
        <v>0</v>
      </c>
      <c r="Q222" s="272">
        <f t="shared" si="50"/>
        <v>0</v>
      </c>
      <c r="R222" s="234"/>
      <c r="S222" s="235"/>
      <c r="T222" s="236">
        <v>0</v>
      </c>
      <c r="U222" s="236">
        <v>0</v>
      </c>
      <c r="V222" s="87">
        <f t="shared" si="52"/>
        <v>1</v>
      </c>
      <c r="W222" s="276">
        <f t="shared" si="53"/>
        <v>0</v>
      </c>
      <c r="X222" s="276">
        <f t="shared" si="54"/>
        <v>0</v>
      </c>
      <c r="Y222" s="276">
        <f t="shared" si="55"/>
        <v>0</v>
      </c>
      <c r="Z222" s="276">
        <f t="shared" si="54"/>
        <v>0</v>
      </c>
      <c r="AB222" s="80"/>
      <c r="AC222" s="80"/>
      <c r="AD222" s="81"/>
      <c r="AE222" s="80"/>
      <c r="AF222" s="81"/>
      <c r="AG222" s="82"/>
      <c r="AH222" s="83"/>
      <c r="AI222" s="83"/>
      <c r="AJ222" s="84"/>
      <c r="AK222" s="80"/>
      <c r="AL222" s="80"/>
      <c r="AM222" s="80"/>
      <c r="AN222" s="80"/>
    </row>
    <row r="223" spans="2:40" s="49" customFormat="1" ht="15.6" customHeight="1" outlineLevel="1">
      <c r="B223" s="596"/>
      <c r="C223" s="600"/>
      <c r="D223" s="601"/>
      <c r="E223" s="374"/>
      <c r="F223" s="248"/>
      <c r="G223" s="252">
        <f t="shared" si="51"/>
        <v>0</v>
      </c>
      <c r="H223" s="86" t="s">
        <v>187</v>
      </c>
      <c r="I223" s="236">
        <v>0</v>
      </c>
      <c r="J223" s="252">
        <f t="shared" si="47"/>
        <v>0</v>
      </c>
      <c r="K223" s="358"/>
      <c r="L223" s="359"/>
      <c r="M223" s="325"/>
      <c r="N223" s="228">
        <f t="shared" si="48"/>
        <v>0</v>
      </c>
      <c r="O223" s="268">
        <f t="shared" si="49"/>
        <v>0</v>
      </c>
      <c r="P223" s="345">
        <v>0</v>
      </c>
      <c r="Q223" s="272">
        <f t="shared" si="50"/>
        <v>0</v>
      </c>
      <c r="R223" s="234"/>
      <c r="S223" s="235"/>
      <c r="T223" s="236">
        <v>0</v>
      </c>
      <c r="U223" s="236">
        <v>0</v>
      </c>
      <c r="V223" s="87">
        <f t="shared" si="52"/>
        <v>1</v>
      </c>
      <c r="W223" s="276">
        <f t="shared" si="53"/>
        <v>0</v>
      </c>
      <c r="X223" s="276">
        <f t="shared" si="54"/>
        <v>0</v>
      </c>
      <c r="Y223" s="276">
        <f t="shared" si="55"/>
        <v>0</v>
      </c>
      <c r="Z223" s="276">
        <f t="shared" si="54"/>
        <v>0</v>
      </c>
      <c r="AB223" s="80"/>
      <c r="AC223" s="80"/>
      <c r="AD223" s="81"/>
      <c r="AE223" s="80"/>
      <c r="AF223" s="81"/>
      <c r="AG223" s="82"/>
      <c r="AH223" s="83"/>
      <c r="AI223" s="83"/>
      <c r="AJ223" s="84"/>
      <c r="AK223" s="80"/>
      <c r="AL223" s="80"/>
      <c r="AM223" s="80"/>
      <c r="AN223" s="80"/>
    </row>
    <row r="224" spans="2:40" s="49" customFormat="1" ht="15.6" customHeight="1" outlineLevel="1">
      <c r="B224" s="596"/>
      <c r="C224" s="600"/>
      <c r="D224" s="601"/>
      <c r="E224" s="374"/>
      <c r="F224" s="248"/>
      <c r="G224" s="252">
        <f t="shared" si="51"/>
        <v>0</v>
      </c>
      <c r="H224" s="86" t="s">
        <v>187</v>
      </c>
      <c r="I224" s="236">
        <v>0</v>
      </c>
      <c r="J224" s="252">
        <f t="shared" si="47"/>
        <v>0</v>
      </c>
      <c r="K224" s="358"/>
      <c r="L224" s="359"/>
      <c r="M224" s="325"/>
      <c r="N224" s="228">
        <f t="shared" si="48"/>
        <v>0</v>
      </c>
      <c r="O224" s="268">
        <f t="shared" si="49"/>
        <v>0</v>
      </c>
      <c r="P224" s="345">
        <v>0</v>
      </c>
      <c r="Q224" s="272">
        <f t="shared" si="50"/>
        <v>0</v>
      </c>
      <c r="R224" s="234"/>
      <c r="S224" s="235"/>
      <c r="T224" s="236">
        <v>0</v>
      </c>
      <c r="U224" s="236">
        <v>0</v>
      </c>
      <c r="V224" s="87">
        <f t="shared" si="52"/>
        <v>1</v>
      </c>
      <c r="W224" s="276">
        <f t="shared" si="53"/>
        <v>0</v>
      </c>
      <c r="X224" s="276">
        <f t="shared" si="54"/>
        <v>0</v>
      </c>
      <c r="Y224" s="276">
        <f t="shared" si="55"/>
        <v>0</v>
      </c>
      <c r="Z224" s="276">
        <f t="shared" si="54"/>
        <v>0</v>
      </c>
      <c r="AB224" s="80"/>
      <c r="AC224" s="80"/>
      <c r="AD224" s="81"/>
      <c r="AE224" s="80"/>
      <c r="AF224" s="81"/>
      <c r="AG224" s="82"/>
      <c r="AH224" s="83"/>
      <c r="AI224" s="83"/>
      <c r="AJ224" s="84"/>
      <c r="AK224" s="80"/>
      <c r="AL224" s="80"/>
      <c r="AM224" s="80"/>
      <c r="AN224" s="80"/>
    </row>
    <row r="225" spans="2:40" s="49" customFormat="1" ht="15.6" customHeight="1" outlineLevel="1">
      <c r="B225" s="596"/>
      <c r="C225" s="600"/>
      <c r="D225" s="601"/>
      <c r="E225" s="374"/>
      <c r="F225" s="248"/>
      <c r="G225" s="252">
        <f t="shared" si="51"/>
        <v>0</v>
      </c>
      <c r="H225" s="86" t="s">
        <v>187</v>
      </c>
      <c r="I225" s="236">
        <v>0</v>
      </c>
      <c r="J225" s="252">
        <f t="shared" si="47"/>
        <v>0</v>
      </c>
      <c r="K225" s="358"/>
      <c r="L225" s="359"/>
      <c r="M225" s="325"/>
      <c r="N225" s="228">
        <f t="shared" si="48"/>
        <v>0</v>
      </c>
      <c r="O225" s="268">
        <f t="shared" si="49"/>
        <v>0</v>
      </c>
      <c r="P225" s="345">
        <v>0</v>
      </c>
      <c r="Q225" s="272">
        <f t="shared" si="50"/>
        <v>0</v>
      </c>
      <c r="R225" s="234"/>
      <c r="S225" s="235"/>
      <c r="T225" s="236">
        <v>0</v>
      </c>
      <c r="U225" s="236">
        <v>0</v>
      </c>
      <c r="V225" s="87">
        <f t="shared" si="52"/>
        <v>1</v>
      </c>
      <c r="W225" s="276">
        <f t="shared" si="53"/>
        <v>0</v>
      </c>
      <c r="X225" s="276">
        <f t="shared" si="54"/>
        <v>0</v>
      </c>
      <c r="Y225" s="276">
        <f t="shared" si="55"/>
        <v>0</v>
      </c>
      <c r="Z225" s="276">
        <f t="shared" si="54"/>
        <v>0</v>
      </c>
      <c r="AB225" s="80"/>
      <c r="AC225" s="80"/>
      <c r="AD225" s="81"/>
      <c r="AE225" s="80"/>
      <c r="AF225" s="81"/>
      <c r="AG225" s="82"/>
      <c r="AH225" s="83"/>
      <c r="AI225" s="83"/>
      <c r="AJ225" s="84"/>
      <c r="AK225" s="80"/>
      <c r="AL225" s="80"/>
      <c r="AM225" s="80"/>
      <c r="AN225" s="80"/>
    </row>
    <row r="226" spans="2:40" s="49" customFormat="1" ht="15.6" customHeight="1" outlineLevel="1">
      <c r="B226" s="596"/>
      <c r="C226" s="600"/>
      <c r="D226" s="601"/>
      <c r="E226" s="374"/>
      <c r="F226" s="248"/>
      <c r="G226" s="252">
        <f t="shared" si="51"/>
        <v>0</v>
      </c>
      <c r="H226" s="86" t="s">
        <v>187</v>
      </c>
      <c r="I226" s="236">
        <v>0</v>
      </c>
      <c r="J226" s="252">
        <f t="shared" si="47"/>
        <v>0</v>
      </c>
      <c r="K226" s="358"/>
      <c r="L226" s="359"/>
      <c r="M226" s="325"/>
      <c r="N226" s="228">
        <f t="shared" si="48"/>
        <v>0</v>
      </c>
      <c r="O226" s="268">
        <f t="shared" si="49"/>
        <v>0</v>
      </c>
      <c r="P226" s="345">
        <v>0</v>
      </c>
      <c r="Q226" s="272">
        <f t="shared" si="50"/>
        <v>0</v>
      </c>
      <c r="R226" s="234"/>
      <c r="S226" s="235"/>
      <c r="T226" s="236">
        <v>0</v>
      </c>
      <c r="U226" s="236">
        <v>0</v>
      </c>
      <c r="V226" s="87">
        <f t="shared" si="52"/>
        <v>1</v>
      </c>
      <c r="W226" s="276">
        <f t="shared" si="53"/>
        <v>0</v>
      </c>
      <c r="X226" s="276">
        <f t="shared" si="54"/>
        <v>0</v>
      </c>
      <c r="Y226" s="276">
        <f t="shared" si="55"/>
        <v>0</v>
      </c>
      <c r="Z226" s="276">
        <f t="shared" si="54"/>
        <v>0</v>
      </c>
      <c r="AB226" s="80"/>
      <c r="AC226" s="80"/>
      <c r="AD226" s="81"/>
      <c r="AE226" s="80"/>
      <c r="AF226" s="81"/>
      <c r="AG226" s="82"/>
      <c r="AH226" s="83"/>
      <c r="AI226" s="83"/>
      <c r="AJ226" s="84"/>
      <c r="AK226" s="80"/>
      <c r="AL226" s="80"/>
      <c r="AM226" s="80"/>
      <c r="AN226" s="80"/>
    </row>
    <row r="227" spans="2:40" s="49" customFormat="1" ht="15.6" customHeight="1" outlineLevel="1">
      <c r="B227" s="596"/>
      <c r="C227" s="600"/>
      <c r="D227" s="601"/>
      <c r="E227" s="374"/>
      <c r="F227" s="248"/>
      <c r="G227" s="252">
        <f t="shared" si="51"/>
        <v>0</v>
      </c>
      <c r="H227" s="86" t="s">
        <v>187</v>
      </c>
      <c r="I227" s="236">
        <v>0</v>
      </c>
      <c r="J227" s="252">
        <f t="shared" si="47"/>
        <v>0</v>
      </c>
      <c r="K227" s="358"/>
      <c r="L227" s="359"/>
      <c r="M227" s="325"/>
      <c r="N227" s="228">
        <f t="shared" si="48"/>
        <v>0</v>
      </c>
      <c r="O227" s="268">
        <f t="shared" si="49"/>
        <v>0</v>
      </c>
      <c r="P227" s="345">
        <v>0</v>
      </c>
      <c r="Q227" s="272">
        <f t="shared" si="50"/>
        <v>0</v>
      </c>
      <c r="R227" s="234"/>
      <c r="S227" s="235"/>
      <c r="T227" s="236">
        <v>0</v>
      </c>
      <c r="U227" s="236">
        <v>0</v>
      </c>
      <c r="V227" s="87">
        <f t="shared" si="52"/>
        <v>1</v>
      </c>
      <c r="W227" s="276">
        <f t="shared" si="53"/>
        <v>0</v>
      </c>
      <c r="X227" s="276">
        <f t="shared" si="54"/>
        <v>0</v>
      </c>
      <c r="Y227" s="276">
        <f t="shared" si="55"/>
        <v>0</v>
      </c>
      <c r="Z227" s="276">
        <f t="shared" si="54"/>
        <v>0</v>
      </c>
      <c r="AB227" s="80"/>
      <c r="AC227" s="80"/>
      <c r="AD227" s="81"/>
      <c r="AE227" s="80"/>
      <c r="AF227" s="81"/>
      <c r="AG227" s="82"/>
      <c r="AH227" s="83"/>
      <c r="AI227" s="83"/>
      <c r="AJ227" s="84"/>
      <c r="AK227" s="80"/>
      <c r="AL227" s="80"/>
      <c r="AM227" s="80"/>
      <c r="AN227" s="80"/>
    </row>
    <row r="228" spans="2:40" s="49" customFormat="1" ht="15.6" customHeight="1" outlineLevel="1">
      <c r="B228" s="596"/>
      <c r="C228" s="600"/>
      <c r="D228" s="601"/>
      <c r="E228" s="374"/>
      <c r="F228" s="248"/>
      <c r="G228" s="252">
        <f t="shared" si="51"/>
        <v>0</v>
      </c>
      <c r="H228" s="86" t="s">
        <v>187</v>
      </c>
      <c r="I228" s="236">
        <v>0</v>
      </c>
      <c r="J228" s="252">
        <f t="shared" si="47"/>
        <v>0</v>
      </c>
      <c r="K228" s="358"/>
      <c r="L228" s="359"/>
      <c r="M228" s="325"/>
      <c r="N228" s="228">
        <f t="shared" si="48"/>
        <v>0</v>
      </c>
      <c r="O228" s="268">
        <f t="shared" si="49"/>
        <v>0</v>
      </c>
      <c r="P228" s="345">
        <v>0</v>
      </c>
      <c r="Q228" s="272">
        <f t="shared" si="50"/>
        <v>0</v>
      </c>
      <c r="R228" s="234"/>
      <c r="S228" s="235"/>
      <c r="T228" s="236">
        <v>0</v>
      </c>
      <c r="U228" s="236">
        <v>0</v>
      </c>
      <c r="V228" s="87">
        <f t="shared" si="52"/>
        <v>1</v>
      </c>
      <c r="W228" s="276">
        <f t="shared" si="53"/>
        <v>0</v>
      </c>
      <c r="X228" s="276">
        <f t="shared" si="54"/>
        <v>0</v>
      </c>
      <c r="Y228" s="276">
        <f t="shared" si="55"/>
        <v>0</v>
      </c>
      <c r="Z228" s="276">
        <f t="shared" si="54"/>
        <v>0</v>
      </c>
      <c r="AB228" s="80"/>
      <c r="AC228" s="80"/>
      <c r="AD228" s="81"/>
      <c r="AE228" s="80"/>
      <c r="AF228" s="81"/>
      <c r="AG228" s="82"/>
      <c r="AH228" s="83"/>
      <c r="AI228" s="83"/>
      <c r="AJ228" s="84"/>
      <c r="AK228" s="80"/>
      <c r="AL228" s="80"/>
      <c r="AM228" s="80"/>
      <c r="AN228" s="80"/>
    </row>
    <row r="229" spans="2:40" s="49" customFormat="1" ht="15.6" customHeight="1" outlineLevel="1">
      <c r="B229" s="596"/>
      <c r="C229" s="600"/>
      <c r="D229" s="601"/>
      <c r="E229" s="374"/>
      <c r="F229" s="248"/>
      <c r="G229" s="252">
        <f t="shared" si="51"/>
        <v>0</v>
      </c>
      <c r="H229" s="86" t="s">
        <v>187</v>
      </c>
      <c r="I229" s="236">
        <v>0</v>
      </c>
      <c r="J229" s="252">
        <f t="shared" si="47"/>
        <v>0</v>
      </c>
      <c r="K229" s="358"/>
      <c r="L229" s="359"/>
      <c r="M229" s="325"/>
      <c r="N229" s="228">
        <f t="shared" si="48"/>
        <v>0</v>
      </c>
      <c r="O229" s="268">
        <f t="shared" si="49"/>
        <v>0</v>
      </c>
      <c r="P229" s="345">
        <v>0</v>
      </c>
      <c r="Q229" s="272">
        <f t="shared" si="50"/>
        <v>0</v>
      </c>
      <c r="R229" s="234"/>
      <c r="S229" s="235"/>
      <c r="T229" s="236">
        <v>0</v>
      </c>
      <c r="U229" s="236">
        <v>0</v>
      </c>
      <c r="V229" s="87">
        <f t="shared" si="52"/>
        <v>1</v>
      </c>
      <c r="W229" s="276">
        <f t="shared" si="53"/>
        <v>0</v>
      </c>
      <c r="X229" s="276">
        <f t="shared" si="54"/>
        <v>0</v>
      </c>
      <c r="Y229" s="276">
        <f t="shared" si="55"/>
        <v>0</v>
      </c>
      <c r="Z229" s="276">
        <f t="shared" si="54"/>
        <v>0</v>
      </c>
      <c r="AB229" s="80"/>
      <c r="AC229" s="80"/>
      <c r="AD229" s="81"/>
      <c r="AE229" s="80"/>
      <c r="AF229" s="81"/>
      <c r="AG229" s="82"/>
      <c r="AH229" s="83"/>
      <c r="AI229" s="83"/>
      <c r="AJ229" s="84"/>
      <c r="AK229" s="80"/>
      <c r="AL229" s="80"/>
      <c r="AM229" s="80"/>
      <c r="AN229" s="80"/>
    </row>
    <row r="230" spans="2:40" s="49" customFormat="1" ht="15.6" customHeight="1" outlineLevel="1">
      <c r="B230" s="596"/>
      <c r="C230" s="600"/>
      <c r="D230" s="601"/>
      <c r="E230" s="374"/>
      <c r="F230" s="248"/>
      <c r="G230" s="252">
        <f t="shared" si="51"/>
        <v>0</v>
      </c>
      <c r="H230" s="86" t="s">
        <v>187</v>
      </c>
      <c r="I230" s="236">
        <v>0</v>
      </c>
      <c r="J230" s="252">
        <f t="shared" si="47"/>
        <v>0</v>
      </c>
      <c r="K230" s="358"/>
      <c r="L230" s="359"/>
      <c r="M230" s="325"/>
      <c r="N230" s="228">
        <f t="shared" si="48"/>
        <v>0</v>
      </c>
      <c r="O230" s="268">
        <f t="shared" si="49"/>
        <v>0</v>
      </c>
      <c r="P230" s="345">
        <v>0</v>
      </c>
      <c r="Q230" s="272">
        <f t="shared" si="50"/>
        <v>0</v>
      </c>
      <c r="R230" s="234"/>
      <c r="S230" s="235"/>
      <c r="T230" s="236">
        <v>0</v>
      </c>
      <c r="U230" s="236">
        <v>0</v>
      </c>
      <c r="V230" s="87">
        <f t="shared" si="52"/>
        <v>1</v>
      </c>
      <c r="W230" s="276">
        <f t="shared" si="53"/>
        <v>0</v>
      </c>
      <c r="X230" s="276">
        <f t="shared" si="54"/>
        <v>0</v>
      </c>
      <c r="Y230" s="276">
        <f t="shared" si="55"/>
        <v>0</v>
      </c>
      <c r="Z230" s="276">
        <f t="shared" si="54"/>
        <v>0</v>
      </c>
      <c r="AB230" s="80"/>
      <c r="AC230" s="80"/>
      <c r="AD230" s="81"/>
      <c r="AE230" s="80"/>
      <c r="AF230" s="81"/>
      <c r="AG230" s="82"/>
      <c r="AH230" s="83"/>
      <c r="AI230" s="83"/>
      <c r="AJ230" s="84"/>
      <c r="AK230" s="80"/>
      <c r="AL230" s="80"/>
      <c r="AM230" s="80"/>
      <c r="AN230" s="80"/>
    </row>
    <row r="231" spans="2:40" s="49" customFormat="1" ht="15.6" customHeight="1" outlineLevel="1">
      <c r="B231" s="596"/>
      <c r="C231" s="600"/>
      <c r="D231" s="601"/>
      <c r="E231" s="374"/>
      <c r="F231" s="248"/>
      <c r="G231" s="252">
        <f t="shared" si="51"/>
        <v>0</v>
      </c>
      <c r="H231" s="86" t="s">
        <v>187</v>
      </c>
      <c r="I231" s="236">
        <v>0</v>
      </c>
      <c r="J231" s="252">
        <f t="shared" si="47"/>
        <v>0</v>
      </c>
      <c r="K231" s="358"/>
      <c r="L231" s="359"/>
      <c r="M231" s="325"/>
      <c r="N231" s="228">
        <f t="shared" si="48"/>
        <v>0</v>
      </c>
      <c r="O231" s="268">
        <f t="shared" si="49"/>
        <v>0</v>
      </c>
      <c r="P231" s="345">
        <v>0</v>
      </c>
      <c r="Q231" s="272">
        <f t="shared" si="50"/>
        <v>0</v>
      </c>
      <c r="R231" s="234"/>
      <c r="S231" s="235"/>
      <c r="T231" s="236">
        <v>0</v>
      </c>
      <c r="U231" s="236">
        <v>0</v>
      </c>
      <c r="V231" s="87">
        <f t="shared" si="52"/>
        <v>1</v>
      </c>
      <c r="W231" s="276">
        <f t="shared" si="53"/>
        <v>0</v>
      </c>
      <c r="X231" s="276">
        <f t="shared" si="54"/>
        <v>0</v>
      </c>
      <c r="Y231" s="276">
        <f t="shared" si="55"/>
        <v>0</v>
      </c>
      <c r="Z231" s="276">
        <f t="shared" si="54"/>
        <v>0</v>
      </c>
      <c r="AB231" s="80"/>
      <c r="AC231" s="80"/>
      <c r="AD231" s="81"/>
      <c r="AE231" s="80"/>
      <c r="AF231" s="81"/>
      <c r="AG231" s="82"/>
      <c r="AH231" s="83"/>
      <c r="AI231" s="83"/>
      <c r="AJ231" s="84"/>
      <c r="AK231" s="80"/>
      <c r="AL231" s="80"/>
      <c r="AM231" s="80"/>
      <c r="AN231" s="80"/>
    </row>
    <row r="232" spans="2:40" s="49" customFormat="1" ht="15.6" customHeight="1" outlineLevel="1">
      <c r="B232" s="596"/>
      <c r="C232" s="600"/>
      <c r="D232" s="601"/>
      <c r="E232" s="374"/>
      <c r="F232" s="248"/>
      <c r="G232" s="252">
        <f t="shared" si="51"/>
        <v>0</v>
      </c>
      <c r="H232" s="86" t="s">
        <v>187</v>
      </c>
      <c r="I232" s="236">
        <v>0</v>
      </c>
      <c r="J232" s="252">
        <f t="shared" si="47"/>
        <v>0</v>
      </c>
      <c r="K232" s="358"/>
      <c r="L232" s="359"/>
      <c r="M232" s="325"/>
      <c r="N232" s="228">
        <f t="shared" si="48"/>
        <v>0</v>
      </c>
      <c r="O232" s="268">
        <f t="shared" si="49"/>
        <v>0</v>
      </c>
      <c r="P232" s="345">
        <v>0</v>
      </c>
      <c r="Q232" s="272">
        <f t="shared" si="50"/>
        <v>0</v>
      </c>
      <c r="R232" s="234"/>
      <c r="S232" s="235"/>
      <c r="T232" s="236">
        <v>0</v>
      </c>
      <c r="U232" s="236">
        <v>0</v>
      </c>
      <c r="V232" s="87">
        <f t="shared" si="52"/>
        <v>1</v>
      </c>
      <c r="W232" s="276">
        <f t="shared" si="53"/>
        <v>0</v>
      </c>
      <c r="X232" s="276">
        <f t="shared" si="54"/>
        <v>0</v>
      </c>
      <c r="Y232" s="276">
        <f t="shared" si="55"/>
        <v>0</v>
      </c>
      <c r="Z232" s="276">
        <f t="shared" si="54"/>
        <v>0</v>
      </c>
      <c r="AB232" s="80"/>
      <c r="AC232" s="80"/>
      <c r="AD232" s="81"/>
      <c r="AE232" s="80"/>
      <c r="AF232" s="81"/>
      <c r="AG232" s="82"/>
      <c r="AH232" s="83"/>
      <c r="AI232" s="83"/>
      <c r="AJ232" s="84"/>
      <c r="AK232" s="80"/>
      <c r="AL232" s="80"/>
      <c r="AM232" s="80"/>
      <c r="AN232" s="80"/>
    </row>
    <row r="233" spans="2:40" s="49" customFormat="1" ht="15.6" customHeight="1" outlineLevel="1">
      <c r="B233" s="596"/>
      <c r="C233" s="600"/>
      <c r="D233" s="601"/>
      <c r="E233" s="374"/>
      <c r="F233" s="248"/>
      <c r="G233" s="252">
        <f>IF(AND(F233&lt;&gt;0,$D$31&lt;&gt;0),F233/$D$31,0)</f>
        <v>0</v>
      </c>
      <c r="H233" s="86" t="s">
        <v>187</v>
      </c>
      <c r="I233" s="236">
        <v>0</v>
      </c>
      <c r="J233" s="252">
        <f t="shared" si="47"/>
        <v>0</v>
      </c>
      <c r="K233" s="358"/>
      <c r="L233" s="359"/>
      <c r="M233" s="325"/>
      <c r="N233" s="228">
        <f t="shared" si="48"/>
        <v>0</v>
      </c>
      <c r="O233" s="268">
        <f t="shared" si="49"/>
        <v>0</v>
      </c>
      <c r="P233" s="345">
        <v>0</v>
      </c>
      <c r="Q233" s="272">
        <f t="shared" si="50"/>
        <v>0</v>
      </c>
      <c r="R233" s="234"/>
      <c r="S233" s="235"/>
      <c r="T233" s="236">
        <v>0</v>
      </c>
      <c r="U233" s="236">
        <v>0</v>
      </c>
      <c r="V233" s="87">
        <f t="shared" si="52"/>
        <v>1</v>
      </c>
      <c r="W233" s="276">
        <f t="shared" si="53"/>
        <v>0</v>
      </c>
      <c r="X233" s="276">
        <f t="shared" si="54"/>
        <v>0</v>
      </c>
      <c r="Y233" s="276">
        <f t="shared" si="55"/>
        <v>0</v>
      </c>
      <c r="Z233" s="276">
        <f t="shared" si="54"/>
        <v>0</v>
      </c>
      <c r="AB233" s="80"/>
      <c r="AC233" s="80"/>
      <c r="AD233" s="81"/>
      <c r="AE233" s="80"/>
      <c r="AF233" s="81"/>
      <c r="AG233" s="82"/>
      <c r="AH233" s="83"/>
      <c r="AI233" s="83"/>
      <c r="AJ233" s="84"/>
      <c r="AK233" s="80"/>
      <c r="AL233" s="80"/>
      <c r="AM233" s="80"/>
      <c r="AN233" s="80"/>
    </row>
    <row r="234" spans="2:40" s="49" customFormat="1" ht="15.6" customHeight="1" outlineLevel="1">
      <c r="B234" s="596"/>
      <c r="C234" s="600"/>
      <c r="D234" s="601"/>
      <c r="E234" s="374"/>
      <c r="F234" s="248"/>
      <c r="G234" s="252">
        <f>IF(AND(F234&lt;&gt;0,$D$31&lt;&gt;0),F234/$D$31,0)</f>
        <v>0</v>
      </c>
      <c r="H234" s="86" t="s">
        <v>187</v>
      </c>
      <c r="I234" s="236">
        <v>0</v>
      </c>
      <c r="J234" s="252">
        <f t="shared" si="47"/>
        <v>0</v>
      </c>
      <c r="K234" s="358"/>
      <c r="L234" s="359"/>
      <c r="M234" s="325"/>
      <c r="N234" s="228">
        <f t="shared" si="48"/>
        <v>0</v>
      </c>
      <c r="O234" s="268">
        <f t="shared" si="49"/>
        <v>0</v>
      </c>
      <c r="P234" s="345">
        <v>0</v>
      </c>
      <c r="Q234" s="272">
        <f t="shared" si="50"/>
        <v>0</v>
      </c>
      <c r="R234" s="234"/>
      <c r="S234" s="235"/>
      <c r="T234" s="236">
        <v>0</v>
      </c>
      <c r="U234" s="236">
        <v>0</v>
      </c>
      <c r="V234" s="87">
        <f t="shared" si="52"/>
        <v>1</v>
      </c>
      <c r="W234" s="276">
        <f t="shared" si="53"/>
        <v>0</v>
      </c>
      <c r="X234" s="276">
        <f t="shared" si="54"/>
        <v>0</v>
      </c>
      <c r="Y234" s="276">
        <f t="shared" si="55"/>
        <v>0</v>
      </c>
      <c r="Z234" s="276">
        <f t="shared" si="54"/>
        <v>0</v>
      </c>
      <c r="AB234" s="80"/>
      <c r="AC234" s="80"/>
      <c r="AD234" s="81"/>
      <c r="AE234" s="80"/>
      <c r="AF234" s="81"/>
      <c r="AG234" s="82"/>
      <c r="AH234" s="83"/>
      <c r="AI234" s="83"/>
      <c r="AJ234" s="84"/>
      <c r="AK234" s="80"/>
      <c r="AL234" s="80"/>
      <c r="AM234" s="80"/>
      <c r="AN234" s="80"/>
    </row>
    <row r="235" spans="2:40" s="49" customFormat="1" ht="15.6" customHeight="1" outlineLevel="1">
      <c r="B235" s="596"/>
      <c r="C235" s="600"/>
      <c r="D235" s="601"/>
      <c r="E235" s="374"/>
      <c r="F235" s="248"/>
      <c r="G235" s="252">
        <f>IF(AND(F235&lt;&gt;0,$D$31&lt;&gt;0),F235/$D$31,0)</f>
        <v>0</v>
      </c>
      <c r="H235" s="86" t="s">
        <v>187</v>
      </c>
      <c r="I235" s="236">
        <v>0</v>
      </c>
      <c r="J235" s="252">
        <f t="shared" si="47"/>
        <v>0</v>
      </c>
      <c r="K235" s="358"/>
      <c r="L235" s="359"/>
      <c r="M235" s="325"/>
      <c r="N235" s="228">
        <f t="shared" si="48"/>
        <v>0</v>
      </c>
      <c r="O235" s="268">
        <f t="shared" si="49"/>
        <v>0</v>
      </c>
      <c r="P235" s="345">
        <v>0</v>
      </c>
      <c r="Q235" s="272">
        <f t="shared" si="50"/>
        <v>0</v>
      </c>
      <c r="R235" s="234"/>
      <c r="S235" s="235"/>
      <c r="T235" s="236">
        <v>0</v>
      </c>
      <c r="U235" s="236">
        <v>0</v>
      </c>
      <c r="V235" s="87">
        <f t="shared" si="52"/>
        <v>1</v>
      </c>
      <c r="W235" s="276">
        <f t="shared" si="53"/>
        <v>0</v>
      </c>
      <c r="X235" s="276">
        <f t="shared" si="54"/>
        <v>0</v>
      </c>
      <c r="Y235" s="276">
        <f t="shared" si="55"/>
        <v>0</v>
      </c>
      <c r="Z235" s="276">
        <f t="shared" si="54"/>
        <v>0</v>
      </c>
      <c r="AB235" s="80"/>
      <c r="AC235" s="80"/>
      <c r="AD235" s="81"/>
      <c r="AE235" s="80"/>
      <c r="AF235" s="81"/>
      <c r="AG235" s="82"/>
      <c r="AH235" s="83"/>
      <c r="AI235" s="83"/>
      <c r="AJ235" s="84"/>
      <c r="AK235" s="80"/>
      <c r="AL235" s="80"/>
      <c r="AM235" s="80"/>
      <c r="AN235" s="80"/>
    </row>
    <row r="236" spans="2:40" s="49" customFormat="1" ht="15.6" customHeight="1" outlineLevel="1">
      <c r="B236" s="596"/>
      <c r="C236" s="600"/>
      <c r="D236" s="601"/>
      <c r="E236" s="374"/>
      <c r="F236" s="248"/>
      <c r="G236" s="252">
        <f t="shared" ref="G236:G238" si="56">IF(AND(F236&lt;&gt;0,$D$31&lt;&gt;0),F236/$D$31,0)</f>
        <v>0</v>
      </c>
      <c r="H236" s="86" t="s">
        <v>187</v>
      </c>
      <c r="I236" s="236">
        <v>0</v>
      </c>
      <c r="J236" s="252">
        <f t="shared" si="47"/>
        <v>0</v>
      </c>
      <c r="K236" s="358"/>
      <c r="L236" s="359"/>
      <c r="M236" s="325"/>
      <c r="N236" s="228">
        <f t="shared" si="48"/>
        <v>0</v>
      </c>
      <c r="O236" s="268">
        <f t="shared" si="49"/>
        <v>0</v>
      </c>
      <c r="P236" s="345">
        <v>0</v>
      </c>
      <c r="Q236" s="272">
        <f t="shared" si="50"/>
        <v>0</v>
      </c>
      <c r="R236" s="234"/>
      <c r="S236" s="235"/>
      <c r="T236" s="236">
        <v>0</v>
      </c>
      <c r="U236" s="236">
        <v>0</v>
      </c>
      <c r="V236" s="87">
        <f t="shared" si="52"/>
        <v>1</v>
      </c>
      <c r="W236" s="276">
        <f t="shared" si="53"/>
        <v>0</v>
      </c>
      <c r="X236" s="276">
        <f t="shared" si="54"/>
        <v>0</v>
      </c>
      <c r="Y236" s="276">
        <f t="shared" si="55"/>
        <v>0</v>
      </c>
      <c r="Z236" s="276">
        <f t="shared" si="54"/>
        <v>0</v>
      </c>
      <c r="AB236" s="80"/>
      <c r="AC236" s="80"/>
      <c r="AD236" s="81"/>
      <c r="AE236" s="80"/>
      <c r="AF236" s="81"/>
      <c r="AG236" s="82"/>
      <c r="AH236" s="83"/>
      <c r="AI236" s="83"/>
      <c r="AJ236" s="84"/>
      <c r="AK236" s="80"/>
      <c r="AL236" s="80"/>
      <c r="AM236" s="80"/>
      <c r="AN236" s="80"/>
    </row>
    <row r="237" spans="2:40" s="49" customFormat="1" ht="15.6" customHeight="1" outlineLevel="1">
      <c r="B237" s="596"/>
      <c r="C237" s="600"/>
      <c r="D237" s="601"/>
      <c r="E237" s="374"/>
      <c r="F237" s="248"/>
      <c r="G237" s="252">
        <f t="shared" si="56"/>
        <v>0</v>
      </c>
      <c r="H237" s="86" t="s">
        <v>187</v>
      </c>
      <c r="I237" s="236">
        <v>0</v>
      </c>
      <c r="J237" s="252">
        <f t="shared" si="47"/>
        <v>0</v>
      </c>
      <c r="K237" s="358"/>
      <c r="L237" s="359"/>
      <c r="M237" s="325"/>
      <c r="N237" s="228">
        <f t="shared" si="48"/>
        <v>0</v>
      </c>
      <c r="O237" s="268">
        <f t="shared" si="49"/>
        <v>0</v>
      </c>
      <c r="P237" s="345">
        <v>0</v>
      </c>
      <c r="Q237" s="272">
        <f t="shared" si="50"/>
        <v>0</v>
      </c>
      <c r="R237" s="234"/>
      <c r="S237" s="235"/>
      <c r="T237" s="236">
        <v>0</v>
      </c>
      <c r="U237" s="236">
        <v>0</v>
      </c>
      <c r="V237" s="87">
        <f t="shared" si="52"/>
        <v>1</v>
      </c>
      <c r="W237" s="276">
        <f t="shared" si="53"/>
        <v>0</v>
      </c>
      <c r="X237" s="276">
        <f t="shared" si="54"/>
        <v>0</v>
      </c>
      <c r="Y237" s="276">
        <f t="shared" si="55"/>
        <v>0</v>
      </c>
      <c r="Z237" s="276">
        <f t="shared" si="54"/>
        <v>0</v>
      </c>
      <c r="AB237" s="80"/>
      <c r="AC237" s="80"/>
      <c r="AD237" s="81"/>
      <c r="AE237" s="80"/>
      <c r="AF237" s="81"/>
      <c r="AG237" s="82"/>
      <c r="AH237" s="83"/>
      <c r="AI237" s="83"/>
      <c r="AJ237" s="84"/>
      <c r="AK237" s="80"/>
      <c r="AL237" s="80"/>
      <c r="AM237" s="80"/>
      <c r="AN237" s="80"/>
    </row>
    <row r="238" spans="2:40" s="49" customFormat="1" ht="15.6" customHeight="1" outlineLevel="1">
      <c r="B238" s="597"/>
      <c r="C238" s="602"/>
      <c r="D238" s="603"/>
      <c r="E238" s="374"/>
      <c r="F238" s="248"/>
      <c r="G238" s="252">
        <f t="shared" si="56"/>
        <v>0</v>
      </c>
      <c r="H238" s="86" t="s">
        <v>187</v>
      </c>
      <c r="I238" s="236">
        <v>0</v>
      </c>
      <c r="J238" s="252">
        <f t="shared" si="47"/>
        <v>0</v>
      </c>
      <c r="K238" s="358"/>
      <c r="L238" s="359"/>
      <c r="M238" s="325"/>
      <c r="N238" s="228">
        <f t="shared" si="48"/>
        <v>0</v>
      </c>
      <c r="O238" s="268">
        <f t="shared" si="49"/>
        <v>0</v>
      </c>
      <c r="P238" s="345">
        <v>0</v>
      </c>
      <c r="Q238" s="272">
        <f t="shared" si="50"/>
        <v>0</v>
      </c>
      <c r="R238" s="234"/>
      <c r="S238" s="235"/>
      <c r="T238" s="236">
        <v>0</v>
      </c>
      <c r="U238" s="236">
        <v>0</v>
      </c>
      <c r="V238" s="87">
        <f t="shared" si="52"/>
        <v>1</v>
      </c>
      <c r="W238" s="276">
        <f t="shared" si="53"/>
        <v>0</v>
      </c>
      <c r="X238" s="276">
        <f t="shared" si="54"/>
        <v>0</v>
      </c>
      <c r="Y238" s="276">
        <f t="shared" si="55"/>
        <v>0</v>
      </c>
      <c r="Z238" s="276">
        <f t="shared" si="54"/>
        <v>0</v>
      </c>
      <c r="AB238" s="80"/>
      <c r="AC238" s="80"/>
      <c r="AD238" s="81"/>
      <c r="AE238" s="80"/>
      <c r="AF238" s="81"/>
      <c r="AG238" s="82"/>
      <c r="AH238" s="83"/>
      <c r="AI238" s="83"/>
      <c r="AJ238" s="84"/>
      <c r="AK238" s="80"/>
      <c r="AL238" s="80"/>
      <c r="AM238" s="80"/>
      <c r="AN238" s="80"/>
    </row>
    <row r="239" spans="2:40" s="49" customFormat="1" ht="15.75">
      <c r="B239" s="88">
        <v>2.4</v>
      </c>
      <c r="C239" s="566" t="s">
        <v>267</v>
      </c>
      <c r="D239" s="567"/>
      <c r="E239" s="219" t="s">
        <v>187</v>
      </c>
      <c r="F239" s="247">
        <f>SUM(F240:F254)</f>
        <v>3930</v>
      </c>
      <c r="G239" s="247">
        <f>IF(AND(F239&lt;&gt;0,$D$31&lt;&gt;0),F239/$D$31,0)</f>
        <v>2.7754237288135593</v>
      </c>
      <c r="H239" s="86" t="s">
        <v>187</v>
      </c>
      <c r="I239" s="216" t="s">
        <v>187</v>
      </c>
      <c r="J239" s="249">
        <f>SUM(J240:J254)</f>
        <v>0</v>
      </c>
      <c r="K239" s="230" t="s">
        <v>187</v>
      </c>
      <c r="L239" s="262" t="s">
        <v>187</v>
      </c>
      <c r="M239" s="264" t="s">
        <v>187</v>
      </c>
      <c r="N239" s="266" t="s">
        <v>187</v>
      </c>
      <c r="O239" s="269">
        <f>SUM(O240:O254)</f>
        <v>0</v>
      </c>
      <c r="P239" s="232" t="s">
        <v>187</v>
      </c>
      <c r="Q239" s="273">
        <f>SUM(Q240:Q254)</f>
        <v>0</v>
      </c>
      <c r="R239" s="231" t="s">
        <v>187</v>
      </c>
      <c r="S239" s="233" t="s">
        <v>187</v>
      </c>
      <c r="T239" s="278">
        <f>IF(W239&lt;&gt;0,W239/($F$239+$O$239),0)</f>
        <v>0</v>
      </c>
      <c r="U239" s="278">
        <f>IF(Y239&lt;&gt;0,Y239/($F$239+$O$239),0)</f>
        <v>0.95</v>
      </c>
      <c r="V239" s="215">
        <f t="shared" si="52"/>
        <v>5.0000000000000044E-2</v>
      </c>
      <c r="W239" s="277">
        <f>SUM(W240:W254)</f>
        <v>0</v>
      </c>
      <c r="X239" s="277">
        <f t="shared" si="54"/>
        <v>0</v>
      </c>
      <c r="Y239" s="277">
        <f>SUM(Y240:Y254)</f>
        <v>3733.5</v>
      </c>
      <c r="Z239" s="277">
        <f t="shared" si="54"/>
        <v>2.6366525423728815</v>
      </c>
      <c r="AB239" s="80"/>
      <c r="AC239" s="80"/>
      <c r="AD239" s="81"/>
      <c r="AE239" s="80"/>
      <c r="AF239" s="81"/>
      <c r="AG239" s="82"/>
      <c r="AH239" s="83"/>
      <c r="AI239" s="83"/>
      <c r="AJ239" s="84"/>
      <c r="AK239" s="80"/>
      <c r="AL239" s="80"/>
      <c r="AM239" s="80"/>
      <c r="AN239" s="80"/>
    </row>
    <row r="240" spans="2:40" s="49" customFormat="1" ht="15.6" hidden="1" customHeight="1" outlineLevel="1">
      <c r="B240" s="595">
        <v>2.4</v>
      </c>
      <c r="C240" s="598" t="s">
        <v>267</v>
      </c>
      <c r="D240" s="599"/>
      <c r="E240" s="374" t="s">
        <v>446</v>
      </c>
      <c r="F240" s="248">
        <v>3930</v>
      </c>
      <c r="G240" s="252">
        <f>IF(AND(F240&lt;&gt;0,$D$31&lt;&gt;0),F240/$D$31,0)</f>
        <v>2.7754237288135593</v>
      </c>
      <c r="H240" s="86" t="s">
        <v>187</v>
      </c>
      <c r="I240" s="236">
        <v>0</v>
      </c>
      <c r="J240" s="252">
        <f t="shared" ref="J240:J254" si="57">I240*F240</f>
        <v>0</v>
      </c>
      <c r="K240" s="358">
        <v>0</v>
      </c>
      <c r="L240" s="359">
        <v>0</v>
      </c>
      <c r="M240" s="325">
        <v>60</v>
      </c>
      <c r="N240" s="228">
        <f>IF(M240&lt;&gt;0,INT(59/M240),0)</f>
        <v>0</v>
      </c>
      <c r="O240" s="268">
        <f>F240*N240</f>
        <v>0</v>
      </c>
      <c r="P240" s="345">
        <v>0</v>
      </c>
      <c r="Q240" s="272">
        <f>O240*P240</f>
        <v>0</v>
      </c>
      <c r="R240" s="234" t="s">
        <v>65</v>
      </c>
      <c r="S240" s="235" t="s">
        <v>447</v>
      </c>
      <c r="T240" s="236">
        <v>0</v>
      </c>
      <c r="U240" s="236">
        <v>0.95</v>
      </c>
      <c r="V240" s="87">
        <f t="shared" si="52"/>
        <v>5.0000000000000044E-2</v>
      </c>
      <c r="W240" s="276">
        <f t="shared" si="53"/>
        <v>0</v>
      </c>
      <c r="X240" s="276">
        <f t="shared" si="54"/>
        <v>0</v>
      </c>
      <c r="Y240" s="276">
        <f t="shared" si="55"/>
        <v>3733.5</v>
      </c>
      <c r="Z240" s="276">
        <f t="shared" si="54"/>
        <v>2.6366525423728815</v>
      </c>
      <c r="AB240" s="80"/>
      <c r="AC240" s="80"/>
      <c r="AD240" s="81"/>
      <c r="AE240" s="80"/>
      <c r="AF240" s="81"/>
      <c r="AG240" s="82"/>
      <c r="AH240" s="83"/>
      <c r="AI240" s="83"/>
      <c r="AJ240" s="84"/>
      <c r="AK240" s="80"/>
      <c r="AL240" s="80"/>
      <c r="AM240" s="80"/>
      <c r="AN240" s="80"/>
    </row>
    <row r="241" spans="2:40" s="49" customFormat="1" ht="15.6" hidden="1" customHeight="1" outlineLevel="1">
      <c r="B241" s="596"/>
      <c r="C241" s="600"/>
      <c r="D241" s="601"/>
      <c r="E241" s="374"/>
      <c r="F241" s="248"/>
      <c r="G241" s="252">
        <f>IF(AND(F241&lt;&gt;0,$D$31&lt;&gt;0),F241/$D$31,0)</f>
        <v>0</v>
      </c>
      <c r="H241" s="86" t="s">
        <v>187</v>
      </c>
      <c r="I241" s="236">
        <v>0</v>
      </c>
      <c r="J241" s="252">
        <f t="shared" si="57"/>
        <v>0</v>
      </c>
      <c r="K241" s="358"/>
      <c r="L241" s="359"/>
      <c r="M241" s="325"/>
      <c r="N241" s="228">
        <f t="shared" ref="N241:N254" si="58">IF(M241&lt;&gt;0,INT(59/M241),0)</f>
        <v>0</v>
      </c>
      <c r="O241" s="268">
        <f t="shared" ref="O241:O254" si="59">F241*N241</f>
        <v>0</v>
      </c>
      <c r="P241" s="345">
        <v>0</v>
      </c>
      <c r="Q241" s="272">
        <f t="shared" ref="Q241:Q254" si="60">O241*P241</f>
        <v>0</v>
      </c>
      <c r="R241" s="234"/>
      <c r="S241" s="235"/>
      <c r="T241" s="236">
        <v>0</v>
      </c>
      <c r="U241" s="236">
        <v>0</v>
      </c>
      <c r="V241" s="87">
        <f t="shared" si="52"/>
        <v>1</v>
      </c>
      <c r="W241" s="276">
        <f t="shared" si="53"/>
        <v>0</v>
      </c>
      <c r="X241" s="276">
        <f t="shared" si="54"/>
        <v>0</v>
      </c>
      <c r="Y241" s="276">
        <f t="shared" si="55"/>
        <v>0</v>
      </c>
      <c r="Z241" s="276">
        <f t="shared" si="54"/>
        <v>0</v>
      </c>
      <c r="AB241" s="80"/>
      <c r="AC241" s="80"/>
      <c r="AD241" s="81"/>
      <c r="AE241" s="80"/>
      <c r="AF241" s="81"/>
      <c r="AG241" s="82"/>
      <c r="AH241" s="83"/>
      <c r="AI241" s="83"/>
      <c r="AJ241" s="84"/>
      <c r="AK241" s="80"/>
      <c r="AL241" s="80"/>
      <c r="AM241" s="80"/>
      <c r="AN241" s="80"/>
    </row>
    <row r="242" spans="2:40" s="49" customFormat="1" ht="15.6" hidden="1" customHeight="1" outlineLevel="1">
      <c r="B242" s="596"/>
      <c r="C242" s="600"/>
      <c r="D242" s="601"/>
      <c r="E242" s="374"/>
      <c r="F242" s="248"/>
      <c r="G242" s="252">
        <f t="shared" ref="G242:G253" si="61">IF(AND(F242&lt;&gt;0,$D$31&lt;&gt;0),F242/$D$31,0)</f>
        <v>0</v>
      </c>
      <c r="H242" s="86" t="s">
        <v>187</v>
      </c>
      <c r="I242" s="236">
        <v>0</v>
      </c>
      <c r="J242" s="252">
        <f t="shared" si="57"/>
        <v>0</v>
      </c>
      <c r="K242" s="358"/>
      <c r="L242" s="359"/>
      <c r="M242" s="325"/>
      <c r="N242" s="228">
        <f t="shared" si="58"/>
        <v>0</v>
      </c>
      <c r="O242" s="268">
        <f t="shared" si="59"/>
        <v>0</v>
      </c>
      <c r="P242" s="345">
        <v>0</v>
      </c>
      <c r="Q242" s="272">
        <f t="shared" si="60"/>
        <v>0</v>
      </c>
      <c r="R242" s="234"/>
      <c r="S242" s="235"/>
      <c r="T242" s="236">
        <v>0</v>
      </c>
      <c r="U242" s="236">
        <v>0</v>
      </c>
      <c r="V242" s="87">
        <f t="shared" si="52"/>
        <v>1</v>
      </c>
      <c r="W242" s="276">
        <f t="shared" si="53"/>
        <v>0</v>
      </c>
      <c r="X242" s="276">
        <f t="shared" si="54"/>
        <v>0</v>
      </c>
      <c r="Y242" s="276">
        <f t="shared" si="55"/>
        <v>0</v>
      </c>
      <c r="Z242" s="276">
        <f t="shared" si="54"/>
        <v>0</v>
      </c>
      <c r="AB242" s="80"/>
      <c r="AC242" s="80"/>
      <c r="AD242" s="81"/>
      <c r="AE242" s="80"/>
      <c r="AF242" s="81"/>
      <c r="AG242" s="82"/>
      <c r="AH242" s="83"/>
      <c r="AI242" s="83"/>
      <c r="AJ242" s="84"/>
      <c r="AK242" s="80"/>
      <c r="AL242" s="80"/>
      <c r="AM242" s="80"/>
      <c r="AN242" s="80"/>
    </row>
    <row r="243" spans="2:40" s="49" customFormat="1" ht="15.6" hidden="1" customHeight="1" outlineLevel="1">
      <c r="B243" s="596"/>
      <c r="C243" s="600"/>
      <c r="D243" s="601"/>
      <c r="E243" s="374"/>
      <c r="F243" s="248"/>
      <c r="G243" s="252">
        <f t="shared" si="61"/>
        <v>0</v>
      </c>
      <c r="H243" s="86" t="s">
        <v>187</v>
      </c>
      <c r="I243" s="236">
        <v>0</v>
      </c>
      <c r="J243" s="252">
        <f t="shared" si="57"/>
        <v>0</v>
      </c>
      <c r="K243" s="358"/>
      <c r="L243" s="359"/>
      <c r="M243" s="325"/>
      <c r="N243" s="228">
        <f t="shared" si="58"/>
        <v>0</v>
      </c>
      <c r="O243" s="268">
        <f t="shared" si="59"/>
        <v>0</v>
      </c>
      <c r="P243" s="345">
        <v>0</v>
      </c>
      <c r="Q243" s="272">
        <f t="shared" si="60"/>
        <v>0</v>
      </c>
      <c r="R243" s="234"/>
      <c r="S243" s="235"/>
      <c r="T243" s="236">
        <v>0</v>
      </c>
      <c r="U243" s="236">
        <v>0</v>
      </c>
      <c r="V243" s="87">
        <f t="shared" si="52"/>
        <v>1</v>
      </c>
      <c r="W243" s="276">
        <f t="shared" si="53"/>
        <v>0</v>
      </c>
      <c r="X243" s="276">
        <f t="shared" si="54"/>
        <v>0</v>
      </c>
      <c r="Y243" s="276">
        <f t="shared" si="55"/>
        <v>0</v>
      </c>
      <c r="Z243" s="276">
        <f t="shared" si="54"/>
        <v>0</v>
      </c>
      <c r="AB243" s="80"/>
      <c r="AC243" s="80"/>
      <c r="AD243" s="81"/>
      <c r="AE243" s="80"/>
      <c r="AF243" s="81"/>
      <c r="AG243" s="82"/>
      <c r="AH243" s="83"/>
      <c r="AI243" s="83"/>
      <c r="AJ243" s="84"/>
      <c r="AK243" s="80"/>
      <c r="AL243" s="80"/>
      <c r="AM243" s="80"/>
      <c r="AN243" s="80"/>
    </row>
    <row r="244" spans="2:40" s="49" customFormat="1" ht="15.6" hidden="1" customHeight="1" outlineLevel="1">
      <c r="B244" s="596"/>
      <c r="C244" s="600"/>
      <c r="D244" s="601"/>
      <c r="E244" s="374"/>
      <c r="F244" s="248"/>
      <c r="G244" s="252">
        <f t="shared" si="61"/>
        <v>0</v>
      </c>
      <c r="H244" s="86" t="s">
        <v>187</v>
      </c>
      <c r="I244" s="236">
        <v>0</v>
      </c>
      <c r="J244" s="252">
        <f t="shared" si="57"/>
        <v>0</v>
      </c>
      <c r="K244" s="358"/>
      <c r="L244" s="359"/>
      <c r="M244" s="325"/>
      <c r="N244" s="228">
        <f t="shared" si="58"/>
        <v>0</v>
      </c>
      <c r="O244" s="268">
        <f t="shared" si="59"/>
        <v>0</v>
      </c>
      <c r="P244" s="345">
        <v>0</v>
      </c>
      <c r="Q244" s="272">
        <f t="shared" si="60"/>
        <v>0</v>
      </c>
      <c r="R244" s="234"/>
      <c r="S244" s="235"/>
      <c r="T244" s="236">
        <v>0</v>
      </c>
      <c r="U244" s="236">
        <v>0</v>
      </c>
      <c r="V244" s="87">
        <f t="shared" si="52"/>
        <v>1</v>
      </c>
      <c r="W244" s="276">
        <f t="shared" si="53"/>
        <v>0</v>
      </c>
      <c r="X244" s="276">
        <f t="shared" si="54"/>
        <v>0</v>
      </c>
      <c r="Y244" s="276">
        <f t="shared" si="55"/>
        <v>0</v>
      </c>
      <c r="Z244" s="276">
        <f t="shared" si="54"/>
        <v>0</v>
      </c>
      <c r="AB244" s="80"/>
      <c r="AC244" s="80"/>
      <c r="AD244" s="81"/>
      <c r="AE244" s="80"/>
      <c r="AF244" s="81"/>
      <c r="AG244" s="82"/>
      <c r="AH244" s="83"/>
      <c r="AI244" s="83"/>
      <c r="AJ244" s="84"/>
      <c r="AK244" s="80"/>
      <c r="AL244" s="80"/>
      <c r="AM244" s="80"/>
      <c r="AN244" s="80"/>
    </row>
    <row r="245" spans="2:40" s="49" customFormat="1" ht="15.6" hidden="1" customHeight="1" outlineLevel="1">
      <c r="B245" s="596"/>
      <c r="C245" s="600"/>
      <c r="D245" s="601"/>
      <c r="E245" s="374"/>
      <c r="F245" s="248"/>
      <c r="G245" s="252">
        <f t="shared" si="61"/>
        <v>0</v>
      </c>
      <c r="H245" s="86" t="s">
        <v>187</v>
      </c>
      <c r="I245" s="236">
        <v>0</v>
      </c>
      <c r="J245" s="252">
        <f t="shared" si="57"/>
        <v>0</v>
      </c>
      <c r="K245" s="358"/>
      <c r="L245" s="359"/>
      <c r="M245" s="325"/>
      <c r="N245" s="228">
        <f t="shared" si="58"/>
        <v>0</v>
      </c>
      <c r="O245" s="268">
        <f t="shared" si="59"/>
        <v>0</v>
      </c>
      <c r="P245" s="345">
        <v>0</v>
      </c>
      <c r="Q245" s="272">
        <f t="shared" si="60"/>
        <v>0</v>
      </c>
      <c r="R245" s="234"/>
      <c r="S245" s="235"/>
      <c r="T245" s="236">
        <v>0</v>
      </c>
      <c r="U245" s="236">
        <v>0</v>
      </c>
      <c r="V245" s="87">
        <f t="shared" si="52"/>
        <v>1</v>
      </c>
      <c r="W245" s="276">
        <f t="shared" si="53"/>
        <v>0</v>
      </c>
      <c r="X245" s="276">
        <f t="shared" si="54"/>
        <v>0</v>
      </c>
      <c r="Y245" s="276">
        <f t="shared" si="55"/>
        <v>0</v>
      </c>
      <c r="Z245" s="276">
        <f t="shared" si="54"/>
        <v>0</v>
      </c>
      <c r="AB245" s="80"/>
      <c r="AC245" s="80"/>
      <c r="AD245" s="81"/>
      <c r="AE245" s="80"/>
      <c r="AF245" s="81"/>
      <c r="AG245" s="82"/>
      <c r="AH245" s="83"/>
      <c r="AI245" s="83"/>
      <c r="AJ245" s="84"/>
      <c r="AK245" s="80"/>
      <c r="AL245" s="80"/>
      <c r="AM245" s="80"/>
      <c r="AN245" s="80"/>
    </row>
    <row r="246" spans="2:40" s="49" customFormat="1" ht="15.6" hidden="1" customHeight="1" outlineLevel="1">
      <c r="B246" s="596"/>
      <c r="C246" s="600"/>
      <c r="D246" s="601"/>
      <c r="E246" s="374"/>
      <c r="F246" s="248"/>
      <c r="G246" s="252">
        <f t="shared" si="61"/>
        <v>0</v>
      </c>
      <c r="H246" s="86" t="s">
        <v>187</v>
      </c>
      <c r="I246" s="236">
        <v>0</v>
      </c>
      <c r="J246" s="252">
        <f t="shared" si="57"/>
        <v>0</v>
      </c>
      <c r="K246" s="358"/>
      <c r="L246" s="359"/>
      <c r="M246" s="325"/>
      <c r="N246" s="228">
        <f t="shared" si="58"/>
        <v>0</v>
      </c>
      <c r="O246" s="268">
        <f t="shared" si="59"/>
        <v>0</v>
      </c>
      <c r="P246" s="345">
        <v>0</v>
      </c>
      <c r="Q246" s="272">
        <f t="shared" si="60"/>
        <v>0</v>
      </c>
      <c r="R246" s="234"/>
      <c r="S246" s="235"/>
      <c r="T246" s="236">
        <v>0</v>
      </c>
      <c r="U246" s="236">
        <v>0</v>
      </c>
      <c r="V246" s="87">
        <f t="shared" si="52"/>
        <v>1</v>
      </c>
      <c r="W246" s="276">
        <f t="shared" si="53"/>
        <v>0</v>
      </c>
      <c r="X246" s="276">
        <f t="shared" si="54"/>
        <v>0</v>
      </c>
      <c r="Y246" s="276">
        <f t="shared" si="55"/>
        <v>0</v>
      </c>
      <c r="Z246" s="276">
        <f t="shared" si="54"/>
        <v>0</v>
      </c>
      <c r="AB246" s="80"/>
      <c r="AC246" s="80"/>
      <c r="AD246" s="81"/>
      <c r="AE246" s="80"/>
      <c r="AF246" s="81"/>
      <c r="AG246" s="82"/>
      <c r="AH246" s="83"/>
      <c r="AI246" s="83"/>
      <c r="AJ246" s="84"/>
      <c r="AK246" s="80"/>
      <c r="AL246" s="80"/>
      <c r="AM246" s="80"/>
      <c r="AN246" s="80"/>
    </row>
    <row r="247" spans="2:40" s="49" customFormat="1" ht="15.6" hidden="1" customHeight="1" outlineLevel="1">
      <c r="B247" s="596"/>
      <c r="C247" s="600"/>
      <c r="D247" s="601"/>
      <c r="E247" s="374"/>
      <c r="F247" s="248"/>
      <c r="G247" s="252">
        <f t="shared" si="61"/>
        <v>0</v>
      </c>
      <c r="H247" s="86" t="s">
        <v>187</v>
      </c>
      <c r="I247" s="236">
        <v>0</v>
      </c>
      <c r="J247" s="252">
        <f t="shared" si="57"/>
        <v>0</v>
      </c>
      <c r="K247" s="358"/>
      <c r="L247" s="359"/>
      <c r="M247" s="325"/>
      <c r="N247" s="228">
        <f t="shared" si="58"/>
        <v>0</v>
      </c>
      <c r="O247" s="268">
        <f t="shared" si="59"/>
        <v>0</v>
      </c>
      <c r="P247" s="345">
        <v>0</v>
      </c>
      <c r="Q247" s="272">
        <f t="shared" si="60"/>
        <v>0</v>
      </c>
      <c r="R247" s="234"/>
      <c r="S247" s="235"/>
      <c r="T247" s="236">
        <v>0</v>
      </c>
      <c r="U247" s="236">
        <v>0</v>
      </c>
      <c r="V247" s="87">
        <f t="shared" si="52"/>
        <v>1</v>
      </c>
      <c r="W247" s="276">
        <f t="shared" si="53"/>
        <v>0</v>
      </c>
      <c r="X247" s="276">
        <f t="shared" si="54"/>
        <v>0</v>
      </c>
      <c r="Y247" s="276">
        <f t="shared" si="55"/>
        <v>0</v>
      </c>
      <c r="Z247" s="276">
        <f t="shared" si="54"/>
        <v>0</v>
      </c>
      <c r="AB247" s="80"/>
      <c r="AC247" s="80"/>
      <c r="AD247" s="81"/>
      <c r="AE247" s="80"/>
      <c r="AF247" s="81"/>
      <c r="AG247" s="82"/>
      <c r="AH247" s="83"/>
      <c r="AI247" s="83"/>
      <c r="AJ247" s="84"/>
      <c r="AK247" s="80"/>
      <c r="AL247" s="80"/>
      <c r="AM247" s="80"/>
      <c r="AN247" s="80"/>
    </row>
    <row r="248" spans="2:40" s="49" customFormat="1" ht="15.6" hidden="1" customHeight="1" outlineLevel="1">
      <c r="B248" s="596"/>
      <c r="C248" s="600"/>
      <c r="D248" s="601"/>
      <c r="E248" s="374"/>
      <c r="F248" s="248"/>
      <c r="G248" s="252">
        <f t="shared" si="61"/>
        <v>0</v>
      </c>
      <c r="H248" s="86" t="s">
        <v>187</v>
      </c>
      <c r="I248" s="236">
        <v>0</v>
      </c>
      <c r="J248" s="252">
        <f t="shared" si="57"/>
        <v>0</v>
      </c>
      <c r="K248" s="358"/>
      <c r="L248" s="359"/>
      <c r="M248" s="325"/>
      <c r="N248" s="228">
        <f t="shared" si="58"/>
        <v>0</v>
      </c>
      <c r="O248" s="268">
        <f t="shared" si="59"/>
        <v>0</v>
      </c>
      <c r="P248" s="345">
        <v>0</v>
      </c>
      <c r="Q248" s="272">
        <f t="shared" si="60"/>
        <v>0</v>
      </c>
      <c r="R248" s="234"/>
      <c r="S248" s="235"/>
      <c r="T248" s="236">
        <v>0</v>
      </c>
      <c r="U248" s="236">
        <v>0</v>
      </c>
      <c r="V248" s="87">
        <f t="shared" si="52"/>
        <v>1</v>
      </c>
      <c r="W248" s="276">
        <f t="shared" si="53"/>
        <v>0</v>
      </c>
      <c r="X248" s="276">
        <f t="shared" si="54"/>
        <v>0</v>
      </c>
      <c r="Y248" s="276">
        <f t="shared" si="55"/>
        <v>0</v>
      </c>
      <c r="Z248" s="276">
        <f t="shared" si="54"/>
        <v>0</v>
      </c>
      <c r="AB248" s="80"/>
      <c r="AC248" s="80"/>
      <c r="AD248" s="81"/>
      <c r="AE248" s="80"/>
      <c r="AF248" s="81"/>
      <c r="AG248" s="82"/>
      <c r="AH248" s="83"/>
      <c r="AI248" s="83"/>
      <c r="AJ248" s="84"/>
      <c r="AK248" s="80"/>
      <c r="AL248" s="80"/>
      <c r="AM248" s="80"/>
      <c r="AN248" s="80"/>
    </row>
    <row r="249" spans="2:40" s="49" customFormat="1" ht="15.6" hidden="1" customHeight="1" outlineLevel="1">
      <c r="B249" s="596"/>
      <c r="C249" s="600"/>
      <c r="D249" s="601"/>
      <c r="E249" s="374"/>
      <c r="F249" s="248"/>
      <c r="G249" s="252">
        <f t="shared" si="61"/>
        <v>0</v>
      </c>
      <c r="H249" s="86" t="s">
        <v>187</v>
      </c>
      <c r="I249" s="236">
        <v>0</v>
      </c>
      <c r="J249" s="252">
        <f t="shared" si="57"/>
        <v>0</v>
      </c>
      <c r="K249" s="358"/>
      <c r="L249" s="359"/>
      <c r="M249" s="325"/>
      <c r="N249" s="228">
        <f t="shared" si="58"/>
        <v>0</v>
      </c>
      <c r="O249" s="268">
        <f t="shared" si="59"/>
        <v>0</v>
      </c>
      <c r="P249" s="345">
        <v>0</v>
      </c>
      <c r="Q249" s="272">
        <f t="shared" si="60"/>
        <v>0</v>
      </c>
      <c r="R249" s="234"/>
      <c r="S249" s="235"/>
      <c r="T249" s="236">
        <v>0</v>
      </c>
      <c r="U249" s="236">
        <v>0</v>
      </c>
      <c r="V249" s="87">
        <f t="shared" si="52"/>
        <v>1</v>
      </c>
      <c r="W249" s="276">
        <f t="shared" si="53"/>
        <v>0</v>
      </c>
      <c r="X249" s="276">
        <f t="shared" si="54"/>
        <v>0</v>
      </c>
      <c r="Y249" s="276">
        <f t="shared" si="55"/>
        <v>0</v>
      </c>
      <c r="Z249" s="276">
        <f t="shared" si="54"/>
        <v>0</v>
      </c>
      <c r="AB249" s="80"/>
      <c r="AC249" s="80"/>
      <c r="AD249" s="81"/>
      <c r="AE249" s="80"/>
      <c r="AF249" s="81"/>
      <c r="AG249" s="82"/>
      <c r="AH249" s="83"/>
      <c r="AI249" s="83"/>
      <c r="AJ249" s="84"/>
      <c r="AK249" s="80"/>
      <c r="AL249" s="80"/>
      <c r="AM249" s="80"/>
      <c r="AN249" s="80"/>
    </row>
    <row r="250" spans="2:40" s="49" customFormat="1" ht="15.6" hidden="1" customHeight="1" outlineLevel="1">
      <c r="B250" s="596"/>
      <c r="C250" s="600"/>
      <c r="D250" s="601"/>
      <c r="E250" s="374"/>
      <c r="F250" s="248"/>
      <c r="G250" s="252">
        <f t="shared" si="61"/>
        <v>0</v>
      </c>
      <c r="H250" s="86" t="s">
        <v>187</v>
      </c>
      <c r="I250" s="236">
        <v>0</v>
      </c>
      <c r="J250" s="252">
        <f t="shared" si="57"/>
        <v>0</v>
      </c>
      <c r="K250" s="358"/>
      <c r="L250" s="359"/>
      <c r="M250" s="325"/>
      <c r="N250" s="228">
        <f t="shared" si="58"/>
        <v>0</v>
      </c>
      <c r="O250" s="268">
        <f t="shared" si="59"/>
        <v>0</v>
      </c>
      <c r="P250" s="345">
        <v>0</v>
      </c>
      <c r="Q250" s="272">
        <f t="shared" si="60"/>
        <v>0</v>
      </c>
      <c r="R250" s="234"/>
      <c r="S250" s="235"/>
      <c r="T250" s="236">
        <v>0</v>
      </c>
      <c r="U250" s="236">
        <v>0</v>
      </c>
      <c r="V250" s="87">
        <f t="shared" si="52"/>
        <v>1</v>
      </c>
      <c r="W250" s="276">
        <f t="shared" si="53"/>
        <v>0</v>
      </c>
      <c r="X250" s="276">
        <f t="shared" si="54"/>
        <v>0</v>
      </c>
      <c r="Y250" s="276">
        <f t="shared" si="55"/>
        <v>0</v>
      </c>
      <c r="Z250" s="276">
        <f t="shared" si="54"/>
        <v>0</v>
      </c>
      <c r="AB250" s="80"/>
      <c r="AC250" s="80"/>
      <c r="AD250" s="81"/>
      <c r="AE250" s="80"/>
      <c r="AF250" s="81"/>
      <c r="AG250" s="82"/>
      <c r="AH250" s="83"/>
      <c r="AI250" s="83"/>
      <c r="AJ250" s="84"/>
      <c r="AK250" s="80"/>
      <c r="AL250" s="80"/>
      <c r="AM250" s="80"/>
      <c r="AN250" s="80"/>
    </row>
    <row r="251" spans="2:40" s="49" customFormat="1" ht="15.6" hidden="1" customHeight="1" outlineLevel="1">
      <c r="B251" s="596"/>
      <c r="C251" s="600"/>
      <c r="D251" s="601"/>
      <c r="E251" s="374"/>
      <c r="F251" s="248"/>
      <c r="G251" s="252">
        <f t="shared" si="61"/>
        <v>0</v>
      </c>
      <c r="H251" s="86" t="s">
        <v>187</v>
      </c>
      <c r="I251" s="236">
        <v>0</v>
      </c>
      <c r="J251" s="252">
        <f t="shared" si="57"/>
        <v>0</v>
      </c>
      <c r="K251" s="358"/>
      <c r="L251" s="359"/>
      <c r="M251" s="325"/>
      <c r="N251" s="228">
        <f t="shared" si="58"/>
        <v>0</v>
      </c>
      <c r="O251" s="268">
        <f t="shared" si="59"/>
        <v>0</v>
      </c>
      <c r="P251" s="345">
        <v>0</v>
      </c>
      <c r="Q251" s="272">
        <f t="shared" si="60"/>
        <v>0</v>
      </c>
      <c r="R251" s="234"/>
      <c r="S251" s="235"/>
      <c r="T251" s="236">
        <v>0</v>
      </c>
      <c r="U251" s="236">
        <v>0</v>
      </c>
      <c r="V251" s="87">
        <f t="shared" si="52"/>
        <v>1</v>
      </c>
      <c r="W251" s="276">
        <f t="shared" si="53"/>
        <v>0</v>
      </c>
      <c r="X251" s="276">
        <f t="shared" si="54"/>
        <v>0</v>
      </c>
      <c r="Y251" s="276">
        <f t="shared" si="55"/>
        <v>0</v>
      </c>
      <c r="Z251" s="276">
        <f t="shared" si="54"/>
        <v>0</v>
      </c>
      <c r="AB251" s="80"/>
      <c r="AC251" s="80"/>
      <c r="AD251" s="81"/>
      <c r="AE251" s="80"/>
      <c r="AF251" s="81"/>
      <c r="AG251" s="82"/>
      <c r="AH251" s="83"/>
      <c r="AI251" s="83"/>
      <c r="AJ251" s="84"/>
      <c r="AK251" s="80"/>
      <c r="AL251" s="80"/>
      <c r="AM251" s="80"/>
      <c r="AN251" s="80"/>
    </row>
    <row r="252" spans="2:40" s="49" customFormat="1" ht="15.6" hidden="1" customHeight="1" outlineLevel="1">
      <c r="B252" s="596"/>
      <c r="C252" s="600"/>
      <c r="D252" s="601"/>
      <c r="E252" s="374"/>
      <c r="F252" s="248"/>
      <c r="G252" s="252">
        <f t="shared" si="61"/>
        <v>0</v>
      </c>
      <c r="H252" s="86" t="s">
        <v>187</v>
      </c>
      <c r="I252" s="236">
        <v>0</v>
      </c>
      <c r="J252" s="252">
        <f t="shared" si="57"/>
        <v>0</v>
      </c>
      <c r="K252" s="358"/>
      <c r="L252" s="359"/>
      <c r="M252" s="325"/>
      <c r="N252" s="228">
        <f t="shared" si="58"/>
        <v>0</v>
      </c>
      <c r="O252" s="268">
        <f t="shared" si="59"/>
        <v>0</v>
      </c>
      <c r="P252" s="345">
        <v>0</v>
      </c>
      <c r="Q252" s="272">
        <f t="shared" si="60"/>
        <v>0</v>
      </c>
      <c r="R252" s="234"/>
      <c r="S252" s="235"/>
      <c r="T252" s="236">
        <v>0</v>
      </c>
      <c r="U252" s="236">
        <v>0</v>
      </c>
      <c r="V252" s="87">
        <f t="shared" si="52"/>
        <v>1</v>
      </c>
      <c r="W252" s="276">
        <f t="shared" si="53"/>
        <v>0</v>
      </c>
      <c r="X252" s="276">
        <f t="shared" si="54"/>
        <v>0</v>
      </c>
      <c r="Y252" s="276">
        <f t="shared" si="55"/>
        <v>0</v>
      </c>
      <c r="Z252" s="276">
        <f t="shared" si="54"/>
        <v>0</v>
      </c>
      <c r="AB252" s="80"/>
      <c r="AC252" s="80"/>
      <c r="AD252" s="81"/>
      <c r="AE252" s="80"/>
      <c r="AF252" s="81"/>
      <c r="AG252" s="82"/>
      <c r="AH252" s="83"/>
      <c r="AI252" s="83"/>
      <c r="AJ252" s="84"/>
      <c r="AK252" s="80"/>
      <c r="AL252" s="80"/>
      <c r="AM252" s="80"/>
      <c r="AN252" s="80"/>
    </row>
    <row r="253" spans="2:40" s="49" customFormat="1" ht="15.6" hidden="1" customHeight="1" outlineLevel="1">
      <c r="B253" s="596"/>
      <c r="C253" s="600"/>
      <c r="D253" s="601"/>
      <c r="E253" s="374"/>
      <c r="F253" s="248"/>
      <c r="G253" s="252">
        <f t="shared" si="61"/>
        <v>0</v>
      </c>
      <c r="H253" s="86" t="s">
        <v>187</v>
      </c>
      <c r="I253" s="236">
        <v>0</v>
      </c>
      <c r="J253" s="252">
        <f t="shared" si="57"/>
        <v>0</v>
      </c>
      <c r="K253" s="358"/>
      <c r="L253" s="359"/>
      <c r="M253" s="325"/>
      <c r="N253" s="228">
        <f t="shared" si="58"/>
        <v>0</v>
      </c>
      <c r="O253" s="268">
        <f t="shared" si="59"/>
        <v>0</v>
      </c>
      <c r="P253" s="345">
        <v>0</v>
      </c>
      <c r="Q253" s="272">
        <f t="shared" si="60"/>
        <v>0</v>
      </c>
      <c r="R253" s="234"/>
      <c r="S253" s="235"/>
      <c r="T253" s="236">
        <v>0</v>
      </c>
      <c r="U253" s="236">
        <v>0</v>
      </c>
      <c r="V253" s="87">
        <f t="shared" si="52"/>
        <v>1</v>
      </c>
      <c r="W253" s="276">
        <f t="shared" si="53"/>
        <v>0</v>
      </c>
      <c r="X253" s="276">
        <f t="shared" si="54"/>
        <v>0</v>
      </c>
      <c r="Y253" s="276">
        <f t="shared" si="55"/>
        <v>0</v>
      </c>
      <c r="Z253" s="276">
        <f t="shared" si="54"/>
        <v>0</v>
      </c>
      <c r="AB253" s="80"/>
      <c r="AC253" s="80"/>
      <c r="AD253" s="81"/>
      <c r="AE253" s="80"/>
      <c r="AF253" s="81"/>
      <c r="AG253" s="82"/>
      <c r="AH253" s="83"/>
      <c r="AI253" s="83"/>
      <c r="AJ253" s="84"/>
      <c r="AK253" s="80"/>
      <c r="AL253" s="80"/>
      <c r="AM253" s="80"/>
      <c r="AN253" s="80"/>
    </row>
    <row r="254" spans="2:40" s="49" customFormat="1" ht="15.6" hidden="1" customHeight="1" outlineLevel="1">
      <c r="B254" s="597"/>
      <c r="C254" s="602"/>
      <c r="D254" s="603"/>
      <c r="E254" s="374"/>
      <c r="F254" s="248"/>
      <c r="G254" s="252">
        <f>IF(AND(F254&lt;&gt;0,$D$31&lt;&gt;0),F254/$D$31,0)</f>
        <v>0</v>
      </c>
      <c r="H254" s="86" t="s">
        <v>187</v>
      </c>
      <c r="I254" s="236">
        <v>0</v>
      </c>
      <c r="J254" s="252">
        <f t="shared" si="57"/>
        <v>0</v>
      </c>
      <c r="K254" s="358"/>
      <c r="L254" s="359"/>
      <c r="M254" s="325"/>
      <c r="N254" s="228">
        <f t="shared" si="58"/>
        <v>0</v>
      </c>
      <c r="O254" s="268">
        <f t="shared" si="59"/>
        <v>0</v>
      </c>
      <c r="P254" s="345">
        <v>0</v>
      </c>
      <c r="Q254" s="272">
        <f t="shared" si="60"/>
        <v>0</v>
      </c>
      <c r="R254" s="234"/>
      <c r="S254" s="235"/>
      <c r="T254" s="236">
        <v>0</v>
      </c>
      <c r="U254" s="236">
        <v>0</v>
      </c>
      <c r="V254" s="87">
        <f t="shared" si="52"/>
        <v>1</v>
      </c>
      <c r="W254" s="276">
        <f t="shared" si="53"/>
        <v>0</v>
      </c>
      <c r="X254" s="276">
        <f t="shared" si="54"/>
        <v>0</v>
      </c>
      <c r="Y254" s="276">
        <f t="shared" si="55"/>
        <v>0</v>
      </c>
      <c r="Z254" s="276">
        <f t="shared" si="54"/>
        <v>0</v>
      </c>
      <c r="AB254" s="80"/>
      <c r="AC254" s="80"/>
      <c r="AD254" s="81"/>
      <c r="AE254" s="80"/>
      <c r="AF254" s="81"/>
      <c r="AG254" s="82"/>
      <c r="AH254" s="83"/>
      <c r="AI254" s="83"/>
      <c r="AJ254" s="84"/>
      <c r="AK254" s="80"/>
      <c r="AL254" s="80"/>
      <c r="AM254" s="80"/>
      <c r="AN254" s="80"/>
    </row>
    <row r="255" spans="2:40" s="49" customFormat="1" ht="15.75" collapsed="1">
      <c r="B255" s="88">
        <v>2.5</v>
      </c>
      <c r="C255" s="566" t="s">
        <v>268</v>
      </c>
      <c r="D255" s="567"/>
      <c r="E255" s="219" t="s">
        <v>187</v>
      </c>
      <c r="F255" s="247">
        <f>SUM(F256:F275)</f>
        <v>571045.48</v>
      </c>
      <c r="G255" s="247">
        <f>IF(AND(F255&lt;&gt;0,$D$31&lt;&gt;0),F255/$D$31,0)</f>
        <v>403.28070621468925</v>
      </c>
      <c r="H255" s="85" cm="1">
        <f t="array" ref="H255">SUMPRODUCT((C91:D454="Superstructure: External Walls")*G91:G454)+SUMPRODUCT((C91:D454="Superstructure: Windows and External Doors")*G91:G454)</f>
        <v>561.24045197740122</v>
      </c>
      <c r="I255" s="216" t="s">
        <v>187</v>
      </c>
      <c r="J255" s="249">
        <f>SUM(J256:J275)</f>
        <v>46191.033920000002</v>
      </c>
      <c r="K255" s="230" t="s">
        <v>187</v>
      </c>
      <c r="L255" s="262" t="s">
        <v>187</v>
      </c>
      <c r="M255" s="264" t="s">
        <v>187</v>
      </c>
      <c r="N255" s="266" t="s">
        <v>187</v>
      </c>
      <c r="O255" s="269">
        <f>SUM(O256:O275)</f>
        <v>0</v>
      </c>
      <c r="P255" s="232" t="s">
        <v>187</v>
      </c>
      <c r="Q255" s="273">
        <f>SUM(Q256:Q275)</f>
        <v>0</v>
      </c>
      <c r="R255" s="231" t="s">
        <v>187</v>
      </c>
      <c r="S255" s="233" t="s">
        <v>187</v>
      </c>
      <c r="T255" s="278">
        <f>IF(W255&lt;&gt;0,W255/($F$255+$O$255),0)</f>
        <v>0</v>
      </c>
      <c r="U255" s="278">
        <f>IF(Y255&lt;&gt;0,Y255/($F$255+$O$255),0)</f>
        <v>0.95000000000000007</v>
      </c>
      <c r="V255" s="215">
        <f t="shared" si="52"/>
        <v>4.9999999999999933E-2</v>
      </c>
      <c r="W255" s="277">
        <f>SUM(W256:W275)</f>
        <v>0</v>
      </c>
      <c r="X255" s="277">
        <f t="shared" si="54"/>
        <v>0</v>
      </c>
      <c r="Y255" s="277">
        <f>SUM(Y256:Y275)</f>
        <v>542493.20600000001</v>
      </c>
      <c r="Z255" s="277">
        <f t="shared" si="54"/>
        <v>383.1166709039548</v>
      </c>
      <c r="AB255" s="80"/>
      <c r="AC255" s="80"/>
      <c r="AD255" s="81"/>
      <c r="AE255" s="80"/>
      <c r="AF255" s="81"/>
      <c r="AG255" s="82"/>
      <c r="AH255" s="83"/>
      <c r="AI255" s="83"/>
      <c r="AJ255" s="84"/>
      <c r="AK255" s="80"/>
      <c r="AL255" s="80"/>
      <c r="AM255" s="80"/>
      <c r="AN255" s="80"/>
    </row>
    <row r="256" spans="2:40" s="49" customFormat="1" ht="15.6" hidden="1" customHeight="1" outlineLevel="1">
      <c r="B256" s="595">
        <v>2.5</v>
      </c>
      <c r="C256" s="598" t="s">
        <v>268</v>
      </c>
      <c r="D256" s="599"/>
      <c r="E256" s="374" t="s">
        <v>448</v>
      </c>
      <c r="F256" s="248">
        <v>218448</v>
      </c>
      <c r="G256" s="252">
        <f>IF(AND(F256&lt;&gt;0,$D$31&lt;&gt;0),F256/$D$31,0)</f>
        <v>154.27118644067798</v>
      </c>
      <c r="H256" s="86" t="s">
        <v>187</v>
      </c>
      <c r="I256" s="236">
        <v>0.05</v>
      </c>
      <c r="J256" s="252">
        <f t="shared" ref="J256:J319" si="62">I256*F256</f>
        <v>10922.400000000001</v>
      </c>
      <c r="K256" s="358">
        <v>0</v>
      </c>
      <c r="L256" s="359">
        <v>0</v>
      </c>
      <c r="M256" s="325">
        <v>60</v>
      </c>
      <c r="N256" s="228">
        <f>IF(M256&lt;&gt;0,INT(59/M256),0)</f>
        <v>0</v>
      </c>
      <c r="O256" s="268">
        <f>F256*N256</f>
        <v>0</v>
      </c>
      <c r="P256" s="345">
        <v>0.05</v>
      </c>
      <c r="Q256" s="272">
        <f>O256*P256</f>
        <v>0</v>
      </c>
      <c r="R256" s="234" t="s">
        <v>65</v>
      </c>
      <c r="S256" s="235" t="s">
        <v>449</v>
      </c>
      <c r="T256" s="236">
        <v>0</v>
      </c>
      <c r="U256" s="236">
        <v>0.95</v>
      </c>
      <c r="V256" s="87">
        <f t="shared" si="52"/>
        <v>5.0000000000000044E-2</v>
      </c>
      <c r="W256" s="276">
        <f t="shared" si="53"/>
        <v>0</v>
      </c>
      <c r="X256" s="276">
        <f t="shared" si="54"/>
        <v>0</v>
      </c>
      <c r="Y256" s="276">
        <f t="shared" si="55"/>
        <v>207525.59999999998</v>
      </c>
      <c r="Z256" s="276">
        <f t="shared" si="54"/>
        <v>146.55762711864406</v>
      </c>
      <c r="AB256" s="80"/>
      <c r="AC256" s="80"/>
      <c r="AD256" s="81"/>
      <c r="AE256" s="80"/>
      <c r="AF256" s="81"/>
      <c r="AG256" s="82"/>
      <c r="AH256" s="83"/>
      <c r="AI256" s="83"/>
      <c r="AJ256" s="84"/>
      <c r="AK256" s="80"/>
      <c r="AL256" s="80"/>
      <c r="AM256" s="80"/>
      <c r="AN256" s="80"/>
    </row>
    <row r="257" spans="2:40" s="49" customFormat="1" ht="15.6" hidden="1" customHeight="1" outlineLevel="1">
      <c r="B257" s="596"/>
      <c r="C257" s="600"/>
      <c r="D257" s="601"/>
      <c r="E257" s="374" t="s">
        <v>450</v>
      </c>
      <c r="F257" s="248">
        <v>352485</v>
      </c>
      <c r="G257" s="252">
        <f>IF(AND(F257&lt;&gt;0,$D$31&lt;&gt;0),F257/$D$31,0)</f>
        <v>248.93008474576271</v>
      </c>
      <c r="H257" s="86" t="s">
        <v>187</v>
      </c>
      <c r="I257" s="236">
        <v>0.1</v>
      </c>
      <c r="J257" s="252">
        <f t="shared" si="62"/>
        <v>35248.5</v>
      </c>
      <c r="K257" s="358">
        <v>211491</v>
      </c>
      <c r="L257" s="359">
        <v>0.26879999999999998</v>
      </c>
      <c r="M257" s="325">
        <v>60</v>
      </c>
      <c r="N257" s="228">
        <f t="shared" ref="N257:N275" si="63">IF(M257&lt;&gt;0,INT(59/M257),0)</f>
        <v>0</v>
      </c>
      <c r="O257" s="268">
        <f t="shared" ref="O257:O275" si="64">F257*N257</f>
        <v>0</v>
      </c>
      <c r="P257" s="345">
        <v>0.1</v>
      </c>
      <c r="Q257" s="272">
        <f t="shared" ref="Q257:Q275" si="65">O257*P257</f>
        <v>0</v>
      </c>
      <c r="R257" s="234" t="s">
        <v>68</v>
      </c>
      <c r="S257" s="235" t="s">
        <v>437</v>
      </c>
      <c r="T257" s="236">
        <v>0</v>
      </c>
      <c r="U257" s="236">
        <v>0.95</v>
      </c>
      <c r="V257" s="87">
        <f t="shared" si="52"/>
        <v>5.0000000000000044E-2</v>
      </c>
      <c r="W257" s="276">
        <f t="shared" si="53"/>
        <v>0</v>
      </c>
      <c r="X257" s="276">
        <f t="shared" si="54"/>
        <v>0</v>
      </c>
      <c r="Y257" s="276">
        <f t="shared" si="55"/>
        <v>334860.75</v>
      </c>
      <c r="Z257" s="276">
        <f t="shared" si="54"/>
        <v>236.48358050847457</v>
      </c>
      <c r="AB257" s="80"/>
      <c r="AC257" s="80"/>
      <c r="AD257" s="81"/>
      <c r="AE257" s="80"/>
      <c r="AF257" s="81"/>
      <c r="AG257" s="82"/>
      <c r="AH257" s="83"/>
      <c r="AI257" s="83"/>
      <c r="AJ257" s="84"/>
      <c r="AK257" s="80"/>
      <c r="AL257" s="80"/>
      <c r="AM257" s="80"/>
      <c r="AN257" s="80"/>
    </row>
    <row r="258" spans="2:40" s="49" customFormat="1" ht="15.6" hidden="1" customHeight="1" outlineLevel="1">
      <c r="B258" s="596"/>
      <c r="C258" s="600"/>
      <c r="D258" s="601"/>
      <c r="E258" s="374" t="s">
        <v>444</v>
      </c>
      <c r="F258" s="248">
        <v>112.48</v>
      </c>
      <c r="G258" s="252">
        <f t="shared" ref="G258:G269" si="66">IF(AND(F258&lt;&gt;0,$D$31&lt;&gt;0),F258/$D$31,0)</f>
        <v>7.9435028248587572E-2</v>
      </c>
      <c r="H258" s="86" t="s">
        <v>187</v>
      </c>
      <c r="I258" s="236">
        <v>0.17899999999999999</v>
      </c>
      <c r="J258" s="252">
        <f t="shared" si="62"/>
        <v>20.13392</v>
      </c>
      <c r="K258" s="358">
        <v>0</v>
      </c>
      <c r="L258" s="359">
        <v>0</v>
      </c>
      <c r="M258" s="325">
        <v>60</v>
      </c>
      <c r="N258" s="228">
        <f t="shared" si="63"/>
        <v>0</v>
      </c>
      <c r="O258" s="268">
        <f t="shared" si="64"/>
        <v>0</v>
      </c>
      <c r="P258" s="345">
        <v>0.17899999999999999</v>
      </c>
      <c r="Q258" s="272">
        <f t="shared" si="65"/>
        <v>0</v>
      </c>
      <c r="R258" s="234" t="s">
        <v>68</v>
      </c>
      <c r="S258" s="235" t="s">
        <v>469</v>
      </c>
      <c r="T258" s="236">
        <v>0</v>
      </c>
      <c r="U258" s="236">
        <v>0.95</v>
      </c>
      <c r="V258" s="87">
        <f t="shared" si="52"/>
        <v>5.0000000000000044E-2</v>
      </c>
      <c r="W258" s="276">
        <f t="shared" si="53"/>
        <v>0</v>
      </c>
      <c r="X258" s="276">
        <f t="shared" si="54"/>
        <v>0</v>
      </c>
      <c r="Y258" s="276">
        <f t="shared" si="55"/>
        <v>106.85599999999999</v>
      </c>
      <c r="Z258" s="276">
        <f t="shared" si="54"/>
        <v>7.5463276836158194E-2</v>
      </c>
      <c r="AB258" s="80"/>
      <c r="AC258" s="80"/>
      <c r="AD258" s="81"/>
      <c r="AE258" s="80"/>
      <c r="AF258" s="81"/>
      <c r="AG258" s="82"/>
      <c r="AH258" s="83"/>
      <c r="AI258" s="83"/>
      <c r="AJ258" s="84"/>
      <c r="AK258" s="80"/>
      <c r="AL258" s="80"/>
      <c r="AM258" s="80"/>
      <c r="AN258" s="80"/>
    </row>
    <row r="259" spans="2:40" s="49" customFormat="1" ht="15.6" hidden="1" customHeight="1" outlineLevel="1">
      <c r="B259" s="596"/>
      <c r="C259" s="600"/>
      <c r="D259" s="601"/>
      <c r="E259" s="374"/>
      <c r="F259" s="248"/>
      <c r="G259" s="252">
        <f t="shared" si="66"/>
        <v>0</v>
      </c>
      <c r="H259" s="86" t="s">
        <v>187</v>
      </c>
      <c r="I259" s="236">
        <v>0</v>
      </c>
      <c r="J259" s="252">
        <f t="shared" si="62"/>
        <v>0</v>
      </c>
      <c r="K259" s="358"/>
      <c r="L259" s="359"/>
      <c r="M259" s="325"/>
      <c r="N259" s="228">
        <f t="shared" si="63"/>
        <v>0</v>
      </c>
      <c r="O259" s="268">
        <f t="shared" si="64"/>
        <v>0</v>
      </c>
      <c r="P259" s="345">
        <v>0</v>
      </c>
      <c r="Q259" s="272">
        <f t="shared" si="65"/>
        <v>0</v>
      </c>
      <c r="R259" s="234"/>
      <c r="S259" s="235"/>
      <c r="T259" s="236">
        <v>0</v>
      </c>
      <c r="U259" s="236">
        <v>0</v>
      </c>
      <c r="V259" s="87">
        <f t="shared" si="52"/>
        <v>1</v>
      </c>
      <c r="W259" s="276">
        <f t="shared" si="53"/>
        <v>0</v>
      </c>
      <c r="X259" s="276">
        <f t="shared" si="54"/>
        <v>0</v>
      </c>
      <c r="Y259" s="276">
        <f t="shared" si="55"/>
        <v>0</v>
      </c>
      <c r="Z259" s="276">
        <f t="shared" si="54"/>
        <v>0</v>
      </c>
      <c r="AB259" s="80"/>
      <c r="AC259" s="80"/>
      <c r="AD259" s="81"/>
      <c r="AE259" s="80"/>
      <c r="AF259" s="81"/>
      <c r="AG259" s="82"/>
      <c r="AH259" s="83"/>
      <c r="AI259" s="83"/>
      <c r="AJ259" s="84"/>
      <c r="AK259" s="80"/>
      <c r="AL259" s="80"/>
      <c r="AM259" s="80"/>
      <c r="AN259" s="80"/>
    </row>
    <row r="260" spans="2:40" s="49" customFormat="1" ht="15.6" hidden="1" customHeight="1" outlineLevel="1">
      <c r="B260" s="596"/>
      <c r="C260" s="600"/>
      <c r="D260" s="601"/>
      <c r="E260" s="374"/>
      <c r="F260" s="248"/>
      <c r="G260" s="252">
        <f t="shared" si="66"/>
        <v>0</v>
      </c>
      <c r="H260" s="86" t="s">
        <v>187</v>
      </c>
      <c r="I260" s="236">
        <v>0</v>
      </c>
      <c r="J260" s="252">
        <f t="shared" si="62"/>
        <v>0</v>
      </c>
      <c r="K260" s="358"/>
      <c r="L260" s="359"/>
      <c r="M260" s="325"/>
      <c r="N260" s="228">
        <f t="shared" si="63"/>
        <v>0</v>
      </c>
      <c r="O260" s="268">
        <f t="shared" si="64"/>
        <v>0</v>
      </c>
      <c r="P260" s="345">
        <v>0</v>
      </c>
      <c r="Q260" s="272">
        <f t="shared" si="65"/>
        <v>0</v>
      </c>
      <c r="R260" s="234"/>
      <c r="S260" s="235"/>
      <c r="T260" s="236">
        <v>0</v>
      </c>
      <c r="U260" s="236">
        <v>0</v>
      </c>
      <c r="V260" s="87">
        <f t="shared" si="52"/>
        <v>1</v>
      </c>
      <c r="W260" s="276">
        <f t="shared" si="53"/>
        <v>0</v>
      </c>
      <c r="X260" s="276">
        <f t="shared" si="54"/>
        <v>0</v>
      </c>
      <c r="Y260" s="276">
        <f t="shared" si="55"/>
        <v>0</v>
      </c>
      <c r="Z260" s="276">
        <f t="shared" si="54"/>
        <v>0</v>
      </c>
      <c r="AB260" s="80"/>
      <c r="AC260" s="80"/>
      <c r="AD260" s="81"/>
      <c r="AE260" s="80"/>
      <c r="AF260" s="81"/>
      <c r="AG260" s="82"/>
      <c r="AH260" s="83"/>
      <c r="AI260" s="83"/>
      <c r="AJ260" s="84"/>
      <c r="AK260" s="80"/>
      <c r="AL260" s="80"/>
      <c r="AM260" s="80"/>
      <c r="AN260" s="80"/>
    </row>
    <row r="261" spans="2:40" s="49" customFormat="1" ht="15.6" hidden="1" customHeight="1" outlineLevel="1">
      <c r="B261" s="596"/>
      <c r="C261" s="600"/>
      <c r="D261" s="601"/>
      <c r="E261" s="374"/>
      <c r="F261" s="248"/>
      <c r="G261" s="252">
        <f t="shared" si="66"/>
        <v>0</v>
      </c>
      <c r="H261" s="86" t="s">
        <v>187</v>
      </c>
      <c r="I261" s="236">
        <v>0</v>
      </c>
      <c r="J261" s="252">
        <f t="shared" si="62"/>
        <v>0</v>
      </c>
      <c r="K261" s="358"/>
      <c r="L261" s="359"/>
      <c r="M261" s="325"/>
      <c r="N261" s="228">
        <f t="shared" si="63"/>
        <v>0</v>
      </c>
      <c r="O261" s="268">
        <f t="shared" si="64"/>
        <v>0</v>
      </c>
      <c r="P261" s="345">
        <v>0</v>
      </c>
      <c r="Q261" s="272">
        <f t="shared" si="65"/>
        <v>0</v>
      </c>
      <c r="R261" s="234"/>
      <c r="S261" s="235"/>
      <c r="T261" s="236">
        <v>0</v>
      </c>
      <c r="U261" s="236">
        <v>0</v>
      </c>
      <c r="V261" s="87">
        <f t="shared" si="52"/>
        <v>1</v>
      </c>
      <c r="W261" s="276">
        <f t="shared" si="53"/>
        <v>0</v>
      </c>
      <c r="X261" s="276">
        <f t="shared" si="54"/>
        <v>0</v>
      </c>
      <c r="Y261" s="276">
        <f t="shared" si="55"/>
        <v>0</v>
      </c>
      <c r="Z261" s="276">
        <f t="shared" si="54"/>
        <v>0</v>
      </c>
      <c r="AB261" s="80"/>
      <c r="AC261" s="80"/>
      <c r="AD261" s="81"/>
      <c r="AE261" s="80"/>
      <c r="AF261" s="81"/>
      <c r="AG261" s="82"/>
      <c r="AH261" s="83"/>
      <c r="AI261" s="83"/>
      <c r="AJ261" s="84"/>
      <c r="AK261" s="80"/>
      <c r="AL261" s="80"/>
      <c r="AM261" s="80"/>
      <c r="AN261" s="80"/>
    </row>
    <row r="262" spans="2:40" s="49" customFormat="1" ht="15.6" hidden="1" customHeight="1" outlineLevel="1">
      <c r="B262" s="596"/>
      <c r="C262" s="600"/>
      <c r="D262" s="601"/>
      <c r="E262" s="374"/>
      <c r="F262" s="248"/>
      <c r="G262" s="252">
        <f t="shared" si="66"/>
        <v>0</v>
      </c>
      <c r="H262" s="86" t="s">
        <v>187</v>
      </c>
      <c r="I262" s="236">
        <v>0</v>
      </c>
      <c r="J262" s="252">
        <f t="shared" si="62"/>
        <v>0</v>
      </c>
      <c r="K262" s="358"/>
      <c r="L262" s="359"/>
      <c r="M262" s="325"/>
      <c r="N262" s="228">
        <f t="shared" si="63"/>
        <v>0</v>
      </c>
      <c r="O262" s="268">
        <f t="shared" si="64"/>
        <v>0</v>
      </c>
      <c r="P262" s="345">
        <v>0</v>
      </c>
      <c r="Q262" s="272">
        <f t="shared" si="65"/>
        <v>0</v>
      </c>
      <c r="R262" s="234"/>
      <c r="S262" s="235"/>
      <c r="T262" s="236">
        <v>0</v>
      </c>
      <c r="U262" s="236">
        <v>0</v>
      </c>
      <c r="V262" s="87">
        <f t="shared" si="52"/>
        <v>1</v>
      </c>
      <c r="W262" s="276">
        <f t="shared" si="53"/>
        <v>0</v>
      </c>
      <c r="X262" s="276">
        <f t="shared" si="54"/>
        <v>0</v>
      </c>
      <c r="Y262" s="276">
        <f t="shared" si="55"/>
        <v>0</v>
      </c>
      <c r="Z262" s="276">
        <f t="shared" si="54"/>
        <v>0</v>
      </c>
      <c r="AB262" s="80"/>
      <c r="AC262" s="80"/>
      <c r="AD262" s="81"/>
      <c r="AE262" s="80"/>
      <c r="AF262" s="81"/>
      <c r="AG262" s="82"/>
      <c r="AH262" s="83"/>
      <c r="AI262" s="83"/>
      <c r="AJ262" s="84"/>
      <c r="AK262" s="80"/>
      <c r="AL262" s="80"/>
      <c r="AM262" s="80"/>
      <c r="AN262" s="80"/>
    </row>
    <row r="263" spans="2:40" s="49" customFormat="1" ht="15.6" hidden="1" customHeight="1" outlineLevel="1">
      <c r="B263" s="596"/>
      <c r="C263" s="600"/>
      <c r="D263" s="601"/>
      <c r="E263" s="374"/>
      <c r="F263" s="248"/>
      <c r="G263" s="252">
        <f t="shared" si="66"/>
        <v>0</v>
      </c>
      <c r="H263" s="86" t="s">
        <v>187</v>
      </c>
      <c r="I263" s="236">
        <v>0</v>
      </c>
      <c r="J263" s="252">
        <f t="shared" si="62"/>
        <v>0</v>
      </c>
      <c r="K263" s="358"/>
      <c r="L263" s="359"/>
      <c r="M263" s="325"/>
      <c r="N263" s="228">
        <f t="shared" si="63"/>
        <v>0</v>
      </c>
      <c r="O263" s="268">
        <f t="shared" si="64"/>
        <v>0</v>
      </c>
      <c r="P263" s="345">
        <v>0</v>
      </c>
      <c r="Q263" s="272">
        <f t="shared" si="65"/>
        <v>0</v>
      </c>
      <c r="R263" s="234"/>
      <c r="S263" s="235"/>
      <c r="T263" s="236">
        <v>0</v>
      </c>
      <c r="U263" s="236">
        <v>0</v>
      </c>
      <c r="V263" s="87">
        <f t="shared" si="52"/>
        <v>1</v>
      </c>
      <c r="W263" s="276">
        <f t="shared" si="53"/>
        <v>0</v>
      </c>
      <c r="X263" s="276">
        <f t="shared" si="54"/>
        <v>0</v>
      </c>
      <c r="Y263" s="276">
        <f t="shared" si="55"/>
        <v>0</v>
      </c>
      <c r="Z263" s="276">
        <f t="shared" si="54"/>
        <v>0</v>
      </c>
      <c r="AB263" s="80"/>
      <c r="AC263" s="80"/>
      <c r="AD263" s="81"/>
      <c r="AE263" s="80"/>
      <c r="AF263" s="81"/>
      <c r="AG263" s="82"/>
      <c r="AH263" s="83"/>
      <c r="AI263" s="83"/>
      <c r="AJ263" s="84"/>
      <c r="AK263" s="80"/>
      <c r="AL263" s="80"/>
      <c r="AM263" s="80"/>
      <c r="AN263" s="80"/>
    </row>
    <row r="264" spans="2:40" s="49" customFormat="1" ht="15.6" hidden="1" customHeight="1" outlineLevel="1">
      <c r="B264" s="596"/>
      <c r="C264" s="600"/>
      <c r="D264" s="601"/>
      <c r="E264" s="374"/>
      <c r="F264" s="248"/>
      <c r="G264" s="252">
        <f t="shared" si="66"/>
        <v>0</v>
      </c>
      <c r="H264" s="86" t="s">
        <v>187</v>
      </c>
      <c r="I264" s="236">
        <v>0</v>
      </c>
      <c r="J264" s="252">
        <f t="shared" si="62"/>
        <v>0</v>
      </c>
      <c r="K264" s="358"/>
      <c r="L264" s="359"/>
      <c r="M264" s="325"/>
      <c r="N264" s="228">
        <f t="shared" si="63"/>
        <v>0</v>
      </c>
      <c r="O264" s="268">
        <f t="shared" si="64"/>
        <v>0</v>
      </c>
      <c r="P264" s="345">
        <v>0</v>
      </c>
      <c r="Q264" s="272">
        <f t="shared" si="65"/>
        <v>0</v>
      </c>
      <c r="R264" s="234"/>
      <c r="S264" s="235"/>
      <c r="T264" s="236">
        <v>0</v>
      </c>
      <c r="U264" s="236">
        <v>0</v>
      </c>
      <c r="V264" s="87">
        <f t="shared" si="52"/>
        <v>1</v>
      </c>
      <c r="W264" s="276">
        <f t="shared" si="53"/>
        <v>0</v>
      </c>
      <c r="X264" s="276">
        <f t="shared" si="54"/>
        <v>0</v>
      </c>
      <c r="Y264" s="276">
        <f t="shared" si="55"/>
        <v>0</v>
      </c>
      <c r="Z264" s="276">
        <f t="shared" si="54"/>
        <v>0</v>
      </c>
      <c r="AB264" s="80"/>
      <c r="AC264" s="80"/>
      <c r="AD264" s="81"/>
      <c r="AE264" s="80"/>
      <c r="AF264" s="81"/>
      <c r="AG264" s="82"/>
      <c r="AH264" s="83"/>
      <c r="AI264" s="83"/>
      <c r="AJ264" s="84"/>
      <c r="AK264" s="80"/>
      <c r="AL264" s="80"/>
      <c r="AM264" s="80"/>
      <c r="AN264" s="80"/>
    </row>
    <row r="265" spans="2:40" s="49" customFormat="1" ht="15.6" hidden="1" customHeight="1" outlineLevel="1">
      <c r="B265" s="596"/>
      <c r="C265" s="600"/>
      <c r="D265" s="601"/>
      <c r="E265" s="374"/>
      <c r="F265" s="248"/>
      <c r="G265" s="252">
        <f t="shared" si="66"/>
        <v>0</v>
      </c>
      <c r="H265" s="86" t="s">
        <v>187</v>
      </c>
      <c r="I265" s="236">
        <v>0</v>
      </c>
      <c r="J265" s="252">
        <f t="shared" si="62"/>
        <v>0</v>
      </c>
      <c r="K265" s="358"/>
      <c r="L265" s="359"/>
      <c r="M265" s="325"/>
      <c r="N265" s="228">
        <f t="shared" si="63"/>
        <v>0</v>
      </c>
      <c r="O265" s="268">
        <f t="shared" si="64"/>
        <v>0</v>
      </c>
      <c r="P265" s="345">
        <v>0</v>
      </c>
      <c r="Q265" s="272">
        <f t="shared" si="65"/>
        <v>0</v>
      </c>
      <c r="R265" s="234"/>
      <c r="S265" s="235"/>
      <c r="T265" s="236">
        <v>0</v>
      </c>
      <c r="U265" s="236">
        <v>0</v>
      </c>
      <c r="V265" s="87">
        <f t="shared" si="52"/>
        <v>1</v>
      </c>
      <c r="W265" s="276">
        <f t="shared" si="53"/>
        <v>0</v>
      </c>
      <c r="X265" s="276">
        <f t="shared" si="54"/>
        <v>0</v>
      </c>
      <c r="Y265" s="276">
        <f t="shared" si="55"/>
        <v>0</v>
      </c>
      <c r="Z265" s="276">
        <f t="shared" si="54"/>
        <v>0</v>
      </c>
      <c r="AB265" s="80"/>
      <c r="AC265" s="80"/>
      <c r="AD265" s="81"/>
      <c r="AE265" s="80"/>
      <c r="AF265" s="81"/>
      <c r="AG265" s="82"/>
      <c r="AH265" s="83"/>
      <c r="AI265" s="83"/>
      <c r="AJ265" s="84"/>
      <c r="AK265" s="80"/>
      <c r="AL265" s="80"/>
      <c r="AM265" s="80"/>
      <c r="AN265" s="80"/>
    </row>
    <row r="266" spans="2:40" s="49" customFormat="1" ht="15.6" hidden="1" customHeight="1" outlineLevel="1">
      <c r="B266" s="596"/>
      <c r="C266" s="600"/>
      <c r="D266" s="601"/>
      <c r="E266" s="374"/>
      <c r="F266" s="248"/>
      <c r="G266" s="252">
        <f t="shared" si="66"/>
        <v>0</v>
      </c>
      <c r="H266" s="86" t="s">
        <v>187</v>
      </c>
      <c r="I266" s="236">
        <v>0</v>
      </c>
      <c r="J266" s="252">
        <f t="shared" si="62"/>
        <v>0</v>
      </c>
      <c r="K266" s="358"/>
      <c r="L266" s="359"/>
      <c r="M266" s="325"/>
      <c r="N266" s="228">
        <f t="shared" si="63"/>
        <v>0</v>
      </c>
      <c r="O266" s="268">
        <f t="shared" si="64"/>
        <v>0</v>
      </c>
      <c r="P266" s="345">
        <v>0</v>
      </c>
      <c r="Q266" s="272">
        <f t="shared" si="65"/>
        <v>0</v>
      </c>
      <c r="R266" s="234"/>
      <c r="S266" s="235"/>
      <c r="T266" s="236">
        <v>0</v>
      </c>
      <c r="U266" s="236">
        <v>0</v>
      </c>
      <c r="V266" s="87">
        <f t="shared" si="52"/>
        <v>1</v>
      </c>
      <c r="W266" s="276">
        <f t="shared" si="53"/>
        <v>0</v>
      </c>
      <c r="X266" s="276">
        <f t="shared" si="54"/>
        <v>0</v>
      </c>
      <c r="Y266" s="276">
        <f t="shared" si="55"/>
        <v>0</v>
      </c>
      <c r="Z266" s="276">
        <f t="shared" si="54"/>
        <v>0</v>
      </c>
      <c r="AB266" s="80"/>
      <c r="AC266" s="80"/>
      <c r="AD266" s="81"/>
      <c r="AE266" s="80"/>
      <c r="AF266" s="81"/>
      <c r="AG266" s="82"/>
      <c r="AH266" s="83"/>
      <c r="AI266" s="83"/>
      <c r="AJ266" s="84"/>
      <c r="AK266" s="80"/>
      <c r="AL266" s="80"/>
      <c r="AM266" s="80"/>
      <c r="AN266" s="80"/>
    </row>
    <row r="267" spans="2:40" s="49" customFormat="1" ht="15.6" hidden="1" customHeight="1" outlineLevel="1">
      <c r="B267" s="596"/>
      <c r="C267" s="600"/>
      <c r="D267" s="601"/>
      <c r="E267" s="374"/>
      <c r="F267" s="248"/>
      <c r="G267" s="252">
        <f t="shared" si="66"/>
        <v>0</v>
      </c>
      <c r="H267" s="86" t="s">
        <v>187</v>
      </c>
      <c r="I267" s="236">
        <v>0</v>
      </c>
      <c r="J267" s="252">
        <f t="shared" si="62"/>
        <v>0</v>
      </c>
      <c r="K267" s="358"/>
      <c r="L267" s="359"/>
      <c r="M267" s="325"/>
      <c r="N267" s="228">
        <f t="shared" si="63"/>
        <v>0</v>
      </c>
      <c r="O267" s="268">
        <f t="shared" si="64"/>
        <v>0</v>
      </c>
      <c r="P267" s="345">
        <v>0</v>
      </c>
      <c r="Q267" s="272">
        <f t="shared" si="65"/>
        <v>0</v>
      </c>
      <c r="R267" s="234"/>
      <c r="S267" s="235"/>
      <c r="T267" s="236">
        <v>0</v>
      </c>
      <c r="U267" s="236">
        <v>0</v>
      </c>
      <c r="V267" s="87">
        <f t="shared" si="52"/>
        <v>1</v>
      </c>
      <c r="W267" s="276">
        <f t="shared" si="53"/>
        <v>0</v>
      </c>
      <c r="X267" s="276">
        <f t="shared" si="54"/>
        <v>0</v>
      </c>
      <c r="Y267" s="276">
        <f t="shared" si="55"/>
        <v>0</v>
      </c>
      <c r="Z267" s="276">
        <f t="shared" si="54"/>
        <v>0</v>
      </c>
      <c r="AB267" s="80"/>
      <c r="AC267" s="80"/>
      <c r="AD267" s="81"/>
      <c r="AE267" s="80"/>
      <c r="AF267" s="81"/>
      <c r="AG267" s="82"/>
      <c r="AH267" s="83"/>
      <c r="AI267" s="83"/>
      <c r="AJ267" s="84"/>
      <c r="AK267" s="80"/>
      <c r="AL267" s="80"/>
      <c r="AM267" s="80"/>
      <c r="AN267" s="80"/>
    </row>
    <row r="268" spans="2:40" s="49" customFormat="1" ht="15.6" hidden="1" customHeight="1" outlineLevel="1">
      <c r="B268" s="596"/>
      <c r="C268" s="600"/>
      <c r="D268" s="601"/>
      <c r="E268" s="374"/>
      <c r="F268" s="248"/>
      <c r="G268" s="252">
        <f t="shared" si="66"/>
        <v>0</v>
      </c>
      <c r="H268" s="86" t="s">
        <v>187</v>
      </c>
      <c r="I268" s="236">
        <v>0</v>
      </c>
      <c r="J268" s="252">
        <f t="shared" si="62"/>
        <v>0</v>
      </c>
      <c r="K268" s="358"/>
      <c r="L268" s="359"/>
      <c r="M268" s="325"/>
      <c r="N268" s="228">
        <f t="shared" si="63"/>
        <v>0</v>
      </c>
      <c r="O268" s="268">
        <f t="shared" si="64"/>
        <v>0</v>
      </c>
      <c r="P268" s="345">
        <v>0</v>
      </c>
      <c r="Q268" s="272">
        <f t="shared" si="65"/>
        <v>0</v>
      </c>
      <c r="R268" s="234"/>
      <c r="S268" s="235"/>
      <c r="T268" s="236">
        <v>0</v>
      </c>
      <c r="U268" s="236">
        <v>0</v>
      </c>
      <c r="V268" s="87">
        <f t="shared" si="52"/>
        <v>1</v>
      </c>
      <c r="W268" s="276">
        <f t="shared" si="53"/>
        <v>0</v>
      </c>
      <c r="X268" s="276">
        <f t="shared" si="54"/>
        <v>0</v>
      </c>
      <c r="Y268" s="276">
        <f t="shared" si="55"/>
        <v>0</v>
      </c>
      <c r="Z268" s="276">
        <f t="shared" si="54"/>
        <v>0</v>
      </c>
      <c r="AB268" s="80"/>
      <c r="AC268" s="80"/>
      <c r="AD268" s="81"/>
      <c r="AE268" s="80"/>
      <c r="AF268" s="81"/>
      <c r="AG268" s="82"/>
      <c r="AH268" s="83"/>
      <c r="AI268" s="83"/>
      <c r="AJ268" s="84"/>
      <c r="AK268" s="80"/>
      <c r="AL268" s="80"/>
      <c r="AM268" s="80"/>
      <c r="AN268" s="80"/>
    </row>
    <row r="269" spans="2:40" s="49" customFormat="1" ht="15.6" hidden="1" customHeight="1" outlineLevel="1">
      <c r="B269" s="596"/>
      <c r="C269" s="600"/>
      <c r="D269" s="601"/>
      <c r="E269" s="374"/>
      <c r="F269" s="248"/>
      <c r="G269" s="252">
        <f t="shared" si="66"/>
        <v>0</v>
      </c>
      <c r="H269" s="86" t="s">
        <v>187</v>
      </c>
      <c r="I269" s="236">
        <v>0</v>
      </c>
      <c r="J269" s="252">
        <f t="shared" si="62"/>
        <v>0</v>
      </c>
      <c r="K269" s="358"/>
      <c r="L269" s="359"/>
      <c r="M269" s="325"/>
      <c r="N269" s="228">
        <f t="shared" si="63"/>
        <v>0</v>
      </c>
      <c r="O269" s="268">
        <f t="shared" si="64"/>
        <v>0</v>
      </c>
      <c r="P269" s="345">
        <v>0</v>
      </c>
      <c r="Q269" s="272">
        <f t="shared" si="65"/>
        <v>0</v>
      </c>
      <c r="R269" s="234"/>
      <c r="S269" s="235"/>
      <c r="T269" s="236">
        <v>0</v>
      </c>
      <c r="U269" s="236">
        <v>0</v>
      </c>
      <c r="V269" s="87">
        <f t="shared" si="52"/>
        <v>1</v>
      </c>
      <c r="W269" s="276">
        <f t="shared" si="53"/>
        <v>0</v>
      </c>
      <c r="X269" s="276">
        <f t="shared" si="54"/>
        <v>0</v>
      </c>
      <c r="Y269" s="276">
        <f t="shared" si="55"/>
        <v>0</v>
      </c>
      <c r="Z269" s="276">
        <f t="shared" si="54"/>
        <v>0</v>
      </c>
      <c r="AB269" s="80"/>
      <c r="AC269" s="80"/>
      <c r="AD269" s="81"/>
      <c r="AE269" s="80"/>
      <c r="AF269" s="81"/>
      <c r="AG269" s="82"/>
      <c r="AH269" s="83"/>
      <c r="AI269" s="83"/>
      <c r="AJ269" s="84"/>
      <c r="AK269" s="80"/>
      <c r="AL269" s="80"/>
      <c r="AM269" s="80"/>
      <c r="AN269" s="80"/>
    </row>
    <row r="270" spans="2:40" s="49" customFormat="1" ht="15.6" hidden="1" customHeight="1" outlineLevel="1">
      <c r="B270" s="596"/>
      <c r="C270" s="600"/>
      <c r="D270" s="601"/>
      <c r="E270" s="374"/>
      <c r="F270" s="248"/>
      <c r="G270" s="252">
        <f>IF(AND(F270&lt;&gt;0,$D$31&lt;&gt;0),F270/$D$31,0)</f>
        <v>0</v>
      </c>
      <c r="H270" s="86" t="s">
        <v>187</v>
      </c>
      <c r="I270" s="236">
        <v>0</v>
      </c>
      <c r="J270" s="252">
        <f t="shared" si="62"/>
        <v>0</v>
      </c>
      <c r="K270" s="358"/>
      <c r="L270" s="359"/>
      <c r="M270" s="325"/>
      <c r="N270" s="228">
        <f t="shared" si="63"/>
        <v>0</v>
      </c>
      <c r="O270" s="268">
        <f t="shared" si="64"/>
        <v>0</v>
      </c>
      <c r="P270" s="345">
        <v>0</v>
      </c>
      <c r="Q270" s="272">
        <f t="shared" si="65"/>
        <v>0</v>
      </c>
      <c r="R270" s="234"/>
      <c r="S270" s="235"/>
      <c r="T270" s="236">
        <v>0</v>
      </c>
      <c r="U270" s="236">
        <v>0</v>
      </c>
      <c r="V270" s="87">
        <f t="shared" si="52"/>
        <v>1</v>
      </c>
      <c r="W270" s="276">
        <f t="shared" si="53"/>
        <v>0</v>
      </c>
      <c r="X270" s="276">
        <f t="shared" si="54"/>
        <v>0</v>
      </c>
      <c r="Y270" s="276">
        <f t="shared" si="55"/>
        <v>0</v>
      </c>
      <c r="Z270" s="276">
        <f t="shared" si="54"/>
        <v>0</v>
      </c>
      <c r="AB270" s="80"/>
      <c r="AC270" s="80"/>
      <c r="AD270" s="81"/>
      <c r="AE270" s="80"/>
      <c r="AF270" s="81"/>
      <c r="AG270" s="82"/>
      <c r="AH270" s="83"/>
      <c r="AI270" s="83"/>
      <c r="AJ270" s="84"/>
      <c r="AK270" s="80"/>
      <c r="AL270" s="80"/>
      <c r="AM270" s="80"/>
      <c r="AN270" s="80"/>
    </row>
    <row r="271" spans="2:40" s="49" customFormat="1" ht="15.6" hidden="1" customHeight="1" outlineLevel="1">
      <c r="B271" s="596"/>
      <c r="C271" s="600"/>
      <c r="D271" s="601"/>
      <c r="E271" s="374"/>
      <c r="F271" s="248"/>
      <c r="G271" s="252">
        <f>IF(AND(F271&lt;&gt;0,$D$31&lt;&gt;0),F271/$D$31,0)</f>
        <v>0</v>
      </c>
      <c r="H271" s="86" t="s">
        <v>187</v>
      </c>
      <c r="I271" s="236">
        <v>0</v>
      </c>
      <c r="J271" s="252">
        <f t="shared" si="62"/>
        <v>0</v>
      </c>
      <c r="K271" s="358"/>
      <c r="L271" s="359"/>
      <c r="M271" s="325"/>
      <c r="N271" s="228">
        <f t="shared" si="63"/>
        <v>0</v>
      </c>
      <c r="O271" s="268">
        <f t="shared" si="64"/>
        <v>0</v>
      </c>
      <c r="P271" s="345">
        <v>0</v>
      </c>
      <c r="Q271" s="272">
        <f t="shared" si="65"/>
        <v>0</v>
      </c>
      <c r="R271" s="234"/>
      <c r="S271" s="235"/>
      <c r="T271" s="236">
        <v>0</v>
      </c>
      <c r="U271" s="236">
        <v>0</v>
      </c>
      <c r="V271" s="87">
        <f t="shared" si="52"/>
        <v>1</v>
      </c>
      <c r="W271" s="276">
        <f t="shared" si="53"/>
        <v>0</v>
      </c>
      <c r="X271" s="276">
        <f t="shared" si="54"/>
        <v>0</v>
      </c>
      <c r="Y271" s="276">
        <f t="shared" si="55"/>
        <v>0</v>
      </c>
      <c r="Z271" s="276">
        <f t="shared" si="54"/>
        <v>0</v>
      </c>
      <c r="AB271" s="80"/>
      <c r="AC271" s="80"/>
      <c r="AD271" s="81"/>
      <c r="AE271" s="80"/>
      <c r="AF271" s="81"/>
      <c r="AG271" s="82"/>
      <c r="AH271" s="83"/>
      <c r="AI271" s="83"/>
      <c r="AJ271" s="84"/>
      <c r="AK271" s="80"/>
      <c r="AL271" s="80"/>
      <c r="AM271" s="80"/>
      <c r="AN271" s="80"/>
    </row>
    <row r="272" spans="2:40" s="49" customFormat="1" ht="15.6" hidden="1" customHeight="1" outlineLevel="1">
      <c r="B272" s="596"/>
      <c r="C272" s="600"/>
      <c r="D272" s="601"/>
      <c r="E272" s="374"/>
      <c r="F272" s="248"/>
      <c r="G272" s="252">
        <f>IF(AND(F272&lt;&gt;0,$D$31&lt;&gt;0),F272/$D$31,0)</f>
        <v>0</v>
      </c>
      <c r="H272" s="86" t="s">
        <v>187</v>
      </c>
      <c r="I272" s="236">
        <v>0</v>
      </c>
      <c r="J272" s="252">
        <f t="shared" si="62"/>
        <v>0</v>
      </c>
      <c r="K272" s="358"/>
      <c r="L272" s="359"/>
      <c r="M272" s="325"/>
      <c r="N272" s="228">
        <f t="shared" si="63"/>
        <v>0</v>
      </c>
      <c r="O272" s="268">
        <f t="shared" si="64"/>
        <v>0</v>
      </c>
      <c r="P272" s="345">
        <v>0</v>
      </c>
      <c r="Q272" s="272">
        <f t="shared" si="65"/>
        <v>0</v>
      </c>
      <c r="R272" s="234"/>
      <c r="S272" s="235"/>
      <c r="T272" s="236">
        <v>0</v>
      </c>
      <c r="U272" s="236">
        <v>0</v>
      </c>
      <c r="V272" s="87">
        <f t="shared" si="52"/>
        <v>1</v>
      </c>
      <c r="W272" s="276">
        <f t="shared" si="53"/>
        <v>0</v>
      </c>
      <c r="X272" s="276">
        <f t="shared" si="54"/>
        <v>0</v>
      </c>
      <c r="Y272" s="276">
        <f t="shared" si="55"/>
        <v>0</v>
      </c>
      <c r="Z272" s="276">
        <f t="shared" si="54"/>
        <v>0</v>
      </c>
      <c r="AB272" s="80"/>
      <c r="AC272" s="80"/>
      <c r="AD272" s="81"/>
      <c r="AE272" s="80"/>
      <c r="AF272" s="81"/>
      <c r="AG272" s="82"/>
      <c r="AH272" s="83"/>
      <c r="AI272" s="83"/>
      <c r="AJ272" s="84"/>
      <c r="AK272" s="80"/>
      <c r="AL272" s="80"/>
      <c r="AM272" s="80"/>
      <c r="AN272" s="80"/>
    </row>
    <row r="273" spans="2:40" s="49" customFormat="1" ht="15.6" hidden="1" customHeight="1" outlineLevel="1">
      <c r="B273" s="596"/>
      <c r="C273" s="600"/>
      <c r="D273" s="601"/>
      <c r="E273" s="374"/>
      <c r="F273" s="248"/>
      <c r="G273" s="252">
        <f t="shared" ref="G273:G275" si="67">IF(AND(F273&lt;&gt;0,$D$31&lt;&gt;0),F273/$D$31,0)</f>
        <v>0</v>
      </c>
      <c r="H273" s="86" t="s">
        <v>187</v>
      </c>
      <c r="I273" s="236">
        <v>0</v>
      </c>
      <c r="J273" s="252">
        <f t="shared" si="62"/>
        <v>0</v>
      </c>
      <c r="K273" s="358"/>
      <c r="L273" s="359"/>
      <c r="M273" s="325"/>
      <c r="N273" s="228">
        <f t="shared" si="63"/>
        <v>0</v>
      </c>
      <c r="O273" s="268">
        <f t="shared" si="64"/>
        <v>0</v>
      </c>
      <c r="P273" s="345">
        <v>0</v>
      </c>
      <c r="Q273" s="272">
        <f t="shared" si="65"/>
        <v>0</v>
      </c>
      <c r="R273" s="234"/>
      <c r="S273" s="235"/>
      <c r="T273" s="236">
        <v>0</v>
      </c>
      <c r="U273" s="236">
        <v>0</v>
      </c>
      <c r="V273" s="87">
        <f t="shared" si="52"/>
        <v>1</v>
      </c>
      <c r="W273" s="276">
        <f t="shared" si="53"/>
        <v>0</v>
      </c>
      <c r="X273" s="276">
        <f t="shared" si="54"/>
        <v>0</v>
      </c>
      <c r="Y273" s="276">
        <f t="shared" si="55"/>
        <v>0</v>
      </c>
      <c r="Z273" s="276">
        <f t="shared" si="54"/>
        <v>0</v>
      </c>
      <c r="AB273" s="80"/>
      <c r="AC273" s="80"/>
      <c r="AD273" s="81"/>
      <c r="AE273" s="80"/>
      <c r="AF273" s="81"/>
      <c r="AG273" s="82"/>
      <c r="AH273" s="83"/>
      <c r="AI273" s="83"/>
      <c r="AJ273" s="84"/>
      <c r="AK273" s="80"/>
      <c r="AL273" s="80"/>
      <c r="AM273" s="80"/>
      <c r="AN273" s="80"/>
    </row>
    <row r="274" spans="2:40" s="49" customFormat="1" ht="15.6" hidden="1" customHeight="1" outlineLevel="1">
      <c r="B274" s="596"/>
      <c r="C274" s="600"/>
      <c r="D274" s="601"/>
      <c r="E274" s="374"/>
      <c r="F274" s="248"/>
      <c r="G274" s="252">
        <f t="shared" si="67"/>
        <v>0</v>
      </c>
      <c r="H274" s="86" t="s">
        <v>187</v>
      </c>
      <c r="I274" s="236">
        <v>0</v>
      </c>
      <c r="J274" s="252">
        <f t="shared" si="62"/>
        <v>0</v>
      </c>
      <c r="K274" s="358"/>
      <c r="L274" s="359"/>
      <c r="M274" s="325"/>
      <c r="N274" s="228">
        <f t="shared" si="63"/>
        <v>0</v>
      </c>
      <c r="O274" s="268">
        <f t="shared" si="64"/>
        <v>0</v>
      </c>
      <c r="P274" s="345">
        <v>0</v>
      </c>
      <c r="Q274" s="272">
        <f t="shared" si="65"/>
        <v>0</v>
      </c>
      <c r="R274" s="234"/>
      <c r="S274" s="235"/>
      <c r="T274" s="236">
        <v>0</v>
      </c>
      <c r="U274" s="236">
        <v>0</v>
      </c>
      <c r="V274" s="87">
        <f t="shared" si="52"/>
        <v>1</v>
      </c>
      <c r="W274" s="276">
        <f t="shared" si="53"/>
        <v>0</v>
      </c>
      <c r="X274" s="276">
        <f t="shared" si="54"/>
        <v>0</v>
      </c>
      <c r="Y274" s="276">
        <f t="shared" si="55"/>
        <v>0</v>
      </c>
      <c r="Z274" s="276">
        <f t="shared" si="54"/>
        <v>0</v>
      </c>
      <c r="AB274" s="80"/>
      <c r="AC274" s="80"/>
      <c r="AD274" s="81"/>
      <c r="AE274" s="80"/>
      <c r="AF274" s="81"/>
      <c r="AG274" s="82"/>
      <c r="AH274" s="83"/>
      <c r="AI274" s="83"/>
      <c r="AJ274" s="84"/>
      <c r="AK274" s="80"/>
      <c r="AL274" s="80"/>
      <c r="AM274" s="80"/>
      <c r="AN274" s="80"/>
    </row>
    <row r="275" spans="2:40" s="49" customFormat="1" ht="15.6" hidden="1" customHeight="1" outlineLevel="1">
      <c r="B275" s="597"/>
      <c r="C275" s="602"/>
      <c r="D275" s="603"/>
      <c r="E275" s="374"/>
      <c r="F275" s="248"/>
      <c r="G275" s="252">
        <f t="shared" si="67"/>
        <v>0</v>
      </c>
      <c r="H275" s="86" t="s">
        <v>187</v>
      </c>
      <c r="I275" s="236">
        <v>0</v>
      </c>
      <c r="J275" s="252">
        <f t="shared" si="62"/>
        <v>0</v>
      </c>
      <c r="K275" s="358"/>
      <c r="L275" s="359"/>
      <c r="M275" s="325"/>
      <c r="N275" s="228">
        <f t="shared" si="63"/>
        <v>0</v>
      </c>
      <c r="O275" s="268">
        <f t="shared" si="64"/>
        <v>0</v>
      </c>
      <c r="P275" s="345">
        <v>0</v>
      </c>
      <c r="Q275" s="272">
        <f t="shared" si="65"/>
        <v>0</v>
      </c>
      <c r="R275" s="234"/>
      <c r="S275" s="235"/>
      <c r="T275" s="236">
        <v>0</v>
      </c>
      <c r="U275" s="236">
        <v>0</v>
      </c>
      <c r="V275" s="87">
        <f t="shared" si="52"/>
        <v>1</v>
      </c>
      <c r="W275" s="276">
        <f t="shared" si="53"/>
        <v>0</v>
      </c>
      <c r="X275" s="276">
        <f t="shared" si="54"/>
        <v>0</v>
      </c>
      <c r="Y275" s="276">
        <f t="shared" si="55"/>
        <v>0</v>
      </c>
      <c r="Z275" s="276">
        <f t="shared" si="54"/>
        <v>0</v>
      </c>
      <c r="AB275" s="80"/>
      <c r="AC275" s="80"/>
      <c r="AD275" s="81"/>
      <c r="AE275" s="80"/>
      <c r="AF275" s="81"/>
      <c r="AG275" s="82"/>
      <c r="AH275" s="83"/>
      <c r="AI275" s="83"/>
      <c r="AJ275" s="84"/>
      <c r="AK275" s="80"/>
      <c r="AL275" s="80"/>
      <c r="AM275" s="80"/>
      <c r="AN275" s="80"/>
    </row>
    <row r="276" spans="2:40" s="49" customFormat="1" ht="15.75" collapsed="1">
      <c r="B276" s="88">
        <v>2.6</v>
      </c>
      <c r="C276" s="566" t="s">
        <v>269</v>
      </c>
      <c r="D276" s="567"/>
      <c r="E276" s="219" t="s">
        <v>187</v>
      </c>
      <c r="F276" s="247">
        <f>SUM(F277:F291)</f>
        <v>5223</v>
      </c>
      <c r="G276" s="247">
        <f>IF(AND(F276&lt;&gt;0,$D$31&lt;&gt;0),F276/$D$31,0)</f>
        <v>3.6885593220338984</v>
      </c>
      <c r="H276" s="85" cm="1">
        <f t="array" ref="H276">SUMPRODUCT((C91:D454="Superstructure: External Walls")*G91:G454)+SUMPRODUCT((C91:D454="Superstructure: Windows and External Doors")*G91:G454)</f>
        <v>561.24045197740122</v>
      </c>
      <c r="I276" s="216" t="s">
        <v>187</v>
      </c>
      <c r="J276" s="249">
        <f>SUM(J277:J291)</f>
        <v>0</v>
      </c>
      <c r="K276" s="230" t="s">
        <v>187</v>
      </c>
      <c r="L276" s="262" t="s">
        <v>187</v>
      </c>
      <c r="M276" s="264" t="s">
        <v>187</v>
      </c>
      <c r="N276" s="266" t="s">
        <v>187</v>
      </c>
      <c r="O276" s="269">
        <f>SUM(O277:O291)</f>
        <v>5223</v>
      </c>
      <c r="P276" s="232" t="s">
        <v>187</v>
      </c>
      <c r="Q276" s="273">
        <f>SUM(Q277:Q291)</f>
        <v>0</v>
      </c>
      <c r="R276" s="231" t="s">
        <v>187</v>
      </c>
      <c r="S276" s="233" t="s">
        <v>187</v>
      </c>
      <c r="T276" s="278">
        <f>IF(W276&lt;&gt;0,W276/($F$276+$O$276),0)</f>
        <v>0</v>
      </c>
      <c r="U276" s="278">
        <f>IF(Y276&lt;&gt;0,Y276/($F$276+$O$276),0)</f>
        <v>0.95000000000000007</v>
      </c>
      <c r="V276" s="215">
        <f t="shared" si="52"/>
        <v>4.9999999999999933E-2</v>
      </c>
      <c r="W276" s="277">
        <f>SUM(W277:W291)</f>
        <v>0</v>
      </c>
      <c r="X276" s="277">
        <f t="shared" si="54"/>
        <v>0</v>
      </c>
      <c r="Y276" s="277">
        <f>SUM(Y277:Y291)</f>
        <v>9923.7000000000007</v>
      </c>
      <c r="Z276" s="277">
        <f t="shared" si="54"/>
        <v>7.0082627118644076</v>
      </c>
      <c r="AB276" s="80"/>
      <c r="AC276" s="80"/>
      <c r="AD276" s="81"/>
      <c r="AE276" s="80"/>
      <c r="AF276" s="81"/>
      <c r="AG276" s="82"/>
      <c r="AH276" s="83"/>
      <c r="AI276" s="83"/>
      <c r="AJ276" s="84"/>
      <c r="AK276" s="80"/>
      <c r="AL276" s="80"/>
      <c r="AM276" s="80"/>
      <c r="AN276" s="80"/>
    </row>
    <row r="277" spans="2:40" s="49" customFormat="1" ht="15.6" hidden="1" customHeight="1" outlineLevel="1">
      <c r="B277" s="595">
        <v>2.6</v>
      </c>
      <c r="C277" s="598" t="s">
        <v>269</v>
      </c>
      <c r="D277" s="599"/>
      <c r="E277" s="565"/>
      <c r="F277" s="248"/>
      <c r="G277" s="252">
        <f>IF(AND(F277&lt;&gt;0,$D$31&lt;&gt;0),F277/$D$31,0)</f>
        <v>0</v>
      </c>
      <c r="H277" s="86" t="s">
        <v>187</v>
      </c>
      <c r="I277" s="236">
        <v>0</v>
      </c>
      <c r="J277" s="252">
        <f t="shared" si="62"/>
        <v>0</v>
      </c>
      <c r="K277" s="358"/>
      <c r="L277" s="359"/>
      <c r="M277" s="325"/>
      <c r="N277" s="228">
        <f>IF(M277&lt;&gt;0,INT(59/M277),0)</f>
        <v>0</v>
      </c>
      <c r="O277" s="268">
        <f>F277*N277</f>
        <v>0</v>
      </c>
      <c r="P277" s="345">
        <v>0</v>
      </c>
      <c r="Q277" s="272">
        <f>O277*P277</f>
        <v>0</v>
      </c>
      <c r="R277" s="234"/>
      <c r="S277" s="235"/>
      <c r="T277" s="236">
        <v>0</v>
      </c>
      <c r="U277" s="236">
        <v>0</v>
      </c>
      <c r="V277" s="87">
        <f t="shared" si="52"/>
        <v>1</v>
      </c>
      <c r="W277" s="276">
        <f t="shared" si="53"/>
        <v>0</v>
      </c>
      <c r="X277" s="276">
        <f t="shared" si="54"/>
        <v>0</v>
      </c>
      <c r="Y277" s="276">
        <f t="shared" si="55"/>
        <v>0</v>
      </c>
      <c r="Z277" s="276">
        <f t="shared" si="54"/>
        <v>0</v>
      </c>
      <c r="AB277" s="80"/>
      <c r="AC277" s="80"/>
      <c r="AD277" s="81"/>
      <c r="AE277" s="80"/>
      <c r="AF277" s="81"/>
      <c r="AG277" s="82"/>
      <c r="AH277" s="83"/>
      <c r="AI277" s="83"/>
      <c r="AJ277" s="84"/>
      <c r="AK277" s="80"/>
      <c r="AL277" s="80"/>
      <c r="AM277" s="80"/>
      <c r="AN277" s="80"/>
    </row>
    <row r="278" spans="2:40" s="49" customFormat="1" ht="15.6" hidden="1" customHeight="1" outlineLevel="1">
      <c r="B278" s="596"/>
      <c r="C278" s="600"/>
      <c r="D278" s="601"/>
      <c r="E278" s="374" t="s">
        <v>451</v>
      </c>
      <c r="F278" s="248">
        <v>3375</v>
      </c>
      <c r="G278" s="252">
        <f>IF(AND(F278&lt;&gt;0,$D$31&lt;&gt;0),F278/$D$31,0)</f>
        <v>2.3834745762711864</v>
      </c>
      <c r="H278" s="86" t="s">
        <v>187</v>
      </c>
      <c r="I278" s="236">
        <v>0</v>
      </c>
      <c r="J278" s="252">
        <f t="shared" si="62"/>
        <v>0</v>
      </c>
      <c r="K278" s="358">
        <v>0</v>
      </c>
      <c r="L278" s="359">
        <v>0</v>
      </c>
      <c r="M278" s="325">
        <v>30</v>
      </c>
      <c r="N278" s="228">
        <f t="shared" ref="N278:N291" si="68">IF(M278&lt;&gt;0,INT(59/M278),0)</f>
        <v>1</v>
      </c>
      <c r="O278" s="268">
        <f t="shared" ref="O278:O291" si="69">F278*N278</f>
        <v>3375</v>
      </c>
      <c r="P278" s="345">
        <v>0</v>
      </c>
      <c r="Q278" s="272">
        <f t="shared" ref="Q278:Q291" si="70">O278*P278</f>
        <v>0</v>
      </c>
      <c r="R278" s="234" t="s">
        <v>68</v>
      </c>
      <c r="S278" s="235" t="s">
        <v>452</v>
      </c>
      <c r="T278" s="236">
        <v>0</v>
      </c>
      <c r="U278" s="236">
        <v>0.95</v>
      </c>
      <c r="V278" s="87">
        <f t="shared" si="52"/>
        <v>5.0000000000000044E-2</v>
      </c>
      <c r="W278" s="276">
        <f t="shared" si="53"/>
        <v>0</v>
      </c>
      <c r="X278" s="276">
        <f t="shared" si="54"/>
        <v>0</v>
      </c>
      <c r="Y278" s="276">
        <f t="shared" si="55"/>
        <v>6412.5</v>
      </c>
      <c r="Z278" s="276">
        <f t="shared" si="54"/>
        <v>4.5286016949152543</v>
      </c>
      <c r="AB278" s="80"/>
      <c r="AC278" s="80"/>
      <c r="AD278" s="81"/>
      <c r="AE278" s="80"/>
      <c r="AF278" s="81"/>
      <c r="AG278" s="82"/>
      <c r="AH278" s="83"/>
      <c r="AI278" s="83"/>
      <c r="AJ278" s="84"/>
      <c r="AK278" s="80"/>
      <c r="AL278" s="80"/>
      <c r="AM278" s="80"/>
      <c r="AN278" s="80"/>
    </row>
    <row r="279" spans="2:40" s="49" customFormat="1" ht="15.6" hidden="1" customHeight="1" outlineLevel="1">
      <c r="B279" s="596"/>
      <c r="C279" s="600"/>
      <c r="D279" s="601"/>
      <c r="E279" s="374" t="s">
        <v>453</v>
      </c>
      <c r="F279" s="248">
        <v>1848</v>
      </c>
      <c r="G279" s="252">
        <f t="shared" ref="G279:G290" si="71">IF(AND(F279&lt;&gt;0,$D$31&lt;&gt;0),F279/$D$31,0)</f>
        <v>1.3050847457627119</v>
      </c>
      <c r="H279" s="86" t="s">
        <v>187</v>
      </c>
      <c r="I279" s="236">
        <v>0</v>
      </c>
      <c r="J279" s="252">
        <f t="shared" si="62"/>
        <v>0</v>
      </c>
      <c r="K279" s="358">
        <v>0</v>
      </c>
      <c r="L279" s="359">
        <v>0</v>
      </c>
      <c r="M279" s="325">
        <v>30</v>
      </c>
      <c r="N279" s="228">
        <f t="shared" si="68"/>
        <v>1</v>
      </c>
      <c r="O279" s="268">
        <f t="shared" si="69"/>
        <v>1848</v>
      </c>
      <c r="P279" s="345">
        <v>0</v>
      </c>
      <c r="Q279" s="272">
        <f t="shared" si="70"/>
        <v>0</v>
      </c>
      <c r="R279" s="234" t="s">
        <v>68</v>
      </c>
      <c r="S279" s="235" t="s">
        <v>470</v>
      </c>
      <c r="T279" s="236">
        <v>0</v>
      </c>
      <c r="U279" s="236">
        <v>0.95</v>
      </c>
      <c r="V279" s="87">
        <f t="shared" si="52"/>
        <v>5.0000000000000044E-2</v>
      </c>
      <c r="W279" s="276">
        <f t="shared" si="53"/>
        <v>0</v>
      </c>
      <c r="X279" s="276">
        <f t="shared" si="54"/>
        <v>0</v>
      </c>
      <c r="Y279" s="276">
        <f t="shared" si="55"/>
        <v>3511.2</v>
      </c>
      <c r="Z279" s="276">
        <f t="shared" si="54"/>
        <v>2.4796610169491524</v>
      </c>
      <c r="AB279" s="80"/>
      <c r="AC279" s="80"/>
      <c r="AD279" s="81"/>
      <c r="AE279" s="80"/>
      <c r="AF279" s="81"/>
      <c r="AG279" s="82"/>
      <c r="AH279" s="83"/>
      <c r="AI279" s="83"/>
      <c r="AJ279" s="84"/>
      <c r="AK279" s="80"/>
      <c r="AL279" s="80"/>
      <c r="AM279" s="80"/>
      <c r="AN279" s="80"/>
    </row>
    <row r="280" spans="2:40" s="49" customFormat="1" ht="15.6" hidden="1" customHeight="1" outlineLevel="1">
      <c r="B280" s="596"/>
      <c r="C280" s="600"/>
      <c r="D280" s="601"/>
      <c r="E280" s="374"/>
      <c r="F280" s="248"/>
      <c r="G280" s="252">
        <f t="shared" si="71"/>
        <v>0</v>
      </c>
      <c r="H280" s="86" t="s">
        <v>187</v>
      </c>
      <c r="I280" s="236">
        <v>0</v>
      </c>
      <c r="J280" s="252">
        <f t="shared" si="62"/>
        <v>0</v>
      </c>
      <c r="K280" s="358"/>
      <c r="L280" s="359"/>
      <c r="M280" s="325"/>
      <c r="N280" s="228">
        <f t="shared" si="68"/>
        <v>0</v>
      </c>
      <c r="O280" s="268">
        <f t="shared" si="69"/>
        <v>0</v>
      </c>
      <c r="P280" s="345">
        <v>0</v>
      </c>
      <c r="Q280" s="272">
        <f t="shared" si="70"/>
        <v>0</v>
      </c>
      <c r="R280" s="234"/>
      <c r="S280" s="235"/>
      <c r="T280" s="236">
        <v>0</v>
      </c>
      <c r="U280" s="236">
        <v>0</v>
      </c>
      <c r="V280" s="87">
        <f t="shared" si="52"/>
        <v>1</v>
      </c>
      <c r="W280" s="276">
        <f t="shared" si="53"/>
        <v>0</v>
      </c>
      <c r="X280" s="276">
        <f t="shared" si="54"/>
        <v>0</v>
      </c>
      <c r="Y280" s="276">
        <f t="shared" si="55"/>
        <v>0</v>
      </c>
      <c r="Z280" s="276">
        <f t="shared" si="54"/>
        <v>0</v>
      </c>
      <c r="AB280" s="80"/>
      <c r="AC280" s="80"/>
      <c r="AD280" s="81"/>
      <c r="AE280" s="80"/>
      <c r="AF280" s="81"/>
      <c r="AG280" s="82"/>
      <c r="AH280" s="83"/>
      <c r="AI280" s="83"/>
      <c r="AJ280" s="84"/>
      <c r="AK280" s="80"/>
      <c r="AL280" s="80"/>
      <c r="AM280" s="80"/>
      <c r="AN280" s="80"/>
    </row>
    <row r="281" spans="2:40" s="49" customFormat="1" ht="15.6" hidden="1" customHeight="1" outlineLevel="1">
      <c r="B281" s="596"/>
      <c r="C281" s="600"/>
      <c r="D281" s="601"/>
      <c r="E281" s="374"/>
      <c r="F281" s="248"/>
      <c r="G281" s="252">
        <f t="shared" si="71"/>
        <v>0</v>
      </c>
      <c r="H281" s="86" t="s">
        <v>187</v>
      </c>
      <c r="I281" s="236">
        <v>0</v>
      </c>
      <c r="J281" s="252">
        <f t="shared" si="62"/>
        <v>0</v>
      </c>
      <c r="K281" s="358"/>
      <c r="L281" s="359"/>
      <c r="M281" s="325"/>
      <c r="N281" s="228">
        <f t="shared" si="68"/>
        <v>0</v>
      </c>
      <c r="O281" s="268">
        <f t="shared" si="69"/>
        <v>0</v>
      </c>
      <c r="P281" s="345">
        <v>0</v>
      </c>
      <c r="Q281" s="272">
        <f t="shared" si="70"/>
        <v>0</v>
      </c>
      <c r="R281" s="234"/>
      <c r="S281" s="235"/>
      <c r="T281" s="236">
        <v>0</v>
      </c>
      <c r="U281" s="236">
        <v>0</v>
      </c>
      <c r="V281" s="87">
        <f t="shared" si="52"/>
        <v>1</v>
      </c>
      <c r="W281" s="276">
        <f t="shared" si="53"/>
        <v>0</v>
      </c>
      <c r="X281" s="276">
        <f t="shared" si="54"/>
        <v>0</v>
      </c>
      <c r="Y281" s="276">
        <f t="shared" si="55"/>
        <v>0</v>
      </c>
      <c r="Z281" s="276">
        <f t="shared" si="54"/>
        <v>0</v>
      </c>
      <c r="AB281" s="80"/>
      <c r="AC281" s="80"/>
      <c r="AD281" s="81"/>
      <c r="AE281" s="80"/>
      <c r="AF281" s="81"/>
      <c r="AG281" s="82"/>
      <c r="AH281" s="83"/>
      <c r="AI281" s="83"/>
      <c r="AJ281" s="84"/>
      <c r="AK281" s="80"/>
      <c r="AL281" s="80"/>
      <c r="AM281" s="80"/>
      <c r="AN281" s="80"/>
    </row>
    <row r="282" spans="2:40" s="49" customFormat="1" ht="15.6" hidden="1" customHeight="1" outlineLevel="1">
      <c r="B282" s="596"/>
      <c r="C282" s="600"/>
      <c r="D282" s="601"/>
      <c r="E282" s="374"/>
      <c r="F282" s="248"/>
      <c r="G282" s="252">
        <f t="shared" si="71"/>
        <v>0</v>
      </c>
      <c r="H282" s="86" t="s">
        <v>187</v>
      </c>
      <c r="I282" s="236">
        <v>0</v>
      </c>
      <c r="J282" s="252">
        <f t="shared" si="62"/>
        <v>0</v>
      </c>
      <c r="K282" s="358"/>
      <c r="L282" s="359"/>
      <c r="M282" s="325"/>
      <c r="N282" s="228">
        <f t="shared" si="68"/>
        <v>0</v>
      </c>
      <c r="O282" s="268">
        <f t="shared" si="69"/>
        <v>0</v>
      </c>
      <c r="P282" s="345">
        <v>0</v>
      </c>
      <c r="Q282" s="272">
        <f t="shared" si="70"/>
        <v>0</v>
      </c>
      <c r="R282" s="234"/>
      <c r="S282" s="235"/>
      <c r="T282" s="236">
        <v>0</v>
      </c>
      <c r="U282" s="236">
        <v>0</v>
      </c>
      <c r="V282" s="87">
        <f t="shared" si="52"/>
        <v>1</v>
      </c>
      <c r="W282" s="276">
        <f t="shared" si="53"/>
        <v>0</v>
      </c>
      <c r="X282" s="276">
        <f t="shared" si="54"/>
        <v>0</v>
      </c>
      <c r="Y282" s="276">
        <f t="shared" si="55"/>
        <v>0</v>
      </c>
      <c r="Z282" s="276">
        <f t="shared" si="54"/>
        <v>0</v>
      </c>
      <c r="AB282" s="80"/>
      <c r="AC282" s="80"/>
      <c r="AD282" s="81"/>
      <c r="AE282" s="80"/>
      <c r="AF282" s="81"/>
      <c r="AG282" s="82"/>
      <c r="AH282" s="83"/>
      <c r="AI282" s="83"/>
      <c r="AJ282" s="84"/>
      <c r="AK282" s="80"/>
      <c r="AL282" s="80"/>
      <c r="AM282" s="80"/>
      <c r="AN282" s="80"/>
    </row>
    <row r="283" spans="2:40" s="49" customFormat="1" ht="15.6" hidden="1" customHeight="1" outlineLevel="1">
      <c r="B283" s="596"/>
      <c r="C283" s="600"/>
      <c r="D283" s="601"/>
      <c r="E283" s="374"/>
      <c r="F283" s="248"/>
      <c r="G283" s="252">
        <f t="shared" si="71"/>
        <v>0</v>
      </c>
      <c r="H283" s="86" t="s">
        <v>187</v>
      </c>
      <c r="I283" s="236">
        <v>0</v>
      </c>
      <c r="J283" s="252">
        <f t="shared" si="62"/>
        <v>0</v>
      </c>
      <c r="K283" s="358"/>
      <c r="L283" s="359"/>
      <c r="M283" s="325"/>
      <c r="N283" s="228">
        <f t="shared" si="68"/>
        <v>0</v>
      </c>
      <c r="O283" s="268">
        <f t="shared" si="69"/>
        <v>0</v>
      </c>
      <c r="P283" s="345">
        <v>0</v>
      </c>
      <c r="Q283" s="272">
        <f t="shared" si="70"/>
        <v>0</v>
      </c>
      <c r="R283" s="234"/>
      <c r="S283" s="235"/>
      <c r="T283" s="236">
        <v>0</v>
      </c>
      <c r="U283" s="236">
        <v>0</v>
      </c>
      <c r="V283" s="87">
        <f t="shared" si="52"/>
        <v>1</v>
      </c>
      <c r="W283" s="276">
        <f t="shared" si="53"/>
        <v>0</v>
      </c>
      <c r="X283" s="276">
        <f t="shared" si="54"/>
        <v>0</v>
      </c>
      <c r="Y283" s="276">
        <f t="shared" si="55"/>
        <v>0</v>
      </c>
      <c r="Z283" s="276">
        <f t="shared" si="54"/>
        <v>0</v>
      </c>
      <c r="AB283" s="80"/>
      <c r="AC283" s="80"/>
      <c r="AD283" s="81"/>
      <c r="AE283" s="80"/>
      <c r="AF283" s="81"/>
      <c r="AG283" s="82"/>
      <c r="AH283" s="83"/>
      <c r="AI283" s="83"/>
      <c r="AJ283" s="84"/>
      <c r="AK283" s="80"/>
      <c r="AL283" s="80"/>
      <c r="AM283" s="80"/>
      <c r="AN283" s="80"/>
    </row>
    <row r="284" spans="2:40" s="49" customFormat="1" ht="15.6" hidden="1" customHeight="1" outlineLevel="1">
      <c r="B284" s="596"/>
      <c r="C284" s="600"/>
      <c r="D284" s="601"/>
      <c r="E284" s="374"/>
      <c r="F284" s="248"/>
      <c r="G284" s="252">
        <f t="shared" si="71"/>
        <v>0</v>
      </c>
      <c r="H284" s="86" t="s">
        <v>187</v>
      </c>
      <c r="I284" s="236">
        <v>0</v>
      </c>
      <c r="J284" s="252">
        <f t="shared" si="62"/>
        <v>0</v>
      </c>
      <c r="K284" s="358"/>
      <c r="L284" s="359"/>
      <c r="M284" s="325"/>
      <c r="N284" s="228">
        <f t="shared" si="68"/>
        <v>0</v>
      </c>
      <c r="O284" s="268">
        <f t="shared" si="69"/>
        <v>0</v>
      </c>
      <c r="P284" s="345">
        <v>0</v>
      </c>
      <c r="Q284" s="272">
        <f t="shared" si="70"/>
        <v>0</v>
      </c>
      <c r="R284" s="234"/>
      <c r="S284" s="235"/>
      <c r="T284" s="236">
        <v>0</v>
      </c>
      <c r="U284" s="236">
        <v>0</v>
      </c>
      <c r="V284" s="87">
        <f t="shared" si="52"/>
        <v>1</v>
      </c>
      <c r="W284" s="276">
        <f t="shared" si="53"/>
        <v>0</v>
      </c>
      <c r="X284" s="276">
        <f t="shared" si="54"/>
        <v>0</v>
      </c>
      <c r="Y284" s="276">
        <f t="shared" si="55"/>
        <v>0</v>
      </c>
      <c r="Z284" s="276">
        <f t="shared" si="54"/>
        <v>0</v>
      </c>
      <c r="AB284" s="80"/>
      <c r="AC284" s="80"/>
      <c r="AD284" s="81"/>
      <c r="AE284" s="80"/>
      <c r="AF284" s="81"/>
      <c r="AG284" s="82"/>
      <c r="AH284" s="83"/>
      <c r="AI284" s="83"/>
      <c r="AJ284" s="84"/>
      <c r="AK284" s="80"/>
      <c r="AL284" s="80"/>
      <c r="AM284" s="80"/>
      <c r="AN284" s="80"/>
    </row>
    <row r="285" spans="2:40" s="49" customFormat="1" ht="15.6" hidden="1" customHeight="1" outlineLevel="1">
      <c r="B285" s="596"/>
      <c r="C285" s="600"/>
      <c r="D285" s="601"/>
      <c r="E285" s="374"/>
      <c r="F285" s="248"/>
      <c r="G285" s="252">
        <f t="shared" si="71"/>
        <v>0</v>
      </c>
      <c r="H285" s="86" t="s">
        <v>187</v>
      </c>
      <c r="I285" s="236">
        <v>0</v>
      </c>
      <c r="J285" s="252">
        <f t="shared" si="62"/>
        <v>0</v>
      </c>
      <c r="K285" s="358"/>
      <c r="L285" s="359"/>
      <c r="M285" s="325"/>
      <c r="N285" s="228">
        <f t="shared" si="68"/>
        <v>0</v>
      </c>
      <c r="O285" s="268">
        <f t="shared" si="69"/>
        <v>0</v>
      </c>
      <c r="P285" s="345">
        <v>0</v>
      </c>
      <c r="Q285" s="272">
        <f t="shared" si="70"/>
        <v>0</v>
      </c>
      <c r="R285" s="234"/>
      <c r="S285" s="235"/>
      <c r="T285" s="236">
        <v>0</v>
      </c>
      <c r="U285" s="236">
        <v>0</v>
      </c>
      <c r="V285" s="87">
        <f t="shared" ref="V285:V348" si="72">1-T285-U285</f>
        <v>1</v>
      </c>
      <c r="W285" s="276">
        <f t="shared" ref="W285:W348" si="73">T285*(F285+O285)</f>
        <v>0</v>
      </c>
      <c r="X285" s="276">
        <f t="shared" ref="X285:Z348" si="74">IF(AND(W285&lt;&gt;0,$D$31&lt;&gt;0),W285/$D$31,0)</f>
        <v>0</v>
      </c>
      <c r="Y285" s="276">
        <f t="shared" ref="Y285:Y348" si="75">U285*(F285+O285)</f>
        <v>0</v>
      </c>
      <c r="Z285" s="276">
        <f t="shared" si="74"/>
        <v>0</v>
      </c>
      <c r="AB285" s="80"/>
      <c r="AC285" s="80"/>
      <c r="AD285" s="81"/>
      <c r="AE285" s="80"/>
      <c r="AF285" s="81"/>
      <c r="AG285" s="82"/>
      <c r="AH285" s="83"/>
      <c r="AI285" s="83"/>
      <c r="AJ285" s="84"/>
      <c r="AK285" s="80"/>
      <c r="AL285" s="80"/>
      <c r="AM285" s="80"/>
      <c r="AN285" s="80"/>
    </row>
    <row r="286" spans="2:40" s="49" customFormat="1" ht="15.6" hidden="1" customHeight="1" outlineLevel="1">
      <c r="B286" s="596"/>
      <c r="C286" s="600"/>
      <c r="D286" s="601"/>
      <c r="E286" s="374"/>
      <c r="F286" s="248"/>
      <c r="G286" s="252">
        <f t="shared" si="71"/>
        <v>0</v>
      </c>
      <c r="H286" s="86" t="s">
        <v>187</v>
      </c>
      <c r="I286" s="236">
        <v>0</v>
      </c>
      <c r="J286" s="252">
        <f t="shared" si="62"/>
        <v>0</v>
      </c>
      <c r="K286" s="358"/>
      <c r="L286" s="359"/>
      <c r="M286" s="325"/>
      <c r="N286" s="228">
        <f t="shared" si="68"/>
        <v>0</v>
      </c>
      <c r="O286" s="268">
        <f t="shared" si="69"/>
        <v>0</v>
      </c>
      <c r="P286" s="345">
        <v>0</v>
      </c>
      <c r="Q286" s="272">
        <f t="shared" si="70"/>
        <v>0</v>
      </c>
      <c r="R286" s="234"/>
      <c r="S286" s="235"/>
      <c r="T286" s="236">
        <v>0</v>
      </c>
      <c r="U286" s="236">
        <v>0</v>
      </c>
      <c r="V286" s="87">
        <f t="shared" si="72"/>
        <v>1</v>
      </c>
      <c r="W286" s="276">
        <f t="shared" si="73"/>
        <v>0</v>
      </c>
      <c r="X286" s="276">
        <f t="shared" si="74"/>
        <v>0</v>
      </c>
      <c r="Y286" s="276">
        <f t="shared" si="75"/>
        <v>0</v>
      </c>
      <c r="Z286" s="276">
        <f t="shared" si="74"/>
        <v>0</v>
      </c>
      <c r="AB286" s="80"/>
      <c r="AC286" s="80"/>
      <c r="AD286" s="81"/>
      <c r="AE286" s="80"/>
      <c r="AF286" s="81"/>
      <c r="AG286" s="82"/>
      <c r="AH286" s="83"/>
      <c r="AI286" s="83"/>
      <c r="AJ286" s="84"/>
      <c r="AK286" s="80"/>
      <c r="AL286" s="80"/>
      <c r="AM286" s="80"/>
      <c r="AN286" s="80"/>
    </row>
    <row r="287" spans="2:40" s="49" customFormat="1" ht="15.6" hidden="1" customHeight="1" outlineLevel="1">
      <c r="B287" s="596"/>
      <c r="C287" s="600"/>
      <c r="D287" s="601"/>
      <c r="E287" s="374"/>
      <c r="F287" s="248"/>
      <c r="G287" s="252">
        <f t="shared" si="71"/>
        <v>0</v>
      </c>
      <c r="H287" s="86" t="s">
        <v>187</v>
      </c>
      <c r="I287" s="236">
        <v>0</v>
      </c>
      <c r="J287" s="252">
        <f t="shared" si="62"/>
        <v>0</v>
      </c>
      <c r="K287" s="358"/>
      <c r="L287" s="359"/>
      <c r="M287" s="325"/>
      <c r="N287" s="228">
        <f t="shared" si="68"/>
        <v>0</v>
      </c>
      <c r="O287" s="268">
        <f t="shared" si="69"/>
        <v>0</v>
      </c>
      <c r="P287" s="345">
        <v>0</v>
      </c>
      <c r="Q287" s="272">
        <f t="shared" si="70"/>
        <v>0</v>
      </c>
      <c r="R287" s="234"/>
      <c r="S287" s="235"/>
      <c r="T287" s="236">
        <v>0</v>
      </c>
      <c r="U287" s="236">
        <v>0</v>
      </c>
      <c r="V287" s="87">
        <f t="shared" si="72"/>
        <v>1</v>
      </c>
      <c r="W287" s="276">
        <f t="shared" si="73"/>
        <v>0</v>
      </c>
      <c r="X287" s="276">
        <f t="shared" si="74"/>
        <v>0</v>
      </c>
      <c r="Y287" s="276">
        <f t="shared" si="75"/>
        <v>0</v>
      </c>
      <c r="Z287" s="276">
        <f t="shared" si="74"/>
        <v>0</v>
      </c>
      <c r="AB287" s="80"/>
      <c r="AC287" s="80"/>
      <c r="AD287" s="81"/>
      <c r="AE287" s="80"/>
      <c r="AF287" s="81"/>
      <c r="AG287" s="82"/>
      <c r="AH287" s="83"/>
      <c r="AI287" s="83"/>
      <c r="AJ287" s="84"/>
      <c r="AK287" s="80"/>
      <c r="AL287" s="80"/>
      <c r="AM287" s="80"/>
      <c r="AN287" s="80"/>
    </row>
    <row r="288" spans="2:40" s="49" customFormat="1" ht="15.6" hidden="1" customHeight="1" outlineLevel="1">
      <c r="B288" s="596"/>
      <c r="C288" s="600"/>
      <c r="D288" s="601"/>
      <c r="E288" s="374"/>
      <c r="F288" s="248"/>
      <c r="G288" s="252">
        <f t="shared" si="71"/>
        <v>0</v>
      </c>
      <c r="H288" s="86" t="s">
        <v>187</v>
      </c>
      <c r="I288" s="236">
        <v>0</v>
      </c>
      <c r="J288" s="252">
        <f t="shared" si="62"/>
        <v>0</v>
      </c>
      <c r="K288" s="358"/>
      <c r="L288" s="359"/>
      <c r="M288" s="325"/>
      <c r="N288" s="228">
        <f t="shared" si="68"/>
        <v>0</v>
      </c>
      <c r="O288" s="268">
        <f t="shared" si="69"/>
        <v>0</v>
      </c>
      <c r="P288" s="345">
        <v>0</v>
      </c>
      <c r="Q288" s="272">
        <f t="shared" si="70"/>
        <v>0</v>
      </c>
      <c r="R288" s="234"/>
      <c r="S288" s="235"/>
      <c r="T288" s="236">
        <v>0</v>
      </c>
      <c r="U288" s="236">
        <v>0</v>
      </c>
      <c r="V288" s="87">
        <f t="shared" si="72"/>
        <v>1</v>
      </c>
      <c r="W288" s="276">
        <f t="shared" si="73"/>
        <v>0</v>
      </c>
      <c r="X288" s="276">
        <f t="shared" si="74"/>
        <v>0</v>
      </c>
      <c r="Y288" s="276">
        <f t="shared" si="75"/>
        <v>0</v>
      </c>
      <c r="Z288" s="276">
        <f t="shared" si="74"/>
        <v>0</v>
      </c>
      <c r="AB288" s="80"/>
      <c r="AC288" s="80"/>
      <c r="AD288" s="81"/>
      <c r="AE288" s="80"/>
      <c r="AF288" s="81"/>
      <c r="AG288" s="82"/>
      <c r="AH288" s="83"/>
      <c r="AI288" s="83"/>
      <c r="AJ288" s="84"/>
      <c r="AK288" s="80"/>
      <c r="AL288" s="80"/>
      <c r="AM288" s="80"/>
      <c r="AN288" s="80"/>
    </row>
    <row r="289" spans="2:40" s="49" customFormat="1" ht="15.6" hidden="1" customHeight="1" outlineLevel="1">
      <c r="B289" s="596"/>
      <c r="C289" s="600"/>
      <c r="D289" s="601"/>
      <c r="E289" s="374"/>
      <c r="F289" s="248"/>
      <c r="G289" s="252">
        <f t="shared" si="71"/>
        <v>0</v>
      </c>
      <c r="H289" s="86" t="s">
        <v>187</v>
      </c>
      <c r="I289" s="236">
        <v>0</v>
      </c>
      <c r="J289" s="252">
        <f t="shared" si="62"/>
        <v>0</v>
      </c>
      <c r="K289" s="358"/>
      <c r="L289" s="359"/>
      <c r="M289" s="325"/>
      <c r="N289" s="228">
        <f t="shared" si="68"/>
        <v>0</v>
      </c>
      <c r="O289" s="268">
        <f t="shared" si="69"/>
        <v>0</v>
      </c>
      <c r="P289" s="345">
        <v>0</v>
      </c>
      <c r="Q289" s="272">
        <f t="shared" si="70"/>
        <v>0</v>
      </c>
      <c r="R289" s="234"/>
      <c r="S289" s="235"/>
      <c r="T289" s="236">
        <v>0</v>
      </c>
      <c r="U289" s="236">
        <v>0</v>
      </c>
      <c r="V289" s="87">
        <f t="shared" si="72"/>
        <v>1</v>
      </c>
      <c r="W289" s="276">
        <f t="shared" si="73"/>
        <v>0</v>
      </c>
      <c r="X289" s="276">
        <f t="shared" si="74"/>
        <v>0</v>
      </c>
      <c r="Y289" s="276">
        <f t="shared" si="75"/>
        <v>0</v>
      </c>
      <c r="Z289" s="276">
        <f t="shared" si="74"/>
        <v>0</v>
      </c>
      <c r="AB289" s="80"/>
      <c r="AC289" s="80"/>
      <c r="AD289" s="81"/>
      <c r="AE289" s="80"/>
      <c r="AF289" s="81"/>
      <c r="AG289" s="82"/>
      <c r="AH289" s="83"/>
      <c r="AI289" s="83"/>
      <c r="AJ289" s="84"/>
      <c r="AK289" s="80"/>
      <c r="AL289" s="80"/>
      <c r="AM289" s="80"/>
      <c r="AN289" s="80"/>
    </row>
    <row r="290" spans="2:40" s="49" customFormat="1" ht="15.6" hidden="1" customHeight="1" outlineLevel="1">
      <c r="B290" s="596"/>
      <c r="C290" s="600"/>
      <c r="D290" s="601"/>
      <c r="E290" s="374"/>
      <c r="F290" s="248"/>
      <c r="G290" s="252">
        <f t="shared" si="71"/>
        <v>0</v>
      </c>
      <c r="H290" s="86" t="s">
        <v>187</v>
      </c>
      <c r="I290" s="236">
        <v>0</v>
      </c>
      <c r="J290" s="252">
        <f t="shared" si="62"/>
        <v>0</v>
      </c>
      <c r="K290" s="358"/>
      <c r="L290" s="359"/>
      <c r="M290" s="325"/>
      <c r="N290" s="228">
        <f t="shared" si="68"/>
        <v>0</v>
      </c>
      <c r="O290" s="268">
        <f t="shared" si="69"/>
        <v>0</v>
      </c>
      <c r="P290" s="345">
        <v>0</v>
      </c>
      <c r="Q290" s="272">
        <f t="shared" si="70"/>
        <v>0</v>
      </c>
      <c r="R290" s="234"/>
      <c r="S290" s="235"/>
      <c r="T290" s="236">
        <v>0</v>
      </c>
      <c r="U290" s="236">
        <v>0</v>
      </c>
      <c r="V290" s="87">
        <f t="shared" si="72"/>
        <v>1</v>
      </c>
      <c r="W290" s="276">
        <f t="shared" si="73"/>
        <v>0</v>
      </c>
      <c r="X290" s="276">
        <f t="shared" si="74"/>
        <v>0</v>
      </c>
      <c r="Y290" s="276">
        <f t="shared" si="75"/>
        <v>0</v>
      </c>
      <c r="Z290" s="276">
        <f t="shared" si="74"/>
        <v>0</v>
      </c>
      <c r="AB290" s="80"/>
      <c r="AC290" s="80"/>
      <c r="AD290" s="81"/>
      <c r="AE290" s="80"/>
      <c r="AF290" s="81"/>
      <c r="AG290" s="82"/>
      <c r="AH290" s="83"/>
      <c r="AI290" s="83"/>
      <c r="AJ290" s="84"/>
      <c r="AK290" s="80"/>
      <c r="AL290" s="80"/>
      <c r="AM290" s="80"/>
      <c r="AN290" s="80"/>
    </row>
    <row r="291" spans="2:40" s="49" customFormat="1" ht="15.6" hidden="1" customHeight="1" outlineLevel="1">
      <c r="B291" s="597"/>
      <c r="C291" s="602"/>
      <c r="D291" s="603"/>
      <c r="E291" s="374"/>
      <c r="F291" s="248"/>
      <c r="G291" s="252">
        <f>IF(AND(F291&lt;&gt;0,$D$31&lt;&gt;0),F291/$D$31,0)</f>
        <v>0</v>
      </c>
      <c r="H291" s="86" t="s">
        <v>187</v>
      </c>
      <c r="I291" s="236">
        <v>0</v>
      </c>
      <c r="J291" s="252">
        <f t="shared" si="62"/>
        <v>0</v>
      </c>
      <c r="K291" s="358"/>
      <c r="L291" s="359"/>
      <c r="M291" s="325"/>
      <c r="N291" s="228">
        <f t="shared" si="68"/>
        <v>0</v>
      </c>
      <c r="O291" s="268">
        <f t="shared" si="69"/>
        <v>0</v>
      </c>
      <c r="P291" s="345">
        <v>0</v>
      </c>
      <c r="Q291" s="272">
        <f t="shared" si="70"/>
        <v>0</v>
      </c>
      <c r="R291" s="234"/>
      <c r="S291" s="235"/>
      <c r="T291" s="236">
        <v>0</v>
      </c>
      <c r="U291" s="236">
        <v>0</v>
      </c>
      <c r="V291" s="87">
        <f t="shared" si="72"/>
        <v>1</v>
      </c>
      <c r="W291" s="276">
        <f t="shared" si="73"/>
        <v>0</v>
      </c>
      <c r="X291" s="276">
        <f t="shared" si="74"/>
        <v>0</v>
      </c>
      <c r="Y291" s="276">
        <f t="shared" si="75"/>
        <v>0</v>
      </c>
      <c r="Z291" s="276">
        <f t="shared" si="74"/>
        <v>0</v>
      </c>
      <c r="AB291" s="80"/>
      <c r="AC291" s="80"/>
      <c r="AD291" s="81"/>
      <c r="AE291" s="80"/>
      <c r="AF291" s="81"/>
      <c r="AG291" s="82"/>
      <c r="AH291" s="83"/>
      <c r="AI291" s="83"/>
      <c r="AJ291" s="84"/>
      <c r="AK291" s="80"/>
      <c r="AL291" s="80"/>
      <c r="AM291" s="80"/>
      <c r="AN291" s="80"/>
    </row>
    <row r="292" spans="2:40" s="49" customFormat="1" ht="15.75" collapsed="1">
      <c r="B292" s="88">
        <v>2.7</v>
      </c>
      <c r="C292" s="566" t="s">
        <v>270</v>
      </c>
      <c r="D292" s="567"/>
      <c r="E292" s="219" t="s">
        <v>187</v>
      </c>
      <c r="F292" s="247">
        <f>SUM(F293:F312)</f>
        <v>76917.919999999998</v>
      </c>
      <c r="G292" s="247">
        <f>IF(AND(F292&lt;&gt;0,$D$31&lt;&gt;0),F292/$D$31,0)</f>
        <v>54.320564971751409</v>
      </c>
      <c r="H292" s="85" cm="1">
        <f t="array" ref="H292">SUMPRODUCT((C91:D454="Superstructure: Internal Doors")*G91:G454)+SUMPRODUCT((C91:D454="Superstructure: Internal Walls and Partitions")*G91:G454)</f>
        <v>108.64112994350282</v>
      </c>
      <c r="I292" s="216" t="s">
        <v>187</v>
      </c>
      <c r="J292" s="249">
        <f>SUM(J293:J312)</f>
        <v>5768.8440000000001</v>
      </c>
      <c r="K292" s="230" t="s">
        <v>187</v>
      </c>
      <c r="L292" s="262" t="s">
        <v>187</v>
      </c>
      <c r="M292" s="264" t="s">
        <v>187</v>
      </c>
      <c r="N292" s="266" t="s">
        <v>187</v>
      </c>
      <c r="O292" s="269">
        <f>SUM(O293:O312)</f>
        <v>0</v>
      </c>
      <c r="P292" s="232" t="s">
        <v>187</v>
      </c>
      <c r="Q292" s="273">
        <f>SUM(Q293:Q312)</f>
        <v>0</v>
      </c>
      <c r="R292" s="231" t="s">
        <v>187</v>
      </c>
      <c r="S292" s="233" t="s">
        <v>187</v>
      </c>
      <c r="T292" s="278">
        <f>IF(W292&lt;&gt;0,W292/($F$292+$O$292),0)</f>
        <v>0</v>
      </c>
      <c r="U292" s="278">
        <f>IF(Y292&lt;&gt;0,Y292/($F$292+$O$292),0)</f>
        <v>0.94999999999999984</v>
      </c>
      <c r="V292" s="215">
        <f t="shared" si="72"/>
        <v>5.0000000000000155E-2</v>
      </c>
      <c r="W292" s="277">
        <f>SUM(W293:W312)</f>
        <v>0</v>
      </c>
      <c r="X292" s="277">
        <f t="shared" si="74"/>
        <v>0</v>
      </c>
      <c r="Y292" s="277">
        <f>SUM(Y293:Y312)</f>
        <v>73072.02399999999</v>
      </c>
      <c r="Z292" s="277">
        <f t="shared" si="74"/>
        <v>51.604536723163832</v>
      </c>
      <c r="AB292" s="80"/>
      <c r="AC292" s="80"/>
      <c r="AD292" s="81"/>
      <c r="AE292" s="80"/>
      <c r="AF292" s="81"/>
      <c r="AG292" s="82"/>
      <c r="AH292" s="83"/>
      <c r="AI292" s="83"/>
      <c r="AJ292" s="84"/>
      <c r="AK292" s="80"/>
      <c r="AL292" s="80"/>
      <c r="AM292" s="80"/>
      <c r="AN292" s="80"/>
    </row>
    <row r="293" spans="2:40" s="49" customFormat="1" ht="15.6" hidden="1" customHeight="1" outlineLevel="1">
      <c r="B293" s="595">
        <v>2.7</v>
      </c>
      <c r="C293" s="598" t="s">
        <v>270</v>
      </c>
      <c r="D293" s="599"/>
      <c r="E293" s="374" t="s">
        <v>445</v>
      </c>
      <c r="F293" s="248">
        <v>76917.919999999998</v>
      </c>
      <c r="G293" s="252">
        <f>IF(AND(F293&lt;&gt;0,$D$31&lt;&gt;0),F293/$D$31,0)</f>
        <v>54.320564971751409</v>
      </c>
      <c r="H293" s="86" t="s">
        <v>187</v>
      </c>
      <c r="I293" s="236">
        <v>7.4999999999999997E-2</v>
      </c>
      <c r="J293" s="252">
        <f t="shared" si="62"/>
        <v>5768.8440000000001</v>
      </c>
      <c r="K293" s="358">
        <v>53842.54</v>
      </c>
      <c r="L293" s="359">
        <v>0.06</v>
      </c>
      <c r="M293" s="325">
        <v>60</v>
      </c>
      <c r="N293" s="228">
        <f>IF(M293&lt;&gt;0,INT(59/M293),0)</f>
        <v>0</v>
      </c>
      <c r="O293" s="268">
        <f>F293*N293</f>
        <v>0</v>
      </c>
      <c r="P293" s="345">
        <v>7.4999999999999997E-2</v>
      </c>
      <c r="Q293" s="272">
        <f>O293*P293</f>
        <v>0</v>
      </c>
      <c r="R293" s="234" t="s">
        <v>68</v>
      </c>
      <c r="S293" s="235" t="s">
        <v>437</v>
      </c>
      <c r="T293" s="236">
        <v>0</v>
      </c>
      <c r="U293" s="236">
        <v>0.95</v>
      </c>
      <c r="V293" s="87">
        <f t="shared" si="72"/>
        <v>5.0000000000000044E-2</v>
      </c>
      <c r="W293" s="276">
        <f t="shared" si="73"/>
        <v>0</v>
      </c>
      <c r="X293" s="276">
        <f t="shared" si="74"/>
        <v>0</v>
      </c>
      <c r="Y293" s="276">
        <f t="shared" si="75"/>
        <v>73072.02399999999</v>
      </c>
      <c r="Z293" s="276">
        <f t="shared" si="74"/>
        <v>51.604536723163832</v>
      </c>
      <c r="AB293" s="80"/>
      <c r="AC293" s="80"/>
      <c r="AD293" s="81"/>
      <c r="AE293" s="80"/>
      <c r="AF293" s="81"/>
      <c r="AG293" s="82"/>
      <c r="AH293" s="83"/>
      <c r="AI293" s="83"/>
      <c r="AJ293" s="84"/>
      <c r="AK293" s="80"/>
      <c r="AL293" s="80"/>
      <c r="AM293" s="80"/>
      <c r="AN293" s="80"/>
    </row>
    <row r="294" spans="2:40" s="49" customFormat="1" ht="15.6" hidden="1" customHeight="1" outlineLevel="1">
      <c r="B294" s="596"/>
      <c r="C294" s="600"/>
      <c r="D294" s="601"/>
      <c r="E294" s="374"/>
      <c r="F294" s="248"/>
      <c r="G294" s="252">
        <f>IF(AND(F294&lt;&gt;0,$D$31&lt;&gt;0),F294/$D$31,0)</f>
        <v>0</v>
      </c>
      <c r="H294" s="86" t="s">
        <v>187</v>
      </c>
      <c r="I294" s="236">
        <v>0</v>
      </c>
      <c r="J294" s="252">
        <f t="shared" si="62"/>
        <v>0</v>
      </c>
      <c r="K294" s="358"/>
      <c r="L294" s="359"/>
      <c r="M294" s="325"/>
      <c r="N294" s="228">
        <f t="shared" ref="N294:N312" si="76">IF(M294&lt;&gt;0,INT(59/M294),0)</f>
        <v>0</v>
      </c>
      <c r="O294" s="268">
        <f t="shared" ref="O294:O312" si="77">F294*N294</f>
        <v>0</v>
      </c>
      <c r="P294" s="345">
        <v>0</v>
      </c>
      <c r="Q294" s="272">
        <f t="shared" ref="Q294:Q312" si="78">O294*P294</f>
        <v>0</v>
      </c>
      <c r="R294" s="234"/>
      <c r="S294" s="235"/>
      <c r="T294" s="236">
        <v>0</v>
      </c>
      <c r="U294" s="236">
        <v>0</v>
      </c>
      <c r="V294" s="87">
        <f t="shared" si="72"/>
        <v>1</v>
      </c>
      <c r="W294" s="276">
        <f t="shared" si="73"/>
        <v>0</v>
      </c>
      <c r="X294" s="276">
        <f t="shared" si="74"/>
        <v>0</v>
      </c>
      <c r="Y294" s="276">
        <f t="shared" si="75"/>
        <v>0</v>
      </c>
      <c r="Z294" s="276">
        <f t="shared" si="74"/>
        <v>0</v>
      </c>
      <c r="AB294" s="80"/>
      <c r="AC294" s="80"/>
      <c r="AD294" s="81"/>
      <c r="AE294" s="80"/>
      <c r="AF294" s="81"/>
      <c r="AG294" s="82"/>
      <c r="AH294" s="83"/>
      <c r="AI294" s="83"/>
      <c r="AJ294" s="84"/>
      <c r="AK294" s="80"/>
      <c r="AL294" s="80"/>
      <c r="AM294" s="80"/>
      <c r="AN294" s="80"/>
    </row>
    <row r="295" spans="2:40" s="49" customFormat="1" ht="15.6" hidden="1" customHeight="1" outlineLevel="1">
      <c r="B295" s="596"/>
      <c r="C295" s="600"/>
      <c r="D295" s="601"/>
      <c r="E295" s="374"/>
      <c r="F295" s="248"/>
      <c r="G295" s="252">
        <f t="shared" ref="G295:G306" si="79">IF(AND(F295&lt;&gt;0,$D$31&lt;&gt;0),F295/$D$31,0)</f>
        <v>0</v>
      </c>
      <c r="H295" s="86" t="s">
        <v>187</v>
      </c>
      <c r="I295" s="236">
        <v>0</v>
      </c>
      <c r="J295" s="252">
        <f t="shared" si="62"/>
        <v>0</v>
      </c>
      <c r="K295" s="358"/>
      <c r="L295" s="359"/>
      <c r="M295" s="325"/>
      <c r="N295" s="228">
        <f t="shared" si="76"/>
        <v>0</v>
      </c>
      <c r="O295" s="268">
        <f t="shared" si="77"/>
        <v>0</v>
      </c>
      <c r="P295" s="345">
        <v>0</v>
      </c>
      <c r="Q295" s="272">
        <f t="shared" si="78"/>
        <v>0</v>
      </c>
      <c r="R295" s="234"/>
      <c r="S295" s="235"/>
      <c r="T295" s="236">
        <v>0</v>
      </c>
      <c r="U295" s="236">
        <v>0</v>
      </c>
      <c r="V295" s="87">
        <f t="shared" si="72"/>
        <v>1</v>
      </c>
      <c r="W295" s="276">
        <f t="shared" si="73"/>
        <v>0</v>
      </c>
      <c r="X295" s="276">
        <f t="shared" si="74"/>
        <v>0</v>
      </c>
      <c r="Y295" s="276">
        <f t="shared" si="75"/>
        <v>0</v>
      </c>
      <c r="Z295" s="276">
        <f t="shared" si="74"/>
        <v>0</v>
      </c>
      <c r="AB295" s="80"/>
      <c r="AC295" s="80"/>
      <c r="AD295" s="81"/>
      <c r="AE295" s="80"/>
      <c r="AF295" s="81"/>
      <c r="AG295" s="82"/>
      <c r="AH295" s="83"/>
      <c r="AI295" s="83"/>
      <c r="AJ295" s="84"/>
      <c r="AK295" s="80"/>
      <c r="AL295" s="80"/>
      <c r="AM295" s="80"/>
      <c r="AN295" s="80"/>
    </row>
    <row r="296" spans="2:40" s="49" customFormat="1" ht="15.6" hidden="1" customHeight="1" outlineLevel="1">
      <c r="B296" s="596"/>
      <c r="C296" s="600"/>
      <c r="D296" s="601"/>
      <c r="E296" s="374"/>
      <c r="F296" s="248"/>
      <c r="G296" s="252">
        <f t="shared" si="79"/>
        <v>0</v>
      </c>
      <c r="H296" s="86" t="s">
        <v>187</v>
      </c>
      <c r="I296" s="236">
        <v>0</v>
      </c>
      <c r="J296" s="252">
        <f t="shared" si="62"/>
        <v>0</v>
      </c>
      <c r="K296" s="358"/>
      <c r="L296" s="359"/>
      <c r="M296" s="325"/>
      <c r="N296" s="228">
        <f t="shared" si="76"/>
        <v>0</v>
      </c>
      <c r="O296" s="268">
        <f t="shared" si="77"/>
        <v>0</v>
      </c>
      <c r="P296" s="345">
        <v>0</v>
      </c>
      <c r="Q296" s="272">
        <f t="shared" si="78"/>
        <v>0</v>
      </c>
      <c r="R296" s="234"/>
      <c r="S296" s="235"/>
      <c r="T296" s="236">
        <v>0</v>
      </c>
      <c r="U296" s="236">
        <v>0</v>
      </c>
      <c r="V296" s="87">
        <f t="shared" si="72"/>
        <v>1</v>
      </c>
      <c r="W296" s="276">
        <f t="shared" si="73"/>
        <v>0</v>
      </c>
      <c r="X296" s="276">
        <f t="shared" si="74"/>
        <v>0</v>
      </c>
      <c r="Y296" s="276">
        <f t="shared" si="75"/>
        <v>0</v>
      </c>
      <c r="Z296" s="276">
        <f t="shared" si="74"/>
        <v>0</v>
      </c>
      <c r="AB296" s="80"/>
      <c r="AC296" s="80"/>
      <c r="AD296" s="81"/>
      <c r="AE296" s="80"/>
      <c r="AF296" s="81"/>
      <c r="AG296" s="82"/>
      <c r="AH296" s="83"/>
      <c r="AI296" s="83"/>
      <c r="AJ296" s="84"/>
      <c r="AK296" s="80"/>
      <c r="AL296" s="80"/>
      <c r="AM296" s="80"/>
      <c r="AN296" s="80"/>
    </row>
    <row r="297" spans="2:40" s="49" customFormat="1" ht="15.6" hidden="1" customHeight="1" outlineLevel="1">
      <c r="B297" s="596"/>
      <c r="C297" s="600"/>
      <c r="D297" s="601"/>
      <c r="E297" s="374"/>
      <c r="F297" s="248"/>
      <c r="G297" s="252">
        <f t="shared" si="79"/>
        <v>0</v>
      </c>
      <c r="H297" s="86" t="s">
        <v>187</v>
      </c>
      <c r="I297" s="236">
        <v>0</v>
      </c>
      <c r="J297" s="252">
        <f t="shared" si="62"/>
        <v>0</v>
      </c>
      <c r="K297" s="358"/>
      <c r="L297" s="359"/>
      <c r="M297" s="325"/>
      <c r="N297" s="228">
        <f t="shared" si="76"/>
        <v>0</v>
      </c>
      <c r="O297" s="268">
        <f t="shared" si="77"/>
        <v>0</v>
      </c>
      <c r="P297" s="345">
        <v>0</v>
      </c>
      <c r="Q297" s="272">
        <f t="shared" si="78"/>
        <v>0</v>
      </c>
      <c r="R297" s="234"/>
      <c r="S297" s="235"/>
      <c r="T297" s="236">
        <v>0</v>
      </c>
      <c r="U297" s="236">
        <v>0</v>
      </c>
      <c r="V297" s="87">
        <f t="shared" si="72"/>
        <v>1</v>
      </c>
      <c r="W297" s="276">
        <f t="shared" si="73"/>
        <v>0</v>
      </c>
      <c r="X297" s="276">
        <f t="shared" si="74"/>
        <v>0</v>
      </c>
      <c r="Y297" s="276">
        <f t="shared" si="75"/>
        <v>0</v>
      </c>
      <c r="Z297" s="276">
        <f t="shared" si="74"/>
        <v>0</v>
      </c>
      <c r="AB297" s="80"/>
      <c r="AC297" s="80"/>
      <c r="AD297" s="81"/>
      <c r="AE297" s="80"/>
      <c r="AF297" s="81"/>
      <c r="AG297" s="82"/>
      <c r="AH297" s="83"/>
      <c r="AI297" s="83"/>
      <c r="AJ297" s="84"/>
      <c r="AK297" s="80"/>
      <c r="AL297" s="80"/>
      <c r="AM297" s="80"/>
      <c r="AN297" s="80"/>
    </row>
    <row r="298" spans="2:40" s="49" customFormat="1" ht="15.6" hidden="1" customHeight="1" outlineLevel="1">
      <c r="B298" s="596"/>
      <c r="C298" s="600"/>
      <c r="D298" s="601"/>
      <c r="E298" s="374"/>
      <c r="F298" s="248"/>
      <c r="G298" s="252">
        <f t="shared" si="79"/>
        <v>0</v>
      </c>
      <c r="H298" s="86" t="s">
        <v>187</v>
      </c>
      <c r="I298" s="236">
        <v>0</v>
      </c>
      <c r="J298" s="252">
        <f t="shared" si="62"/>
        <v>0</v>
      </c>
      <c r="K298" s="358"/>
      <c r="L298" s="359"/>
      <c r="M298" s="325"/>
      <c r="N298" s="228">
        <f t="shared" si="76"/>
        <v>0</v>
      </c>
      <c r="O298" s="268">
        <f t="shared" si="77"/>
        <v>0</v>
      </c>
      <c r="P298" s="345">
        <v>0</v>
      </c>
      <c r="Q298" s="272">
        <f t="shared" si="78"/>
        <v>0</v>
      </c>
      <c r="R298" s="234"/>
      <c r="S298" s="235"/>
      <c r="T298" s="236">
        <v>0</v>
      </c>
      <c r="U298" s="236">
        <v>0</v>
      </c>
      <c r="V298" s="87">
        <f t="shared" si="72"/>
        <v>1</v>
      </c>
      <c r="W298" s="276">
        <f t="shared" si="73"/>
        <v>0</v>
      </c>
      <c r="X298" s="276">
        <f t="shared" si="74"/>
        <v>0</v>
      </c>
      <c r="Y298" s="276">
        <f t="shared" si="75"/>
        <v>0</v>
      </c>
      <c r="Z298" s="276">
        <f t="shared" si="74"/>
        <v>0</v>
      </c>
      <c r="AB298" s="80"/>
      <c r="AC298" s="80"/>
      <c r="AD298" s="81"/>
      <c r="AE298" s="80"/>
      <c r="AF298" s="81"/>
      <c r="AG298" s="82"/>
      <c r="AH298" s="83"/>
      <c r="AI298" s="83"/>
      <c r="AJ298" s="84"/>
      <c r="AK298" s="80"/>
      <c r="AL298" s="80"/>
      <c r="AM298" s="80"/>
      <c r="AN298" s="80"/>
    </row>
    <row r="299" spans="2:40" s="49" customFormat="1" ht="15.6" hidden="1" customHeight="1" outlineLevel="1">
      <c r="B299" s="596"/>
      <c r="C299" s="600"/>
      <c r="D299" s="601"/>
      <c r="E299" s="374"/>
      <c r="F299" s="248"/>
      <c r="G299" s="252">
        <f t="shared" si="79"/>
        <v>0</v>
      </c>
      <c r="H299" s="86" t="s">
        <v>187</v>
      </c>
      <c r="I299" s="236">
        <v>0</v>
      </c>
      <c r="J299" s="252">
        <f t="shared" si="62"/>
        <v>0</v>
      </c>
      <c r="K299" s="358"/>
      <c r="L299" s="359"/>
      <c r="M299" s="325"/>
      <c r="N299" s="228">
        <f t="shared" si="76"/>
        <v>0</v>
      </c>
      <c r="O299" s="268">
        <f t="shared" si="77"/>
        <v>0</v>
      </c>
      <c r="P299" s="345">
        <v>0</v>
      </c>
      <c r="Q299" s="272">
        <f t="shared" si="78"/>
        <v>0</v>
      </c>
      <c r="R299" s="234"/>
      <c r="S299" s="235"/>
      <c r="T299" s="236">
        <v>0</v>
      </c>
      <c r="U299" s="236">
        <v>0</v>
      </c>
      <c r="V299" s="87">
        <f t="shared" si="72"/>
        <v>1</v>
      </c>
      <c r="W299" s="276">
        <f t="shared" si="73"/>
        <v>0</v>
      </c>
      <c r="X299" s="276">
        <f t="shared" si="74"/>
        <v>0</v>
      </c>
      <c r="Y299" s="276">
        <f t="shared" si="75"/>
        <v>0</v>
      </c>
      <c r="Z299" s="276">
        <f t="shared" si="74"/>
        <v>0</v>
      </c>
      <c r="AB299" s="80"/>
      <c r="AC299" s="80"/>
      <c r="AD299" s="81"/>
      <c r="AE299" s="80"/>
      <c r="AF299" s="81"/>
      <c r="AG299" s="82"/>
      <c r="AH299" s="83"/>
      <c r="AI299" s="83"/>
      <c r="AJ299" s="84"/>
      <c r="AK299" s="80"/>
      <c r="AL299" s="80"/>
      <c r="AM299" s="80"/>
      <c r="AN299" s="80"/>
    </row>
    <row r="300" spans="2:40" s="49" customFormat="1" ht="15.6" hidden="1" customHeight="1" outlineLevel="1">
      <c r="B300" s="596"/>
      <c r="C300" s="600"/>
      <c r="D300" s="601"/>
      <c r="E300" s="374"/>
      <c r="F300" s="248"/>
      <c r="G300" s="252">
        <f t="shared" si="79"/>
        <v>0</v>
      </c>
      <c r="H300" s="86" t="s">
        <v>187</v>
      </c>
      <c r="I300" s="236">
        <v>0</v>
      </c>
      <c r="J300" s="252">
        <f t="shared" si="62"/>
        <v>0</v>
      </c>
      <c r="K300" s="358"/>
      <c r="L300" s="359"/>
      <c r="M300" s="325"/>
      <c r="N300" s="228">
        <f t="shared" si="76"/>
        <v>0</v>
      </c>
      <c r="O300" s="268">
        <f t="shared" si="77"/>
        <v>0</v>
      </c>
      <c r="P300" s="345">
        <v>0</v>
      </c>
      <c r="Q300" s="272">
        <f t="shared" si="78"/>
        <v>0</v>
      </c>
      <c r="R300" s="234"/>
      <c r="S300" s="235"/>
      <c r="T300" s="236">
        <v>0</v>
      </c>
      <c r="U300" s="236">
        <v>0</v>
      </c>
      <c r="V300" s="87">
        <f t="shared" si="72"/>
        <v>1</v>
      </c>
      <c r="W300" s="276">
        <f t="shared" si="73"/>
        <v>0</v>
      </c>
      <c r="X300" s="276">
        <f t="shared" si="74"/>
        <v>0</v>
      </c>
      <c r="Y300" s="276">
        <f t="shared" si="75"/>
        <v>0</v>
      </c>
      <c r="Z300" s="276">
        <f t="shared" si="74"/>
        <v>0</v>
      </c>
      <c r="AB300" s="80"/>
      <c r="AC300" s="80"/>
      <c r="AD300" s="81"/>
      <c r="AE300" s="80"/>
      <c r="AF300" s="81"/>
      <c r="AG300" s="82"/>
      <c r="AH300" s="83"/>
      <c r="AI300" s="83"/>
      <c r="AJ300" s="84"/>
      <c r="AK300" s="80"/>
      <c r="AL300" s="80"/>
      <c r="AM300" s="80"/>
      <c r="AN300" s="80"/>
    </row>
    <row r="301" spans="2:40" s="49" customFormat="1" ht="15.6" hidden="1" customHeight="1" outlineLevel="1">
      <c r="B301" s="596"/>
      <c r="C301" s="600"/>
      <c r="D301" s="601"/>
      <c r="E301" s="374"/>
      <c r="F301" s="248"/>
      <c r="G301" s="252">
        <f t="shared" si="79"/>
        <v>0</v>
      </c>
      <c r="H301" s="86" t="s">
        <v>187</v>
      </c>
      <c r="I301" s="236">
        <v>0</v>
      </c>
      <c r="J301" s="252">
        <f t="shared" si="62"/>
        <v>0</v>
      </c>
      <c r="K301" s="358"/>
      <c r="L301" s="359"/>
      <c r="M301" s="325"/>
      <c r="N301" s="228">
        <f t="shared" si="76"/>
        <v>0</v>
      </c>
      <c r="O301" s="268">
        <f t="shared" si="77"/>
        <v>0</v>
      </c>
      <c r="P301" s="345">
        <v>0</v>
      </c>
      <c r="Q301" s="272">
        <f t="shared" si="78"/>
        <v>0</v>
      </c>
      <c r="R301" s="234"/>
      <c r="S301" s="235"/>
      <c r="T301" s="236">
        <v>0</v>
      </c>
      <c r="U301" s="236">
        <v>0</v>
      </c>
      <c r="V301" s="87">
        <f t="shared" si="72"/>
        <v>1</v>
      </c>
      <c r="W301" s="276">
        <f t="shared" si="73"/>
        <v>0</v>
      </c>
      <c r="X301" s="276">
        <f t="shared" si="74"/>
        <v>0</v>
      </c>
      <c r="Y301" s="276">
        <f t="shared" si="75"/>
        <v>0</v>
      </c>
      <c r="Z301" s="276">
        <f t="shared" si="74"/>
        <v>0</v>
      </c>
      <c r="AB301" s="80"/>
      <c r="AC301" s="80"/>
      <c r="AD301" s="81"/>
      <c r="AE301" s="80"/>
      <c r="AF301" s="81"/>
      <c r="AG301" s="82"/>
      <c r="AH301" s="83"/>
      <c r="AI301" s="83"/>
      <c r="AJ301" s="84"/>
      <c r="AK301" s="80"/>
      <c r="AL301" s="80"/>
      <c r="AM301" s="80"/>
      <c r="AN301" s="80"/>
    </row>
    <row r="302" spans="2:40" s="49" customFormat="1" ht="15.6" hidden="1" customHeight="1" outlineLevel="1">
      <c r="B302" s="596"/>
      <c r="C302" s="600"/>
      <c r="D302" s="601"/>
      <c r="E302" s="374"/>
      <c r="F302" s="248"/>
      <c r="G302" s="252">
        <f t="shared" si="79"/>
        <v>0</v>
      </c>
      <c r="H302" s="86" t="s">
        <v>187</v>
      </c>
      <c r="I302" s="236">
        <v>0</v>
      </c>
      <c r="J302" s="252">
        <f t="shared" si="62"/>
        <v>0</v>
      </c>
      <c r="K302" s="358"/>
      <c r="L302" s="359"/>
      <c r="M302" s="325"/>
      <c r="N302" s="228">
        <f t="shared" si="76"/>
        <v>0</v>
      </c>
      <c r="O302" s="268">
        <f t="shared" si="77"/>
        <v>0</v>
      </c>
      <c r="P302" s="345">
        <v>0</v>
      </c>
      <c r="Q302" s="272">
        <f t="shared" si="78"/>
        <v>0</v>
      </c>
      <c r="R302" s="234"/>
      <c r="S302" s="235"/>
      <c r="T302" s="236">
        <v>0</v>
      </c>
      <c r="U302" s="236">
        <v>0</v>
      </c>
      <c r="V302" s="87">
        <f t="shared" si="72"/>
        <v>1</v>
      </c>
      <c r="W302" s="276">
        <f t="shared" si="73"/>
        <v>0</v>
      </c>
      <c r="X302" s="276">
        <f t="shared" si="74"/>
        <v>0</v>
      </c>
      <c r="Y302" s="276">
        <f t="shared" si="75"/>
        <v>0</v>
      </c>
      <c r="Z302" s="276">
        <f t="shared" si="74"/>
        <v>0</v>
      </c>
      <c r="AB302" s="80"/>
      <c r="AC302" s="80"/>
      <c r="AD302" s="81"/>
      <c r="AE302" s="80"/>
      <c r="AF302" s="81"/>
      <c r="AG302" s="82"/>
      <c r="AH302" s="83"/>
      <c r="AI302" s="83"/>
      <c r="AJ302" s="84"/>
      <c r="AK302" s="80"/>
      <c r="AL302" s="80"/>
      <c r="AM302" s="80"/>
      <c r="AN302" s="80"/>
    </row>
    <row r="303" spans="2:40" s="49" customFormat="1" ht="15.6" hidden="1" customHeight="1" outlineLevel="1">
      <c r="B303" s="596"/>
      <c r="C303" s="600"/>
      <c r="D303" s="601"/>
      <c r="E303" s="374"/>
      <c r="F303" s="248"/>
      <c r="G303" s="252">
        <f t="shared" si="79"/>
        <v>0</v>
      </c>
      <c r="H303" s="86" t="s">
        <v>187</v>
      </c>
      <c r="I303" s="236">
        <v>0</v>
      </c>
      <c r="J303" s="252">
        <f t="shared" si="62"/>
        <v>0</v>
      </c>
      <c r="K303" s="358"/>
      <c r="L303" s="359"/>
      <c r="M303" s="325"/>
      <c r="N303" s="228">
        <f t="shared" si="76"/>
        <v>0</v>
      </c>
      <c r="O303" s="268">
        <f t="shared" si="77"/>
        <v>0</v>
      </c>
      <c r="P303" s="345">
        <v>0</v>
      </c>
      <c r="Q303" s="272">
        <f t="shared" si="78"/>
        <v>0</v>
      </c>
      <c r="R303" s="234"/>
      <c r="S303" s="235"/>
      <c r="T303" s="236">
        <v>0</v>
      </c>
      <c r="U303" s="236">
        <v>0</v>
      </c>
      <c r="V303" s="87">
        <f t="shared" si="72"/>
        <v>1</v>
      </c>
      <c r="W303" s="276">
        <f t="shared" si="73"/>
        <v>0</v>
      </c>
      <c r="X303" s="276">
        <f t="shared" si="74"/>
        <v>0</v>
      </c>
      <c r="Y303" s="276">
        <f t="shared" si="75"/>
        <v>0</v>
      </c>
      <c r="Z303" s="276">
        <f t="shared" si="74"/>
        <v>0</v>
      </c>
      <c r="AB303" s="80"/>
      <c r="AC303" s="80"/>
      <c r="AD303" s="81"/>
      <c r="AE303" s="80"/>
      <c r="AF303" s="81"/>
      <c r="AG303" s="82"/>
      <c r="AH303" s="83"/>
      <c r="AI303" s="83"/>
      <c r="AJ303" s="84"/>
      <c r="AK303" s="80"/>
      <c r="AL303" s="80"/>
      <c r="AM303" s="80"/>
      <c r="AN303" s="80"/>
    </row>
    <row r="304" spans="2:40" s="49" customFormat="1" ht="15.6" hidden="1" customHeight="1" outlineLevel="1">
      <c r="B304" s="596"/>
      <c r="C304" s="600"/>
      <c r="D304" s="601"/>
      <c r="E304" s="374"/>
      <c r="F304" s="248"/>
      <c r="G304" s="252">
        <f t="shared" si="79"/>
        <v>0</v>
      </c>
      <c r="H304" s="86" t="s">
        <v>187</v>
      </c>
      <c r="I304" s="236">
        <v>0</v>
      </c>
      <c r="J304" s="252">
        <f t="shared" si="62"/>
        <v>0</v>
      </c>
      <c r="K304" s="358"/>
      <c r="L304" s="359"/>
      <c r="M304" s="325"/>
      <c r="N304" s="228">
        <f t="shared" si="76"/>
        <v>0</v>
      </c>
      <c r="O304" s="268">
        <f t="shared" si="77"/>
        <v>0</v>
      </c>
      <c r="P304" s="345">
        <v>0</v>
      </c>
      <c r="Q304" s="272">
        <f t="shared" si="78"/>
        <v>0</v>
      </c>
      <c r="R304" s="234"/>
      <c r="S304" s="235"/>
      <c r="T304" s="236">
        <v>0</v>
      </c>
      <c r="U304" s="236">
        <v>0</v>
      </c>
      <c r="V304" s="87">
        <f t="shared" si="72"/>
        <v>1</v>
      </c>
      <c r="W304" s="276">
        <f t="shared" si="73"/>
        <v>0</v>
      </c>
      <c r="X304" s="276">
        <f t="shared" si="74"/>
        <v>0</v>
      </c>
      <c r="Y304" s="276">
        <f t="shared" si="75"/>
        <v>0</v>
      </c>
      <c r="Z304" s="276">
        <f t="shared" si="74"/>
        <v>0</v>
      </c>
      <c r="AB304" s="80"/>
      <c r="AC304" s="80"/>
      <c r="AD304" s="81"/>
      <c r="AE304" s="80"/>
      <c r="AF304" s="81"/>
      <c r="AG304" s="82"/>
      <c r="AH304" s="83"/>
      <c r="AI304" s="83"/>
      <c r="AJ304" s="84"/>
      <c r="AK304" s="80"/>
      <c r="AL304" s="80"/>
      <c r="AM304" s="80"/>
      <c r="AN304" s="80"/>
    </row>
    <row r="305" spans="2:40" s="49" customFormat="1" ht="15.6" hidden="1" customHeight="1" outlineLevel="1">
      <c r="B305" s="596"/>
      <c r="C305" s="600"/>
      <c r="D305" s="601"/>
      <c r="E305" s="374"/>
      <c r="F305" s="248"/>
      <c r="G305" s="252">
        <f t="shared" si="79"/>
        <v>0</v>
      </c>
      <c r="H305" s="86" t="s">
        <v>187</v>
      </c>
      <c r="I305" s="236">
        <v>0</v>
      </c>
      <c r="J305" s="252">
        <f t="shared" si="62"/>
        <v>0</v>
      </c>
      <c r="K305" s="358"/>
      <c r="L305" s="359"/>
      <c r="M305" s="325"/>
      <c r="N305" s="228">
        <f t="shared" si="76"/>
        <v>0</v>
      </c>
      <c r="O305" s="268">
        <f t="shared" si="77"/>
        <v>0</v>
      </c>
      <c r="P305" s="345">
        <v>0</v>
      </c>
      <c r="Q305" s="272">
        <f t="shared" si="78"/>
        <v>0</v>
      </c>
      <c r="R305" s="234"/>
      <c r="S305" s="235"/>
      <c r="T305" s="236">
        <v>0</v>
      </c>
      <c r="U305" s="236">
        <v>0</v>
      </c>
      <c r="V305" s="87">
        <f t="shared" si="72"/>
        <v>1</v>
      </c>
      <c r="W305" s="276">
        <f t="shared" si="73"/>
        <v>0</v>
      </c>
      <c r="X305" s="276">
        <f t="shared" si="74"/>
        <v>0</v>
      </c>
      <c r="Y305" s="276">
        <f t="shared" si="75"/>
        <v>0</v>
      </c>
      <c r="Z305" s="276">
        <f t="shared" si="74"/>
        <v>0</v>
      </c>
      <c r="AB305" s="80"/>
      <c r="AC305" s="80"/>
      <c r="AD305" s="81"/>
      <c r="AE305" s="80"/>
      <c r="AF305" s="81"/>
      <c r="AG305" s="82"/>
      <c r="AH305" s="83"/>
      <c r="AI305" s="83"/>
      <c r="AJ305" s="84"/>
      <c r="AK305" s="80"/>
      <c r="AL305" s="80"/>
      <c r="AM305" s="80"/>
      <c r="AN305" s="80"/>
    </row>
    <row r="306" spans="2:40" s="49" customFormat="1" ht="15.6" hidden="1" customHeight="1" outlineLevel="1">
      <c r="B306" s="596"/>
      <c r="C306" s="600"/>
      <c r="D306" s="601"/>
      <c r="E306" s="374"/>
      <c r="F306" s="248"/>
      <c r="G306" s="252">
        <f t="shared" si="79"/>
        <v>0</v>
      </c>
      <c r="H306" s="86" t="s">
        <v>187</v>
      </c>
      <c r="I306" s="236">
        <v>0</v>
      </c>
      <c r="J306" s="252">
        <f t="shared" si="62"/>
        <v>0</v>
      </c>
      <c r="K306" s="358"/>
      <c r="L306" s="359"/>
      <c r="M306" s="325"/>
      <c r="N306" s="228">
        <f t="shared" si="76"/>
        <v>0</v>
      </c>
      <c r="O306" s="268">
        <f t="shared" si="77"/>
        <v>0</v>
      </c>
      <c r="P306" s="345">
        <v>0</v>
      </c>
      <c r="Q306" s="272">
        <f t="shared" si="78"/>
        <v>0</v>
      </c>
      <c r="R306" s="234"/>
      <c r="S306" s="235"/>
      <c r="T306" s="236">
        <v>0</v>
      </c>
      <c r="U306" s="236">
        <v>0</v>
      </c>
      <c r="V306" s="87">
        <f t="shared" si="72"/>
        <v>1</v>
      </c>
      <c r="W306" s="276">
        <f t="shared" si="73"/>
        <v>0</v>
      </c>
      <c r="X306" s="276">
        <f t="shared" si="74"/>
        <v>0</v>
      </c>
      <c r="Y306" s="276">
        <f t="shared" si="75"/>
        <v>0</v>
      </c>
      <c r="Z306" s="276">
        <f t="shared" si="74"/>
        <v>0</v>
      </c>
      <c r="AB306" s="80"/>
      <c r="AC306" s="80"/>
      <c r="AD306" s="81"/>
      <c r="AE306" s="80"/>
      <c r="AF306" s="81"/>
      <c r="AG306" s="82"/>
      <c r="AH306" s="83"/>
      <c r="AI306" s="83"/>
      <c r="AJ306" s="84"/>
      <c r="AK306" s="80"/>
      <c r="AL306" s="80"/>
      <c r="AM306" s="80"/>
      <c r="AN306" s="80"/>
    </row>
    <row r="307" spans="2:40" s="49" customFormat="1" ht="15.6" hidden="1" customHeight="1" outlineLevel="1">
      <c r="B307" s="596"/>
      <c r="C307" s="600"/>
      <c r="D307" s="601"/>
      <c r="E307" s="374"/>
      <c r="F307" s="248"/>
      <c r="G307" s="252">
        <f>IF(AND(F307&lt;&gt;0,$D$31&lt;&gt;0),F307/$D$31,0)</f>
        <v>0</v>
      </c>
      <c r="H307" s="86" t="s">
        <v>187</v>
      </c>
      <c r="I307" s="236">
        <v>0</v>
      </c>
      <c r="J307" s="252">
        <f t="shared" si="62"/>
        <v>0</v>
      </c>
      <c r="K307" s="358"/>
      <c r="L307" s="359"/>
      <c r="M307" s="325"/>
      <c r="N307" s="228">
        <f t="shared" si="76"/>
        <v>0</v>
      </c>
      <c r="O307" s="268">
        <f t="shared" si="77"/>
        <v>0</v>
      </c>
      <c r="P307" s="345">
        <v>0</v>
      </c>
      <c r="Q307" s="272">
        <f t="shared" si="78"/>
        <v>0</v>
      </c>
      <c r="R307" s="234"/>
      <c r="S307" s="235"/>
      <c r="T307" s="236">
        <v>0</v>
      </c>
      <c r="U307" s="236">
        <v>0</v>
      </c>
      <c r="V307" s="87">
        <f t="shared" si="72"/>
        <v>1</v>
      </c>
      <c r="W307" s="276">
        <f t="shared" si="73"/>
        <v>0</v>
      </c>
      <c r="X307" s="276">
        <f t="shared" si="74"/>
        <v>0</v>
      </c>
      <c r="Y307" s="276">
        <f t="shared" si="75"/>
        <v>0</v>
      </c>
      <c r="Z307" s="276">
        <f t="shared" si="74"/>
        <v>0</v>
      </c>
      <c r="AB307" s="80"/>
      <c r="AC307" s="80"/>
      <c r="AD307" s="81"/>
      <c r="AE307" s="80"/>
      <c r="AF307" s="81"/>
      <c r="AG307" s="82"/>
      <c r="AH307" s="83"/>
      <c r="AI307" s="83"/>
      <c r="AJ307" s="84"/>
      <c r="AK307" s="80"/>
      <c r="AL307" s="80"/>
      <c r="AM307" s="80"/>
      <c r="AN307" s="80"/>
    </row>
    <row r="308" spans="2:40" s="49" customFormat="1" ht="15.6" hidden="1" customHeight="1" outlineLevel="1">
      <c r="B308" s="596"/>
      <c r="C308" s="600"/>
      <c r="D308" s="601"/>
      <c r="E308" s="374"/>
      <c r="F308" s="248"/>
      <c r="G308" s="252">
        <f>IF(AND(F308&lt;&gt;0,$D$31&lt;&gt;0),F308/$D$31,0)</f>
        <v>0</v>
      </c>
      <c r="H308" s="86" t="s">
        <v>187</v>
      </c>
      <c r="I308" s="236">
        <v>0</v>
      </c>
      <c r="J308" s="252">
        <f t="shared" si="62"/>
        <v>0</v>
      </c>
      <c r="K308" s="358"/>
      <c r="L308" s="359"/>
      <c r="M308" s="325"/>
      <c r="N308" s="228">
        <f t="shared" si="76"/>
        <v>0</v>
      </c>
      <c r="O308" s="268">
        <f t="shared" si="77"/>
        <v>0</v>
      </c>
      <c r="P308" s="345">
        <v>0</v>
      </c>
      <c r="Q308" s="272">
        <f t="shared" si="78"/>
        <v>0</v>
      </c>
      <c r="R308" s="234"/>
      <c r="S308" s="235"/>
      <c r="T308" s="236">
        <v>0</v>
      </c>
      <c r="U308" s="236">
        <v>0</v>
      </c>
      <c r="V308" s="87">
        <f t="shared" si="72"/>
        <v>1</v>
      </c>
      <c r="W308" s="276">
        <f t="shared" si="73"/>
        <v>0</v>
      </c>
      <c r="X308" s="276">
        <f t="shared" si="74"/>
        <v>0</v>
      </c>
      <c r="Y308" s="276">
        <f t="shared" si="75"/>
        <v>0</v>
      </c>
      <c r="Z308" s="276">
        <f t="shared" si="74"/>
        <v>0</v>
      </c>
      <c r="AB308" s="80"/>
      <c r="AC308" s="80"/>
      <c r="AD308" s="81"/>
      <c r="AE308" s="80"/>
      <c r="AF308" s="81"/>
      <c r="AG308" s="82"/>
      <c r="AH308" s="83"/>
      <c r="AI308" s="83"/>
      <c r="AJ308" s="84"/>
      <c r="AK308" s="80"/>
      <c r="AL308" s="80"/>
      <c r="AM308" s="80"/>
      <c r="AN308" s="80"/>
    </row>
    <row r="309" spans="2:40" s="49" customFormat="1" ht="15.6" hidden="1" customHeight="1" outlineLevel="1">
      <c r="B309" s="596"/>
      <c r="C309" s="600"/>
      <c r="D309" s="601"/>
      <c r="E309" s="374"/>
      <c r="F309" s="248"/>
      <c r="G309" s="252">
        <f>IF(AND(F309&lt;&gt;0,$D$31&lt;&gt;0),F309/$D$31,0)</f>
        <v>0</v>
      </c>
      <c r="H309" s="86" t="s">
        <v>187</v>
      </c>
      <c r="I309" s="236">
        <v>0</v>
      </c>
      <c r="J309" s="252">
        <f t="shared" si="62"/>
        <v>0</v>
      </c>
      <c r="K309" s="358"/>
      <c r="L309" s="359"/>
      <c r="M309" s="325"/>
      <c r="N309" s="228">
        <f t="shared" si="76"/>
        <v>0</v>
      </c>
      <c r="O309" s="268">
        <f t="shared" si="77"/>
        <v>0</v>
      </c>
      <c r="P309" s="345">
        <v>0</v>
      </c>
      <c r="Q309" s="272">
        <f t="shared" si="78"/>
        <v>0</v>
      </c>
      <c r="R309" s="234"/>
      <c r="S309" s="235"/>
      <c r="T309" s="236">
        <v>0</v>
      </c>
      <c r="U309" s="236">
        <v>0</v>
      </c>
      <c r="V309" s="87">
        <f t="shared" si="72"/>
        <v>1</v>
      </c>
      <c r="W309" s="276">
        <f t="shared" si="73"/>
        <v>0</v>
      </c>
      <c r="X309" s="276">
        <f t="shared" si="74"/>
        <v>0</v>
      </c>
      <c r="Y309" s="276">
        <f t="shared" si="75"/>
        <v>0</v>
      </c>
      <c r="Z309" s="276">
        <f t="shared" si="74"/>
        <v>0</v>
      </c>
      <c r="AB309" s="80"/>
      <c r="AC309" s="80"/>
      <c r="AD309" s="81"/>
      <c r="AE309" s="80"/>
      <c r="AF309" s="81"/>
      <c r="AG309" s="82"/>
      <c r="AH309" s="83"/>
      <c r="AI309" s="83"/>
      <c r="AJ309" s="84"/>
      <c r="AK309" s="80"/>
      <c r="AL309" s="80"/>
      <c r="AM309" s="80"/>
      <c r="AN309" s="80"/>
    </row>
    <row r="310" spans="2:40" s="49" customFormat="1" ht="15.6" hidden="1" customHeight="1" outlineLevel="1">
      <c r="B310" s="596"/>
      <c r="C310" s="600"/>
      <c r="D310" s="601"/>
      <c r="E310" s="374"/>
      <c r="F310" s="248"/>
      <c r="G310" s="252">
        <f t="shared" ref="G310:G312" si="80">IF(AND(F310&lt;&gt;0,$D$31&lt;&gt;0),F310/$D$31,0)</f>
        <v>0</v>
      </c>
      <c r="H310" s="86" t="s">
        <v>187</v>
      </c>
      <c r="I310" s="236">
        <v>0</v>
      </c>
      <c r="J310" s="252">
        <f t="shared" si="62"/>
        <v>0</v>
      </c>
      <c r="K310" s="358"/>
      <c r="L310" s="359"/>
      <c r="M310" s="325"/>
      <c r="N310" s="228">
        <f t="shared" si="76"/>
        <v>0</v>
      </c>
      <c r="O310" s="268">
        <f t="shared" si="77"/>
        <v>0</v>
      </c>
      <c r="P310" s="345">
        <v>0</v>
      </c>
      <c r="Q310" s="272">
        <f t="shared" si="78"/>
        <v>0</v>
      </c>
      <c r="R310" s="234"/>
      <c r="S310" s="235"/>
      <c r="T310" s="236">
        <v>0</v>
      </c>
      <c r="U310" s="236">
        <v>0</v>
      </c>
      <c r="V310" s="87">
        <f t="shared" si="72"/>
        <v>1</v>
      </c>
      <c r="W310" s="276">
        <f t="shared" si="73"/>
        <v>0</v>
      </c>
      <c r="X310" s="276">
        <f t="shared" si="74"/>
        <v>0</v>
      </c>
      <c r="Y310" s="276">
        <f t="shared" si="75"/>
        <v>0</v>
      </c>
      <c r="Z310" s="276">
        <f t="shared" si="74"/>
        <v>0</v>
      </c>
      <c r="AB310" s="80"/>
      <c r="AC310" s="80"/>
      <c r="AD310" s="81"/>
      <c r="AE310" s="80"/>
      <c r="AF310" s="81"/>
      <c r="AG310" s="82"/>
      <c r="AH310" s="83"/>
      <c r="AI310" s="83"/>
      <c r="AJ310" s="84"/>
      <c r="AK310" s="80"/>
      <c r="AL310" s="80"/>
      <c r="AM310" s="80"/>
      <c r="AN310" s="80"/>
    </row>
    <row r="311" spans="2:40" s="49" customFormat="1" ht="15.6" hidden="1" customHeight="1" outlineLevel="1">
      <c r="B311" s="596"/>
      <c r="C311" s="600"/>
      <c r="D311" s="601"/>
      <c r="E311" s="374"/>
      <c r="F311" s="248"/>
      <c r="G311" s="252">
        <f t="shared" si="80"/>
        <v>0</v>
      </c>
      <c r="H311" s="86" t="s">
        <v>187</v>
      </c>
      <c r="I311" s="236">
        <v>0</v>
      </c>
      <c r="J311" s="252">
        <f t="shared" si="62"/>
        <v>0</v>
      </c>
      <c r="K311" s="358"/>
      <c r="L311" s="359"/>
      <c r="M311" s="325"/>
      <c r="N311" s="228">
        <f t="shared" si="76"/>
        <v>0</v>
      </c>
      <c r="O311" s="268">
        <f t="shared" si="77"/>
        <v>0</v>
      </c>
      <c r="P311" s="345">
        <v>0</v>
      </c>
      <c r="Q311" s="272">
        <f t="shared" si="78"/>
        <v>0</v>
      </c>
      <c r="R311" s="234"/>
      <c r="S311" s="235"/>
      <c r="T311" s="236">
        <v>0</v>
      </c>
      <c r="U311" s="236">
        <v>0</v>
      </c>
      <c r="V311" s="87">
        <f t="shared" si="72"/>
        <v>1</v>
      </c>
      <c r="W311" s="276">
        <f t="shared" si="73"/>
        <v>0</v>
      </c>
      <c r="X311" s="276">
        <f t="shared" si="74"/>
        <v>0</v>
      </c>
      <c r="Y311" s="276">
        <f t="shared" si="75"/>
        <v>0</v>
      </c>
      <c r="Z311" s="276">
        <f t="shared" si="74"/>
        <v>0</v>
      </c>
      <c r="AB311" s="80"/>
      <c r="AC311" s="80"/>
      <c r="AD311" s="81"/>
      <c r="AE311" s="80"/>
      <c r="AF311" s="81"/>
      <c r="AG311" s="82"/>
      <c r="AH311" s="83"/>
      <c r="AI311" s="83"/>
      <c r="AJ311" s="84"/>
      <c r="AK311" s="80"/>
      <c r="AL311" s="80"/>
      <c r="AM311" s="80"/>
      <c r="AN311" s="80"/>
    </row>
    <row r="312" spans="2:40" s="49" customFormat="1" ht="15.6" hidden="1" customHeight="1" outlineLevel="1">
      <c r="B312" s="597"/>
      <c r="C312" s="602"/>
      <c r="D312" s="603"/>
      <c r="E312" s="374"/>
      <c r="F312" s="248"/>
      <c r="G312" s="252">
        <f t="shared" si="80"/>
        <v>0</v>
      </c>
      <c r="H312" s="86" t="s">
        <v>187</v>
      </c>
      <c r="I312" s="236">
        <v>0</v>
      </c>
      <c r="J312" s="252">
        <f t="shared" si="62"/>
        <v>0</v>
      </c>
      <c r="K312" s="358"/>
      <c r="L312" s="359"/>
      <c r="M312" s="325"/>
      <c r="N312" s="228">
        <f t="shared" si="76"/>
        <v>0</v>
      </c>
      <c r="O312" s="268">
        <f t="shared" si="77"/>
        <v>0</v>
      </c>
      <c r="P312" s="345">
        <v>0</v>
      </c>
      <c r="Q312" s="272">
        <f t="shared" si="78"/>
        <v>0</v>
      </c>
      <c r="R312" s="234"/>
      <c r="S312" s="235"/>
      <c r="T312" s="236">
        <v>0</v>
      </c>
      <c r="U312" s="236">
        <v>0</v>
      </c>
      <c r="V312" s="87">
        <f t="shared" si="72"/>
        <v>1</v>
      </c>
      <c r="W312" s="276">
        <f t="shared" si="73"/>
        <v>0</v>
      </c>
      <c r="X312" s="276">
        <f t="shared" si="74"/>
        <v>0</v>
      </c>
      <c r="Y312" s="276">
        <f t="shared" si="75"/>
        <v>0</v>
      </c>
      <c r="Z312" s="276">
        <f t="shared" si="74"/>
        <v>0</v>
      </c>
      <c r="AB312" s="80"/>
      <c r="AC312" s="80"/>
      <c r="AD312" s="81"/>
      <c r="AE312" s="80"/>
      <c r="AF312" s="81"/>
      <c r="AG312" s="82"/>
      <c r="AH312" s="83"/>
      <c r="AI312" s="83"/>
      <c r="AJ312" s="84"/>
      <c r="AK312" s="80"/>
      <c r="AL312" s="80"/>
      <c r="AM312" s="80"/>
      <c r="AN312" s="80"/>
    </row>
    <row r="313" spans="2:40" s="49" customFormat="1" ht="15.75" collapsed="1">
      <c r="B313" s="88">
        <v>2.8</v>
      </c>
      <c r="C313" s="566" t="s">
        <v>271</v>
      </c>
      <c r="D313" s="567"/>
      <c r="E313" s="219" t="s">
        <v>187</v>
      </c>
      <c r="F313" s="247">
        <f>SUM(F314:F328)</f>
        <v>0</v>
      </c>
      <c r="G313" s="247">
        <f>IF(AND(F313&lt;&gt;0,$D$31&lt;&gt;0),F313/$D$31,0)</f>
        <v>0</v>
      </c>
      <c r="H313" s="85" cm="1">
        <f t="array" ref="H313">SUMPRODUCT((C91:D454="Superstructure: Internal Doors")*G91:G454)+SUMPRODUCT((C91:D454="Superstructure: Internal Walls and Partitions")*G91:G454)</f>
        <v>108.64112994350282</v>
      </c>
      <c r="I313" s="216" t="s">
        <v>187</v>
      </c>
      <c r="J313" s="249">
        <f>SUM(J314:J328)</f>
        <v>0</v>
      </c>
      <c r="K313" s="230" t="s">
        <v>187</v>
      </c>
      <c r="L313" s="262" t="s">
        <v>187</v>
      </c>
      <c r="M313" s="264" t="s">
        <v>187</v>
      </c>
      <c r="N313" s="266" t="s">
        <v>187</v>
      </c>
      <c r="O313" s="269">
        <f>SUM(O314:O328)</f>
        <v>0</v>
      </c>
      <c r="P313" s="232" t="s">
        <v>187</v>
      </c>
      <c r="Q313" s="273">
        <f>SUM(Q314:Q328)</f>
        <v>0</v>
      </c>
      <c r="R313" s="231" t="s">
        <v>187</v>
      </c>
      <c r="S313" s="233" t="s">
        <v>187</v>
      </c>
      <c r="T313" s="278">
        <f>IF(W313&lt;&gt;0,W313/($F$313+$O$313),0)</f>
        <v>0</v>
      </c>
      <c r="U313" s="278">
        <f>IF(Y313&lt;&gt;0,Y313/($F$313+$O$313),0)</f>
        <v>0</v>
      </c>
      <c r="V313" s="215">
        <f t="shared" si="72"/>
        <v>1</v>
      </c>
      <c r="W313" s="277">
        <f>SUM(W314:W328)</f>
        <v>0</v>
      </c>
      <c r="X313" s="277">
        <f t="shared" si="74"/>
        <v>0</v>
      </c>
      <c r="Y313" s="277">
        <f>SUM(Y314:Y328)</f>
        <v>0</v>
      </c>
      <c r="Z313" s="277">
        <f t="shared" si="74"/>
        <v>0</v>
      </c>
      <c r="AB313" s="80"/>
      <c r="AC313" s="80"/>
      <c r="AD313" s="81"/>
      <c r="AE313" s="80"/>
      <c r="AF313" s="81"/>
      <c r="AG313" s="82"/>
      <c r="AH313" s="83"/>
      <c r="AI313" s="83"/>
      <c r="AJ313" s="84"/>
      <c r="AK313" s="80"/>
      <c r="AL313" s="80"/>
      <c r="AM313" s="80"/>
      <c r="AN313" s="80"/>
    </row>
    <row r="314" spans="2:40" s="49" customFormat="1" ht="15.6" hidden="1" customHeight="1" outlineLevel="1">
      <c r="B314" s="595">
        <v>2.8</v>
      </c>
      <c r="C314" s="598" t="s">
        <v>271</v>
      </c>
      <c r="D314" s="599"/>
      <c r="E314" s="374"/>
      <c r="F314" s="248"/>
      <c r="G314" s="252">
        <f>IF(AND(F314&lt;&gt;0,$D$31&lt;&gt;0),F314/$D$31,0)</f>
        <v>0</v>
      </c>
      <c r="H314" s="86" t="s">
        <v>187</v>
      </c>
      <c r="I314" s="236">
        <v>0</v>
      </c>
      <c r="J314" s="252">
        <f t="shared" si="62"/>
        <v>0</v>
      </c>
      <c r="K314" s="358"/>
      <c r="L314" s="359"/>
      <c r="M314" s="325"/>
      <c r="N314" s="228">
        <f>IF(M314&lt;&gt;0,INT(59/M314),0)</f>
        <v>0</v>
      </c>
      <c r="O314" s="268">
        <f>F314*N314</f>
        <v>0</v>
      </c>
      <c r="P314" s="345">
        <v>0</v>
      </c>
      <c r="Q314" s="272">
        <f>O314*P314</f>
        <v>0</v>
      </c>
      <c r="R314" s="234"/>
      <c r="S314" s="235"/>
      <c r="T314" s="236">
        <v>0</v>
      </c>
      <c r="U314" s="236">
        <v>0</v>
      </c>
      <c r="V314" s="87">
        <f t="shared" si="72"/>
        <v>1</v>
      </c>
      <c r="W314" s="276">
        <f t="shared" si="73"/>
        <v>0</v>
      </c>
      <c r="X314" s="276">
        <f t="shared" si="74"/>
        <v>0</v>
      </c>
      <c r="Y314" s="276">
        <f t="shared" si="75"/>
        <v>0</v>
      </c>
      <c r="Z314" s="276">
        <f t="shared" si="74"/>
        <v>0</v>
      </c>
      <c r="AB314" s="80"/>
      <c r="AC314" s="80"/>
      <c r="AD314" s="81"/>
      <c r="AE314" s="80"/>
      <c r="AF314" s="81"/>
      <c r="AG314" s="82"/>
      <c r="AH314" s="83"/>
      <c r="AI314" s="83"/>
      <c r="AJ314" s="84"/>
      <c r="AK314" s="80"/>
      <c r="AL314" s="80"/>
      <c r="AM314" s="80"/>
      <c r="AN314" s="80"/>
    </row>
    <row r="315" spans="2:40" s="49" customFormat="1" ht="15.6" hidden="1" customHeight="1" outlineLevel="1">
      <c r="B315" s="596"/>
      <c r="C315" s="600"/>
      <c r="D315" s="601"/>
      <c r="E315" s="374"/>
      <c r="F315" s="248"/>
      <c r="G315" s="252">
        <f>IF(AND(F315&lt;&gt;0,$D$31&lt;&gt;0),F315/$D$31,0)</f>
        <v>0</v>
      </c>
      <c r="H315" s="86" t="s">
        <v>187</v>
      </c>
      <c r="I315" s="236">
        <v>0</v>
      </c>
      <c r="J315" s="252">
        <f t="shared" si="62"/>
        <v>0</v>
      </c>
      <c r="K315" s="358"/>
      <c r="L315" s="359"/>
      <c r="M315" s="325"/>
      <c r="N315" s="228">
        <f t="shared" ref="N315:N328" si="81">IF(M315&lt;&gt;0,INT(59/M315),0)</f>
        <v>0</v>
      </c>
      <c r="O315" s="268">
        <f t="shared" ref="O315:O328" si="82">F315*N315</f>
        <v>0</v>
      </c>
      <c r="P315" s="345">
        <v>0</v>
      </c>
      <c r="Q315" s="272">
        <f t="shared" ref="Q315:Q328" si="83">O315*P315</f>
        <v>0</v>
      </c>
      <c r="R315" s="234"/>
      <c r="S315" s="235"/>
      <c r="T315" s="236">
        <v>0</v>
      </c>
      <c r="U315" s="236">
        <v>0</v>
      </c>
      <c r="V315" s="87">
        <f t="shared" si="72"/>
        <v>1</v>
      </c>
      <c r="W315" s="276">
        <f t="shared" si="73"/>
        <v>0</v>
      </c>
      <c r="X315" s="276">
        <f t="shared" si="74"/>
        <v>0</v>
      </c>
      <c r="Y315" s="276">
        <f t="shared" si="75"/>
        <v>0</v>
      </c>
      <c r="Z315" s="276">
        <f t="shared" si="74"/>
        <v>0</v>
      </c>
      <c r="AB315" s="80"/>
      <c r="AC315" s="80"/>
      <c r="AD315" s="81"/>
      <c r="AE315" s="80"/>
      <c r="AF315" s="81"/>
      <c r="AG315" s="82"/>
      <c r="AH315" s="83"/>
      <c r="AI315" s="83"/>
      <c r="AJ315" s="84"/>
      <c r="AK315" s="80"/>
      <c r="AL315" s="80"/>
      <c r="AM315" s="80"/>
      <c r="AN315" s="80"/>
    </row>
    <row r="316" spans="2:40" s="49" customFormat="1" ht="15.6" hidden="1" customHeight="1" outlineLevel="1">
      <c r="B316" s="596"/>
      <c r="C316" s="600"/>
      <c r="D316" s="601"/>
      <c r="E316" s="374"/>
      <c r="F316" s="248"/>
      <c r="G316" s="252">
        <f t="shared" ref="G316:G327" si="84">IF(AND(F316&lt;&gt;0,$D$31&lt;&gt;0),F316/$D$31,0)</f>
        <v>0</v>
      </c>
      <c r="H316" s="86" t="s">
        <v>187</v>
      </c>
      <c r="I316" s="236">
        <v>0</v>
      </c>
      <c r="J316" s="252">
        <f t="shared" si="62"/>
        <v>0</v>
      </c>
      <c r="K316" s="358"/>
      <c r="L316" s="359"/>
      <c r="M316" s="325"/>
      <c r="N316" s="228">
        <f t="shared" si="81"/>
        <v>0</v>
      </c>
      <c r="O316" s="268">
        <f t="shared" si="82"/>
        <v>0</v>
      </c>
      <c r="P316" s="345">
        <v>0</v>
      </c>
      <c r="Q316" s="272">
        <f t="shared" si="83"/>
        <v>0</v>
      </c>
      <c r="R316" s="234"/>
      <c r="S316" s="235"/>
      <c r="T316" s="236">
        <v>0</v>
      </c>
      <c r="U316" s="236">
        <v>0</v>
      </c>
      <c r="V316" s="87">
        <f t="shared" si="72"/>
        <v>1</v>
      </c>
      <c r="W316" s="276">
        <f t="shared" si="73"/>
        <v>0</v>
      </c>
      <c r="X316" s="276">
        <f t="shared" si="74"/>
        <v>0</v>
      </c>
      <c r="Y316" s="276">
        <f t="shared" si="75"/>
        <v>0</v>
      </c>
      <c r="Z316" s="276">
        <f t="shared" si="74"/>
        <v>0</v>
      </c>
      <c r="AB316" s="80"/>
      <c r="AC316" s="80"/>
      <c r="AD316" s="81"/>
      <c r="AE316" s="80"/>
      <c r="AF316" s="81"/>
      <c r="AG316" s="82"/>
      <c r="AH316" s="83"/>
      <c r="AI316" s="83"/>
      <c r="AJ316" s="84"/>
      <c r="AK316" s="80"/>
      <c r="AL316" s="80"/>
      <c r="AM316" s="80"/>
      <c r="AN316" s="80"/>
    </row>
    <row r="317" spans="2:40" s="49" customFormat="1" ht="15.6" hidden="1" customHeight="1" outlineLevel="1">
      <c r="B317" s="596"/>
      <c r="C317" s="600"/>
      <c r="D317" s="601"/>
      <c r="E317" s="374"/>
      <c r="F317" s="248"/>
      <c r="G317" s="252">
        <f t="shared" si="84"/>
        <v>0</v>
      </c>
      <c r="H317" s="86" t="s">
        <v>187</v>
      </c>
      <c r="I317" s="236">
        <v>0</v>
      </c>
      <c r="J317" s="252">
        <f t="shared" si="62"/>
        <v>0</v>
      </c>
      <c r="K317" s="358"/>
      <c r="L317" s="359"/>
      <c r="M317" s="325"/>
      <c r="N317" s="228">
        <f t="shared" si="81"/>
        <v>0</v>
      </c>
      <c r="O317" s="268">
        <f t="shared" si="82"/>
        <v>0</v>
      </c>
      <c r="P317" s="345">
        <v>0</v>
      </c>
      <c r="Q317" s="272">
        <f t="shared" si="83"/>
        <v>0</v>
      </c>
      <c r="R317" s="234"/>
      <c r="S317" s="235"/>
      <c r="T317" s="236">
        <v>0</v>
      </c>
      <c r="U317" s="236">
        <v>0</v>
      </c>
      <c r="V317" s="87">
        <f t="shared" si="72"/>
        <v>1</v>
      </c>
      <c r="W317" s="276">
        <f t="shared" si="73"/>
        <v>0</v>
      </c>
      <c r="X317" s="276">
        <f t="shared" si="74"/>
        <v>0</v>
      </c>
      <c r="Y317" s="276">
        <f t="shared" si="75"/>
        <v>0</v>
      </c>
      <c r="Z317" s="276">
        <f t="shared" si="74"/>
        <v>0</v>
      </c>
      <c r="AB317" s="80"/>
      <c r="AC317" s="80"/>
      <c r="AD317" s="81"/>
      <c r="AE317" s="80"/>
      <c r="AF317" s="81"/>
      <c r="AG317" s="82"/>
      <c r="AH317" s="83"/>
      <c r="AI317" s="83"/>
      <c r="AJ317" s="84"/>
      <c r="AK317" s="80"/>
      <c r="AL317" s="80"/>
      <c r="AM317" s="80"/>
      <c r="AN317" s="80"/>
    </row>
    <row r="318" spans="2:40" s="49" customFormat="1" ht="15.6" hidden="1" customHeight="1" outlineLevel="1">
      <c r="B318" s="596"/>
      <c r="C318" s="600"/>
      <c r="D318" s="601"/>
      <c r="E318" s="374"/>
      <c r="F318" s="248"/>
      <c r="G318" s="252">
        <f t="shared" si="84"/>
        <v>0</v>
      </c>
      <c r="H318" s="86" t="s">
        <v>187</v>
      </c>
      <c r="I318" s="236">
        <v>0</v>
      </c>
      <c r="J318" s="252">
        <f t="shared" si="62"/>
        <v>0</v>
      </c>
      <c r="K318" s="358"/>
      <c r="L318" s="359"/>
      <c r="M318" s="325"/>
      <c r="N318" s="228">
        <f t="shared" si="81"/>
        <v>0</v>
      </c>
      <c r="O318" s="268">
        <f t="shared" si="82"/>
        <v>0</v>
      </c>
      <c r="P318" s="345">
        <v>0</v>
      </c>
      <c r="Q318" s="272">
        <f t="shared" si="83"/>
        <v>0</v>
      </c>
      <c r="R318" s="234"/>
      <c r="S318" s="235"/>
      <c r="T318" s="236">
        <v>0</v>
      </c>
      <c r="U318" s="236">
        <v>0</v>
      </c>
      <c r="V318" s="87">
        <f t="shared" si="72"/>
        <v>1</v>
      </c>
      <c r="W318" s="276">
        <f t="shared" si="73"/>
        <v>0</v>
      </c>
      <c r="X318" s="276">
        <f t="shared" si="74"/>
        <v>0</v>
      </c>
      <c r="Y318" s="276">
        <f t="shared" si="75"/>
        <v>0</v>
      </c>
      <c r="Z318" s="276">
        <f t="shared" si="74"/>
        <v>0</v>
      </c>
      <c r="AB318" s="80"/>
      <c r="AC318" s="80"/>
      <c r="AD318" s="81"/>
      <c r="AE318" s="80"/>
      <c r="AF318" s="81"/>
      <c r="AG318" s="82"/>
      <c r="AH318" s="83"/>
      <c r="AI318" s="83"/>
      <c r="AJ318" s="84"/>
      <c r="AK318" s="80"/>
      <c r="AL318" s="80"/>
      <c r="AM318" s="80"/>
      <c r="AN318" s="80"/>
    </row>
    <row r="319" spans="2:40" s="49" customFormat="1" ht="15.6" hidden="1" customHeight="1" outlineLevel="1">
      <c r="B319" s="596"/>
      <c r="C319" s="600"/>
      <c r="D319" s="601"/>
      <c r="E319" s="374"/>
      <c r="F319" s="248"/>
      <c r="G319" s="252">
        <f t="shared" si="84"/>
        <v>0</v>
      </c>
      <c r="H319" s="86" t="s">
        <v>187</v>
      </c>
      <c r="I319" s="236">
        <v>0</v>
      </c>
      <c r="J319" s="252">
        <f t="shared" si="62"/>
        <v>0</v>
      </c>
      <c r="K319" s="358"/>
      <c r="L319" s="359"/>
      <c r="M319" s="325"/>
      <c r="N319" s="228">
        <f t="shared" si="81"/>
        <v>0</v>
      </c>
      <c r="O319" s="268">
        <f t="shared" si="82"/>
        <v>0</v>
      </c>
      <c r="P319" s="345">
        <v>0</v>
      </c>
      <c r="Q319" s="272">
        <f t="shared" si="83"/>
        <v>0</v>
      </c>
      <c r="R319" s="234"/>
      <c r="S319" s="235"/>
      <c r="T319" s="236">
        <v>0</v>
      </c>
      <c r="U319" s="236">
        <v>0</v>
      </c>
      <c r="V319" s="87">
        <f t="shared" si="72"/>
        <v>1</v>
      </c>
      <c r="W319" s="276">
        <f t="shared" si="73"/>
        <v>0</v>
      </c>
      <c r="X319" s="276">
        <f t="shared" si="74"/>
        <v>0</v>
      </c>
      <c r="Y319" s="276">
        <f t="shared" si="75"/>
        <v>0</v>
      </c>
      <c r="Z319" s="276">
        <f t="shared" si="74"/>
        <v>0</v>
      </c>
      <c r="AB319" s="80"/>
      <c r="AC319" s="80"/>
      <c r="AD319" s="81"/>
      <c r="AE319" s="80"/>
      <c r="AF319" s="81"/>
      <c r="AG319" s="82"/>
      <c r="AH319" s="83"/>
      <c r="AI319" s="83"/>
      <c r="AJ319" s="84"/>
      <c r="AK319" s="80"/>
      <c r="AL319" s="80"/>
      <c r="AM319" s="80"/>
      <c r="AN319" s="80"/>
    </row>
    <row r="320" spans="2:40" s="49" customFormat="1" ht="15.6" hidden="1" customHeight="1" outlineLevel="1">
      <c r="B320" s="596"/>
      <c r="C320" s="600"/>
      <c r="D320" s="601"/>
      <c r="E320" s="374"/>
      <c r="F320" s="248"/>
      <c r="G320" s="252">
        <f t="shared" si="84"/>
        <v>0</v>
      </c>
      <c r="H320" s="86" t="s">
        <v>187</v>
      </c>
      <c r="I320" s="236">
        <v>0</v>
      </c>
      <c r="J320" s="252">
        <f t="shared" ref="J320:J383" si="85">I320*F320</f>
        <v>0</v>
      </c>
      <c r="K320" s="358"/>
      <c r="L320" s="359"/>
      <c r="M320" s="325"/>
      <c r="N320" s="228">
        <f t="shared" si="81"/>
        <v>0</v>
      </c>
      <c r="O320" s="268">
        <f t="shared" si="82"/>
        <v>0</v>
      </c>
      <c r="P320" s="345">
        <v>0</v>
      </c>
      <c r="Q320" s="272">
        <f t="shared" si="83"/>
        <v>0</v>
      </c>
      <c r="R320" s="234"/>
      <c r="S320" s="235"/>
      <c r="T320" s="236">
        <v>0</v>
      </c>
      <c r="U320" s="236">
        <v>0</v>
      </c>
      <c r="V320" s="87">
        <f t="shared" si="72"/>
        <v>1</v>
      </c>
      <c r="W320" s="276">
        <f t="shared" si="73"/>
        <v>0</v>
      </c>
      <c r="X320" s="276">
        <f t="shared" si="74"/>
        <v>0</v>
      </c>
      <c r="Y320" s="276">
        <f t="shared" si="75"/>
        <v>0</v>
      </c>
      <c r="Z320" s="276">
        <f t="shared" si="74"/>
        <v>0</v>
      </c>
      <c r="AB320" s="80"/>
      <c r="AC320" s="80"/>
      <c r="AD320" s="81"/>
      <c r="AE320" s="80"/>
      <c r="AF320" s="81"/>
      <c r="AG320" s="82"/>
      <c r="AH320" s="83"/>
      <c r="AI320" s="83"/>
      <c r="AJ320" s="84"/>
      <c r="AK320" s="80"/>
      <c r="AL320" s="80"/>
      <c r="AM320" s="80"/>
      <c r="AN320" s="80"/>
    </row>
    <row r="321" spans="2:40" s="49" customFormat="1" ht="15.6" hidden="1" customHeight="1" outlineLevel="1">
      <c r="B321" s="596"/>
      <c r="C321" s="600"/>
      <c r="D321" s="601"/>
      <c r="E321" s="374"/>
      <c r="F321" s="248"/>
      <c r="G321" s="252">
        <f t="shared" si="84"/>
        <v>0</v>
      </c>
      <c r="H321" s="86" t="s">
        <v>187</v>
      </c>
      <c r="I321" s="236">
        <v>0</v>
      </c>
      <c r="J321" s="252">
        <f t="shared" si="85"/>
        <v>0</v>
      </c>
      <c r="K321" s="358"/>
      <c r="L321" s="359"/>
      <c r="M321" s="325"/>
      <c r="N321" s="228">
        <f t="shared" si="81"/>
        <v>0</v>
      </c>
      <c r="O321" s="268">
        <f t="shared" si="82"/>
        <v>0</v>
      </c>
      <c r="P321" s="345">
        <v>0</v>
      </c>
      <c r="Q321" s="272">
        <f t="shared" si="83"/>
        <v>0</v>
      </c>
      <c r="R321" s="234"/>
      <c r="S321" s="235"/>
      <c r="T321" s="236">
        <v>0</v>
      </c>
      <c r="U321" s="236">
        <v>0</v>
      </c>
      <c r="V321" s="87">
        <f t="shared" si="72"/>
        <v>1</v>
      </c>
      <c r="W321" s="276">
        <f t="shared" si="73"/>
        <v>0</v>
      </c>
      <c r="X321" s="276">
        <f t="shared" si="74"/>
        <v>0</v>
      </c>
      <c r="Y321" s="276">
        <f t="shared" si="75"/>
        <v>0</v>
      </c>
      <c r="Z321" s="276">
        <f t="shared" si="74"/>
        <v>0</v>
      </c>
      <c r="AB321" s="80"/>
      <c r="AC321" s="80"/>
      <c r="AD321" s="81"/>
      <c r="AE321" s="80"/>
      <c r="AF321" s="81"/>
      <c r="AG321" s="82"/>
      <c r="AH321" s="83"/>
      <c r="AI321" s="83"/>
      <c r="AJ321" s="84"/>
      <c r="AK321" s="80"/>
      <c r="AL321" s="80"/>
      <c r="AM321" s="80"/>
      <c r="AN321" s="80"/>
    </row>
    <row r="322" spans="2:40" s="49" customFormat="1" ht="15.6" hidden="1" customHeight="1" outlineLevel="1">
      <c r="B322" s="596"/>
      <c r="C322" s="600"/>
      <c r="D322" s="601"/>
      <c r="E322" s="374"/>
      <c r="F322" s="248"/>
      <c r="G322" s="252">
        <f t="shared" si="84"/>
        <v>0</v>
      </c>
      <c r="H322" s="86" t="s">
        <v>187</v>
      </c>
      <c r="I322" s="236">
        <v>0</v>
      </c>
      <c r="J322" s="252">
        <f t="shared" si="85"/>
        <v>0</v>
      </c>
      <c r="K322" s="358"/>
      <c r="L322" s="359"/>
      <c r="M322" s="325"/>
      <c r="N322" s="228">
        <f t="shared" si="81"/>
        <v>0</v>
      </c>
      <c r="O322" s="268">
        <f t="shared" si="82"/>
        <v>0</v>
      </c>
      <c r="P322" s="345">
        <v>0</v>
      </c>
      <c r="Q322" s="272">
        <f t="shared" si="83"/>
        <v>0</v>
      </c>
      <c r="R322" s="234"/>
      <c r="S322" s="235"/>
      <c r="T322" s="236">
        <v>0</v>
      </c>
      <c r="U322" s="236">
        <v>0</v>
      </c>
      <c r="V322" s="87">
        <f t="shared" si="72"/>
        <v>1</v>
      </c>
      <c r="W322" s="276">
        <f t="shared" si="73"/>
        <v>0</v>
      </c>
      <c r="X322" s="276">
        <f t="shared" si="74"/>
        <v>0</v>
      </c>
      <c r="Y322" s="276">
        <f t="shared" si="75"/>
        <v>0</v>
      </c>
      <c r="Z322" s="276">
        <f t="shared" si="74"/>
        <v>0</v>
      </c>
      <c r="AB322" s="80"/>
      <c r="AC322" s="80"/>
      <c r="AD322" s="81"/>
      <c r="AE322" s="80"/>
      <c r="AF322" s="81"/>
      <c r="AG322" s="82"/>
      <c r="AH322" s="83"/>
      <c r="AI322" s="83"/>
      <c r="AJ322" s="84"/>
      <c r="AK322" s="80"/>
      <c r="AL322" s="80"/>
      <c r="AM322" s="80"/>
      <c r="AN322" s="80"/>
    </row>
    <row r="323" spans="2:40" s="49" customFormat="1" ht="15.6" hidden="1" customHeight="1" outlineLevel="1">
      <c r="B323" s="596"/>
      <c r="C323" s="600"/>
      <c r="D323" s="601"/>
      <c r="E323" s="374"/>
      <c r="F323" s="248"/>
      <c r="G323" s="252">
        <f t="shared" si="84"/>
        <v>0</v>
      </c>
      <c r="H323" s="86" t="s">
        <v>187</v>
      </c>
      <c r="I323" s="236">
        <v>0</v>
      </c>
      <c r="J323" s="252">
        <f t="shared" si="85"/>
        <v>0</v>
      </c>
      <c r="K323" s="358"/>
      <c r="L323" s="359"/>
      <c r="M323" s="325"/>
      <c r="N323" s="228">
        <f t="shared" si="81"/>
        <v>0</v>
      </c>
      <c r="O323" s="268">
        <f t="shared" si="82"/>
        <v>0</v>
      </c>
      <c r="P323" s="345">
        <v>0</v>
      </c>
      <c r="Q323" s="272">
        <f t="shared" si="83"/>
        <v>0</v>
      </c>
      <c r="R323" s="234"/>
      <c r="S323" s="235"/>
      <c r="T323" s="236">
        <v>0</v>
      </c>
      <c r="U323" s="236">
        <v>0</v>
      </c>
      <c r="V323" s="87">
        <f t="shared" si="72"/>
        <v>1</v>
      </c>
      <c r="W323" s="276">
        <f t="shared" si="73"/>
        <v>0</v>
      </c>
      <c r="X323" s="276">
        <f t="shared" si="74"/>
        <v>0</v>
      </c>
      <c r="Y323" s="276">
        <f t="shared" si="75"/>
        <v>0</v>
      </c>
      <c r="Z323" s="276">
        <f t="shared" si="74"/>
        <v>0</v>
      </c>
      <c r="AB323" s="80"/>
      <c r="AC323" s="80"/>
      <c r="AD323" s="81"/>
      <c r="AE323" s="80"/>
      <c r="AF323" s="81"/>
      <c r="AG323" s="82"/>
      <c r="AH323" s="83"/>
      <c r="AI323" s="83"/>
      <c r="AJ323" s="84"/>
      <c r="AK323" s="80"/>
      <c r="AL323" s="80"/>
      <c r="AM323" s="80"/>
      <c r="AN323" s="80"/>
    </row>
    <row r="324" spans="2:40" s="49" customFormat="1" ht="15.6" hidden="1" customHeight="1" outlineLevel="1">
      <c r="B324" s="596"/>
      <c r="C324" s="600"/>
      <c r="D324" s="601"/>
      <c r="E324" s="374"/>
      <c r="F324" s="248"/>
      <c r="G324" s="252">
        <f t="shared" si="84"/>
        <v>0</v>
      </c>
      <c r="H324" s="86" t="s">
        <v>187</v>
      </c>
      <c r="I324" s="236">
        <v>0</v>
      </c>
      <c r="J324" s="252">
        <f t="shared" si="85"/>
        <v>0</v>
      </c>
      <c r="K324" s="358"/>
      <c r="L324" s="359"/>
      <c r="M324" s="325"/>
      <c r="N324" s="228">
        <f t="shared" si="81"/>
        <v>0</v>
      </c>
      <c r="O324" s="268">
        <f t="shared" si="82"/>
        <v>0</v>
      </c>
      <c r="P324" s="345">
        <v>0</v>
      </c>
      <c r="Q324" s="272">
        <f t="shared" si="83"/>
        <v>0</v>
      </c>
      <c r="R324" s="234"/>
      <c r="S324" s="235"/>
      <c r="T324" s="236">
        <v>0</v>
      </c>
      <c r="U324" s="236">
        <v>0</v>
      </c>
      <c r="V324" s="87">
        <f t="shared" si="72"/>
        <v>1</v>
      </c>
      <c r="W324" s="276">
        <f t="shared" si="73"/>
        <v>0</v>
      </c>
      <c r="X324" s="276">
        <f t="shared" si="74"/>
        <v>0</v>
      </c>
      <c r="Y324" s="276">
        <f t="shared" si="75"/>
        <v>0</v>
      </c>
      <c r="Z324" s="276">
        <f t="shared" si="74"/>
        <v>0</v>
      </c>
      <c r="AB324" s="80"/>
      <c r="AC324" s="80"/>
      <c r="AD324" s="81"/>
      <c r="AE324" s="80"/>
      <c r="AF324" s="81"/>
      <c r="AG324" s="82"/>
      <c r="AH324" s="83"/>
      <c r="AI324" s="83"/>
      <c r="AJ324" s="84"/>
      <c r="AK324" s="80"/>
      <c r="AL324" s="80"/>
      <c r="AM324" s="80"/>
      <c r="AN324" s="80"/>
    </row>
    <row r="325" spans="2:40" s="49" customFormat="1" ht="15.6" hidden="1" customHeight="1" outlineLevel="1">
      <c r="B325" s="596"/>
      <c r="C325" s="600"/>
      <c r="D325" s="601"/>
      <c r="E325" s="374"/>
      <c r="F325" s="248"/>
      <c r="G325" s="252">
        <f t="shared" si="84"/>
        <v>0</v>
      </c>
      <c r="H325" s="86" t="s">
        <v>187</v>
      </c>
      <c r="I325" s="236">
        <v>0</v>
      </c>
      <c r="J325" s="252">
        <f t="shared" si="85"/>
        <v>0</v>
      </c>
      <c r="K325" s="358"/>
      <c r="L325" s="359"/>
      <c r="M325" s="325"/>
      <c r="N325" s="228">
        <f t="shared" si="81"/>
        <v>0</v>
      </c>
      <c r="O325" s="268">
        <f t="shared" si="82"/>
        <v>0</v>
      </c>
      <c r="P325" s="345">
        <v>0</v>
      </c>
      <c r="Q325" s="272">
        <f t="shared" si="83"/>
        <v>0</v>
      </c>
      <c r="R325" s="234"/>
      <c r="S325" s="235"/>
      <c r="T325" s="236">
        <v>0</v>
      </c>
      <c r="U325" s="236">
        <v>0</v>
      </c>
      <c r="V325" s="87">
        <f t="shared" si="72"/>
        <v>1</v>
      </c>
      <c r="W325" s="276">
        <f t="shared" si="73"/>
        <v>0</v>
      </c>
      <c r="X325" s="276">
        <f t="shared" si="74"/>
        <v>0</v>
      </c>
      <c r="Y325" s="276">
        <f t="shared" si="75"/>
        <v>0</v>
      </c>
      <c r="Z325" s="276">
        <f t="shared" si="74"/>
        <v>0</v>
      </c>
      <c r="AB325" s="80"/>
      <c r="AC325" s="80"/>
      <c r="AD325" s="81"/>
      <c r="AE325" s="80"/>
      <c r="AF325" s="81"/>
      <c r="AG325" s="82"/>
      <c r="AH325" s="83"/>
      <c r="AI325" s="83"/>
      <c r="AJ325" s="84"/>
      <c r="AK325" s="80"/>
      <c r="AL325" s="80"/>
      <c r="AM325" s="80"/>
      <c r="AN325" s="80"/>
    </row>
    <row r="326" spans="2:40" s="49" customFormat="1" ht="15.6" hidden="1" customHeight="1" outlineLevel="1">
      <c r="B326" s="596"/>
      <c r="C326" s="600"/>
      <c r="D326" s="601"/>
      <c r="E326" s="374"/>
      <c r="F326" s="248"/>
      <c r="G326" s="252">
        <f t="shared" si="84"/>
        <v>0</v>
      </c>
      <c r="H326" s="86" t="s">
        <v>187</v>
      </c>
      <c r="I326" s="236">
        <v>0</v>
      </c>
      <c r="J326" s="252">
        <f t="shared" si="85"/>
        <v>0</v>
      </c>
      <c r="K326" s="358"/>
      <c r="L326" s="359"/>
      <c r="M326" s="325"/>
      <c r="N326" s="228">
        <f t="shared" si="81"/>
        <v>0</v>
      </c>
      <c r="O326" s="268">
        <f t="shared" si="82"/>
        <v>0</v>
      </c>
      <c r="P326" s="345">
        <v>0</v>
      </c>
      <c r="Q326" s="272">
        <f t="shared" si="83"/>
        <v>0</v>
      </c>
      <c r="R326" s="234"/>
      <c r="S326" s="235"/>
      <c r="T326" s="236">
        <v>0</v>
      </c>
      <c r="U326" s="236">
        <v>0</v>
      </c>
      <c r="V326" s="87">
        <f t="shared" si="72"/>
        <v>1</v>
      </c>
      <c r="W326" s="276">
        <f t="shared" si="73"/>
        <v>0</v>
      </c>
      <c r="X326" s="276">
        <f t="shared" si="74"/>
        <v>0</v>
      </c>
      <c r="Y326" s="276">
        <f t="shared" si="75"/>
        <v>0</v>
      </c>
      <c r="Z326" s="276">
        <f t="shared" si="74"/>
        <v>0</v>
      </c>
      <c r="AB326" s="80"/>
      <c r="AC326" s="80"/>
      <c r="AD326" s="81"/>
      <c r="AE326" s="80"/>
      <c r="AF326" s="81"/>
      <c r="AG326" s="82"/>
      <c r="AH326" s="83"/>
      <c r="AI326" s="83"/>
      <c r="AJ326" s="84"/>
      <c r="AK326" s="80"/>
      <c r="AL326" s="80"/>
      <c r="AM326" s="80"/>
      <c r="AN326" s="80"/>
    </row>
    <row r="327" spans="2:40" s="49" customFormat="1" ht="15.6" hidden="1" customHeight="1" outlineLevel="1">
      <c r="B327" s="596"/>
      <c r="C327" s="600"/>
      <c r="D327" s="601"/>
      <c r="E327" s="374"/>
      <c r="F327" s="248"/>
      <c r="G327" s="252">
        <f t="shared" si="84"/>
        <v>0</v>
      </c>
      <c r="H327" s="86" t="s">
        <v>187</v>
      </c>
      <c r="I327" s="236">
        <v>0</v>
      </c>
      <c r="J327" s="252">
        <f t="shared" si="85"/>
        <v>0</v>
      </c>
      <c r="K327" s="358"/>
      <c r="L327" s="359"/>
      <c r="M327" s="325"/>
      <c r="N327" s="228">
        <f t="shared" si="81"/>
        <v>0</v>
      </c>
      <c r="O327" s="268">
        <f t="shared" si="82"/>
        <v>0</v>
      </c>
      <c r="P327" s="345">
        <v>0</v>
      </c>
      <c r="Q327" s="272">
        <f t="shared" si="83"/>
        <v>0</v>
      </c>
      <c r="R327" s="234"/>
      <c r="S327" s="235"/>
      <c r="T327" s="236">
        <v>0</v>
      </c>
      <c r="U327" s="236">
        <v>0</v>
      </c>
      <c r="V327" s="87">
        <f t="shared" si="72"/>
        <v>1</v>
      </c>
      <c r="W327" s="276">
        <f t="shared" si="73"/>
        <v>0</v>
      </c>
      <c r="X327" s="276">
        <f t="shared" si="74"/>
        <v>0</v>
      </c>
      <c r="Y327" s="276">
        <f t="shared" si="75"/>
        <v>0</v>
      </c>
      <c r="Z327" s="276">
        <f t="shared" si="74"/>
        <v>0</v>
      </c>
      <c r="AB327" s="80"/>
      <c r="AC327" s="80"/>
      <c r="AD327" s="81"/>
      <c r="AE327" s="80"/>
      <c r="AF327" s="81"/>
      <c r="AG327" s="82"/>
      <c r="AH327" s="83"/>
      <c r="AI327" s="83"/>
      <c r="AJ327" s="84"/>
      <c r="AK327" s="80"/>
      <c r="AL327" s="80"/>
      <c r="AM327" s="80"/>
      <c r="AN327" s="80"/>
    </row>
    <row r="328" spans="2:40" s="49" customFormat="1" ht="15.6" hidden="1" customHeight="1" outlineLevel="1">
      <c r="B328" s="597"/>
      <c r="C328" s="602"/>
      <c r="D328" s="603"/>
      <c r="E328" s="374"/>
      <c r="F328" s="248"/>
      <c r="G328" s="252">
        <f>IF(AND(F328&lt;&gt;0,$D$31&lt;&gt;0),F328/$D$31,0)</f>
        <v>0</v>
      </c>
      <c r="H328" s="86" t="s">
        <v>187</v>
      </c>
      <c r="I328" s="236">
        <v>0</v>
      </c>
      <c r="J328" s="252">
        <f t="shared" si="85"/>
        <v>0</v>
      </c>
      <c r="K328" s="358"/>
      <c r="L328" s="359"/>
      <c r="M328" s="325"/>
      <c r="N328" s="228">
        <f t="shared" si="81"/>
        <v>0</v>
      </c>
      <c r="O328" s="268">
        <f t="shared" si="82"/>
        <v>0</v>
      </c>
      <c r="P328" s="345">
        <v>0</v>
      </c>
      <c r="Q328" s="272">
        <f t="shared" si="83"/>
        <v>0</v>
      </c>
      <c r="R328" s="234"/>
      <c r="S328" s="235"/>
      <c r="T328" s="236">
        <v>0</v>
      </c>
      <c r="U328" s="236">
        <v>0</v>
      </c>
      <c r="V328" s="87">
        <f t="shared" si="72"/>
        <v>1</v>
      </c>
      <c r="W328" s="276">
        <f t="shared" si="73"/>
        <v>0</v>
      </c>
      <c r="X328" s="276">
        <f t="shared" si="74"/>
        <v>0</v>
      </c>
      <c r="Y328" s="276">
        <f t="shared" si="75"/>
        <v>0</v>
      </c>
      <c r="Z328" s="276">
        <f t="shared" si="74"/>
        <v>0</v>
      </c>
      <c r="AB328" s="80"/>
      <c r="AC328" s="80"/>
      <c r="AD328" s="81"/>
      <c r="AE328" s="80"/>
      <c r="AF328" s="81"/>
      <c r="AG328" s="82"/>
      <c r="AH328" s="83"/>
      <c r="AI328" s="83"/>
      <c r="AJ328" s="84"/>
      <c r="AK328" s="80"/>
      <c r="AL328" s="80"/>
      <c r="AM328" s="80"/>
      <c r="AN328" s="80"/>
    </row>
    <row r="329" spans="2:40" s="49" customFormat="1" ht="15.75" collapsed="1">
      <c r="B329" s="89">
        <v>3</v>
      </c>
      <c r="C329" s="566" t="s">
        <v>67</v>
      </c>
      <c r="D329" s="567"/>
      <c r="E329" s="219" t="s">
        <v>187</v>
      </c>
      <c r="F329" s="247">
        <f>SUM(F330:F349)</f>
        <v>0</v>
      </c>
      <c r="G329" s="247">
        <f>IF(AND(F329&lt;&gt;0,$D$31&lt;&gt;0),F329/$D$31,0)</f>
        <v>0</v>
      </c>
      <c r="H329" s="86" t="s">
        <v>187</v>
      </c>
      <c r="I329" s="216" t="s">
        <v>187</v>
      </c>
      <c r="J329" s="249">
        <f>SUM(J330:J349)</f>
        <v>0</v>
      </c>
      <c r="K329" s="230" t="s">
        <v>187</v>
      </c>
      <c r="L329" s="262" t="s">
        <v>187</v>
      </c>
      <c r="M329" s="264" t="s">
        <v>187</v>
      </c>
      <c r="N329" s="266" t="s">
        <v>187</v>
      </c>
      <c r="O329" s="269">
        <f>SUM(O330:O349)</f>
        <v>0</v>
      </c>
      <c r="P329" s="232" t="s">
        <v>187</v>
      </c>
      <c r="Q329" s="273">
        <f>SUM(Q330:Q349)</f>
        <v>0</v>
      </c>
      <c r="R329" s="231" t="s">
        <v>187</v>
      </c>
      <c r="S329" s="233" t="s">
        <v>187</v>
      </c>
      <c r="T329" s="278">
        <f>IF(W329&lt;&gt;0,W329/($F$329+$O$329),0)</f>
        <v>0</v>
      </c>
      <c r="U329" s="278">
        <f>IF(Y329&lt;&gt;0,Y329/($F$329+$O$329),0)</f>
        <v>0</v>
      </c>
      <c r="V329" s="215">
        <f t="shared" si="72"/>
        <v>1</v>
      </c>
      <c r="W329" s="277">
        <f>SUM(W330:W349)</f>
        <v>0</v>
      </c>
      <c r="X329" s="277">
        <f t="shared" si="74"/>
        <v>0</v>
      </c>
      <c r="Y329" s="277">
        <f>SUM(Y330:Y349)</f>
        <v>0</v>
      </c>
      <c r="Z329" s="277">
        <f t="shared" si="74"/>
        <v>0</v>
      </c>
      <c r="AB329" s="80"/>
      <c r="AC329" s="80"/>
      <c r="AD329" s="81"/>
      <c r="AE329" s="80"/>
      <c r="AF329" s="81"/>
      <c r="AG329" s="82"/>
      <c r="AH329" s="83"/>
      <c r="AI329" s="83"/>
      <c r="AJ329" s="84"/>
      <c r="AK329" s="80"/>
      <c r="AL329" s="80"/>
      <c r="AM329" s="80"/>
      <c r="AN329" s="80"/>
    </row>
    <row r="330" spans="2:40" s="49" customFormat="1" ht="15.6" hidden="1" customHeight="1" outlineLevel="1">
      <c r="B330" s="619">
        <v>3</v>
      </c>
      <c r="C330" s="598" t="s">
        <v>67</v>
      </c>
      <c r="D330" s="599"/>
      <c r="E330" s="374"/>
      <c r="F330" s="248"/>
      <c r="G330" s="252">
        <f>IF(AND(F330&lt;&gt;0,$D$31&lt;&gt;0),F330/$D$31,0)</f>
        <v>0</v>
      </c>
      <c r="H330" s="86" t="s">
        <v>187</v>
      </c>
      <c r="I330" s="236">
        <v>0</v>
      </c>
      <c r="J330" s="252">
        <f t="shared" si="85"/>
        <v>0</v>
      </c>
      <c r="K330" s="358"/>
      <c r="L330" s="359"/>
      <c r="M330" s="325"/>
      <c r="N330" s="228">
        <f>IF(M330&lt;&gt;0,INT(59/M330),0)</f>
        <v>0</v>
      </c>
      <c r="O330" s="268">
        <f>F330*N330</f>
        <v>0</v>
      </c>
      <c r="P330" s="345">
        <v>0</v>
      </c>
      <c r="Q330" s="272">
        <f>O330*P330</f>
        <v>0</v>
      </c>
      <c r="R330" s="234"/>
      <c r="S330" s="235"/>
      <c r="T330" s="236">
        <v>0</v>
      </c>
      <c r="U330" s="236">
        <v>0</v>
      </c>
      <c r="V330" s="87">
        <f t="shared" si="72"/>
        <v>1</v>
      </c>
      <c r="W330" s="276">
        <f t="shared" si="73"/>
        <v>0</v>
      </c>
      <c r="X330" s="276">
        <f t="shared" si="74"/>
        <v>0</v>
      </c>
      <c r="Y330" s="276">
        <f t="shared" si="75"/>
        <v>0</v>
      </c>
      <c r="Z330" s="276">
        <f t="shared" si="74"/>
        <v>0</v>
      </c>
      <c r="AB330" s="80"/>
      <c r="AC330" s="80"/>
      <c r="AD330" s="81"/>
      <c r="AE330" s="80"/>
      <c r="AF330" s="81"/>
      <c r="AG330" s="82"/>
      <c r="AH330" s="83"/>
      <c r="AI330" s="83"/>
      <c r="AJ330" s="84"/>
      <c r="AK330" s="80"/>
      <c r="AL330" s="80"/>
      <c r="AM330" s="80"/>
      <c r="AN330" s="80"/>
    </row>
    <row r="331" spans="2:40" s="49" customFormat="1" ht="15.6" hidden="1" customHeight="1" outlineLevel="1">
      <c r="B331" s="620"/>
      <c r="C331" s="600"/>
      <c r="D331" s="601"/>
      <c r="E331" s="374"/>
      <c r="F331" s="248"/>
      <c r="G331" s="252">
        <f>IF(AND(F331&lt;&gt;0,$D$31&lt;&gt;0),F331/$D$31,0)</f>
        <v>0</v>
      </c>
      <c r="H331" s="86" t="s">
        <v>187</v>
      </c>
      <c r="I331" s="236">
        <v>0</v>
      </c>
      <c r="J331" s="252">
        <f t="shared" si="85"/>
        <v>0</v>
      </c>
      <c r="K331" s="358"/>
      <c r="L331" s="359"/>
      <c r="M331" s="325"/>
      <c r="N331" s="228">
        <f t="shared" ref="N331:N349" si="86">IF(M331&lt;&gt;0,INT(59/M331),0)</f>
        <v>0</v>
      </c>
      <c r="O331" s="268">
        <f t="shared" ref="O331:O349" si="87">F331*N331</f>
        <v>0</v>
      </c>
      <c r="P331" s="345">
        <v>0</v>
      </c>
      <c r="Q331" s="272">
        <f t="shared" ref="Q331:Q349" si="88">O331*P331</f>
        <v>0</v>
      </c>
      <c r="R331" s="234"/>
      <c r="S331" s="235"/>
      <c r="T331" s="236">
        <v>0</v>
      </c>
      <c r="U331" s="236">
        <v>0</v>
      </c>
      <c r="V331" s="87">
        <f t="shared" si="72"/>
        <v>1</v>
      </c>
      <c r="W331" s="276">
        <f t="shared" si="73"/>
        <v>0</v>
      </c>
      <c r="X331" s="276">
        <f t="shared" si="74"/>
        <v>0</v>
      </c>
      <c r="Y331" s="276">
        <f t="shared" si="75"/>
        <v>0</v>
      </c>
      <c r="Z331" s="276">
        <f t="shared" si="74"/>
        <v>0</v>
      </c>
      <c r="AB331" s="80"/>
      <c r="AC331" s="80"/>
      <c r="AD331" s="81"/>
      <c r="AE331" s="80"/>
      <c r="AF331" s="81"/>
      <c r="AG331" s="82"/>
      <c r="AH331" s="83"/>
      <c r="AI331" s="83"/>
      <c r="AJ331" s="84"/>
      <c r="AK331" s="80"/>
      <c r="AL331" s="80"/>
      <c r="AM331" s="80"/>
      <c r="AN331" s="80"/>
    </row>
    <row r="332" spans="2:40" s="49" customFormat="1" ht="15.6" hidden="1" customHeight="1" outlineLevel="1">
      <c r="B332" s="620"/>
      <c r="C332" s="600"/>
      <c r="D332" s="601"/>
      <c r="E332" s="374"/>
      <c r="F332" s="248"/>
      <c r="G332" s="252">
        <f t="shared" ref="G332:G343" si="89">IF(AND(F332&lt;&gt;0,$D$31&lt;&gt;0),F332/$D$31,0)</f>
        <v>0</v>
      </c>
      <c r="H332" s="86" t="s">
        <v>187</v>
      </c>
      <c r="I332" s="236">
        <v>0</v>
      </c>
      <c r="J332" s="252">
        <f t="shared" si="85"/>
        <v>0</v>
      </c>
      <c r="K332" s="358"/>
      <c r="L332" s="359"/>
      <c r="M332" s="325"/>
      <c r="N332" s="228">
        <f t="shared" si="86"/>
        <v>0</v>
      </c>
      <c r="O332" s="268">
        <f t="shared" si="87"/>
        <v>0</v>
      </c>
      <c r="P332" s="345">
        <v>0</v>
      </c>
      <c r="Q332" s="272">
        <f t="shared" si="88"/>
        <v>0</v>
      </c>
      <c r="R332" s="234"/>
      <c r="S332" s="235"/>
      <c r="T332" s="236">
        <v>0</v>
      </c>
      <c r="U332" s="236">
        <v>0</v>
      </c>
      <c r="V332" s="87">
        <f t="shared" si="72"/>
        <v>1</v>
      </c>
      <c r="W332" s="276">
        <f t="shared" si="73"/>
        <v>0</v>
      </c>
      <c r="X332" s="276">
        <f t="shared" si="74"/>
        <v>0</v>
      </c>
      <c r="Y332" s="276">
        <f t="shared" si="75"/>
        <v>0</v>
      </c>
      <c r="Z332" s="276">
        <f t="shared" si="74"/>
        <v>0</v>
      </c>
      <c r="AB332" s="80"/>
      <c r="AC332" s="80"/>
      <c r="AD332" s="81"/>
      <c r="AE332" s="80"/>
      <c r="AF332" s="81"/>
      <c r="AG332" s="82"/>
      <c r="AH332" s="83"/>
      <c r="AI332" s="83"/>
      <c r="AJ332" s="84"/>
      <c r="AK332" s="80"/>
      <c r="AL332" s="80"/>
      <c r="AM332" s="80"/>
      <c r="AN332" s="80"/>
    </row>
    <row r="333" spans="2:40" s="49" customFormat="1" ht="15.6" hidden="1" customHeight="1" outlineLevel="1">
      <c r="B333" s="620"/>
      <c r="C333" s="600"/>
      <c r="D333" s="601"/>
      <c r="E333" s="374"/>
      <c r="F333" s="248"/>
      <c r="G333" s="252">
        <f t="shared" si="89"/>
        <v>0</v>
      </c>
      <c r="H333" s="86" t="s">
        <v>187</v>
      </c>
      <c r="I333" s="236">
        <v>0</v>
      </c>
      <c r="J333" s="252">
        <f t="shared" si="85"/>
        <v>0</v>
      </c>
      <c r="K333" s="358"/>
      <c r="L333" s="359"/>
      <c r="M333" s="325"/>
      <c r="N333" s="228">
        <f t="shared" si="86"/>
        <v>0</v>
      </c>
      <c r="O333" s="268">
        <f t="shared" si="87"/>
        <v>0</v>
      </c>
      <c r="P333" s="345">
        <v>0</v>
      </c>
      <c r="Q333" s="272">
        <f t="shared" si="88"/>
        <v>0</v>
      </c>
      <c r="R333" s="234"/>
      <c r="S333" s="235"/>
      <c r="T333" s="236">
        <v>0</v>
      </c>
      <c r="U333" s="236">
        <v>0</v>
      </c>
      <c r="V333" s="87">
        <f t="shared" si="72"/>
        <v>1</v>
      </c>
      <c r="W333" s="276">
        <f t="shared" si="73"/>
        <v>0</v>
      </c>
      <c r="X333" s="276">
        <f t="shared" si="74"/>
        <v>0</v>
      </c>
      <c r="Y333" s="276">
        <f t="shared" si="75"/>
        <v>0</v>
      </c>
      <c r="Z333" s="276">
        <f t="shared" si="74"/>
        <v>0</v>
      </c>
      <c r="AB333" s="80"/>
      <c r="AC333" s="80"/>
      <c r="AD333" s="81"/>
      <c r="AE333" s="80"/>
      <c r="AF333" s="81"/>
      <c r="AG333" s="82"/>
      <c r="AH333" s="83"/>
      <c r="AI333" s="83"/>
      <c r="AJ333" s="84"/>
      <c r="AK333" s="80"/>
      <c r="AL333" s="80"/>
      <c r="AM333" s="80"/>
      <c r="AN333" s="80"/>
    </row>
    <row r="334" spans="2:40" s="49" customFormat="1" ht="15.6" hidden="1" customHeight="1" outlineLevel="1">
      <c r="B334" s="620"/>
      <c r="C334" s="600"/>
      <c r="D334" s="601"/>
      <c r="E334" s="374"/>
      <c r="F334" s="248"/>
      <c r="G334" s="252">
        <f t="shared" si="89"/>
        <v>0</v>
      </c>
      <c r="H334" s="86" t="s">
        <v>187</v>
      </c>
      <c r="I334" s="236">
        <v>0</v>
      </c>
      <c r="J334" s="252">
        <f t="shared" si="85"/>
        <v>0</v>
      </c>
      <c r="K334" s="358"/>
      <c r="L334" s="359"/>
      <c r="M334" s="325"/>
      <c r="N334" s="228">
        <f t="shared" si="86"/>
        <v>0</v>
      </c>
      <c r="O334" s="268">
        <f t="shared" si="87"/>
        <v>0</v>
      </c>
      <c r="P334" s="345">
        <v>0</v>
      </c>
      <c r="Q334" s="272">
        <f t="shared" si="88"/>
        <v>0</v>
      </c>
      <c r="R334" s="234"/>
      <c r="S334" s="235"/>
      <c r="T334" s="236">
        <v>0</v>
      </c>
      <c r="U334" s="236">
        <v>0</v>
      </c>
      <c r="V334" s="87">
        <f t="shared" si="72"/>
        <v>1</v>
      </c>
      <c r="W334" s="276">
        <f t="shared" si="73"/>
        <v>0</v>
      </c>
      <c r="X334" s="276">
        <f t="shared" si="74"/>
        <v>0</v>
      </c>
      <c r="Y334" s="276">
        <f t="shared" si="75"/>
        <v>0</v>
      </c>
      <c r="Z334" s="276">
        <f t="shared" si="74"/>
        <v>0</v>
      </c>
      <c r="AB334" s="80"/>
      <c r="AC334" s="80"/>
      <c r="AD334" s="81"/>
      <c r="AE334" s="80"/>
      <c r="AF334" s="81"/>
      <c r="AG334" s="82"/>
      <c r="AH334" s="83"/>
      <c r="AI334" s="83"/>
      <c r="AJ334" s="84"/>
      <c r="AK334" s="80"/>
      <c r="AL334" s="80"/>
      <c r="AM334" s="80"/>
      <c r="AN334" s="80"/>
    </row>
    <row r="335" spans="2:40" s="49" customFormat="1" ht="15.6" hidden="1" customHeight="1" outlineLevel="1">
      <c r="B335" s="620"/>
      <c r="C335" s="600"/>
      <c r="D335" s="601"/>
      <c r="E335" s="374"/>
      <c r="F335" s="248"/>
      <c r="G335" s="252">
        <f t="shared" si="89"/>
        <v>0</v>
      </c>
      <c r="H335" s="86" t="s">
        <v>187</v>
      </c>
      <c r="I335" s="236">
        <v>0</v>
      </c>
      <c r="J335" s="252">
        <f t="shared" si="85"/>
        <v>0</v>
      </c>
      <c r="K335" s="358"/>
      <c r="L335" s="359"/>
      <c r="M335" s="325"/>
      <c r="N335" s="228">
        <f t="shared" si="86"/>
        <v>0</v>
      </c>
      <c r="O335" s="268">
        <f t="shared" si="87"/>
        <v>0</v>
      </c>
      <c r="P335" s="345">
        <v>0</v>
      </c>
      <c r="Q335" s="272">
        <f t="shared" si="88"/>
        <v>0</v>
      </c>
      <c r="R335" s="234"/>
      <c r="S335" s="235"/>
      <c r="T335" s="236">
        <v>0</v>
      </c>
      <c r="U335" s="236">
        <v>0</v>
      </c>
      <c r="V335" s="87">
        <f t="shared" si="72"/>
        <v>1</v>
      </c>
      <c r="W335" s="276">
        <f t="shared" si="73"/>
        <v>0</v>
      </c>
      <c r="X335" s="276">
        <f t="shared" si="74"/>
        <v>0</v>
      </c>
      <c r="Y335" s="276">
        <f t="shared" si="75"/>
        <v>0</v>
      </c>
      <c r="Z335" s="276">
        <f t="shared" si="74"/>
        <v>0</v>
      </c>
      <c r="AB335" s="80"/>
      <c r="AC335" s="80"/>
      <c r="AD335" s="81"/>
      <c r="AE335" s="80"/>
      <c r="AF335" s="81"/>
      <c r="AG335" s="82"/>
      <c r="AH335" s="83"/>
      <c r="AI335" s="83"/>
      <c r="AJ335" s="84"/>
      <c r="AK335" s="80"/>
      <c r="AL335" s="80"/>
      <c r="AM335" s="80"/>
      <c r="AN335" s="80"/>
    </row>
    <row r="336" spans="2:40" s="49" customFormat="1" ht="15.6" hidden="1" customHeight="1" outlineLevel="1">
      <c r="B336" s="620"/>
      <c r="C336" s="600"/>
      <c r="D336" s="601"/>
      <c r="E336" s="374"/>
      <c r="F336" s="248"/>
      <c r="G336" s="252">
        <f t="shared" si="89"/>
        <v>0</v>
      </c>
      <c r="H336" s="86" t="s">
        <v>187</v>
      </c>
      <c r="I336" s="236">
        <v>0</v>
      </c>
      <c r="J336" s="252">
        <f t="shared" si="85"/>
        <v>0</v>
      </c>
      <c r="K336" s="358"/>
      <c r="L336" s="359"/>
      <c r="M336" s="325"/>
      <c r="N336" s="228">
        <f t="shared" si="86"/>
        <v>0</v>
      </c>
      <c r="O336" s="268">
        <f t="shared" si="87"/>
        <v>0</v>
      </c>
      <c r="P336" s="345">
        <v>0</v>
      </c>
      <c r="Q336" s="272">
        <f t="shared" si="88"/>
        <v>0</v>
      </c>
      <c r="R336" s="234"/>
      <c r="S336" s="235"/>
      <c r="T336" s="236">
        <v>0</v>
      </c>
      <c r="U336" s="236">
        <v>0</v>
      </c>
      <c r="V336" s="87">
        <f t="shared" si="72"/>
        <v>1</v>
      </c>
      <c r="W336" s="276">
        <f t="shared" si="73"/>
        <v>0</v>
      </c>
      <c r="X336" s="276">
        <f t="shared" si="74"/>
        <v>0</v>
      </c>
      <c r="Y336" s="276">
        <f t="shared" si="75"/>
        <v>0</v>
      </c>
      <c r="Z336" s="276">
        <f t="shared" si="74"/>
        <v>0</v>
      </c>
      <c r="AB336" s="80"/>
      <c r="AC336" s="80"/>
      <c r="AD336" s="81"/>
      <c r="AE336" s="80"/>
      <c r="AF336" s="81"/>
      <c r="AG336" s="82"/>
      <c r="AH336" s="83"/>
      <c r="AI336" s="83"/>
      <c r="AJ336" s="84"/>
      <c r="AK336" s="80"/>
      <c r="AL336" s="80"/>
      <c r="AM336" s="80"/>
      <c r="AN336" s="80"/>
    </row>
    <row r="337" spans="2:40" s="49" customFormat="1" ht="15.6" hidden="1" customHeight="1" outlineLevel="1">
      <c r="B337" s="620"/>
      <c r="C337" s="600"/>
      <c r="D337" s="601"/>
      <c r="E337" s="374"/>
      <c r="F337" s="248"/>
      <c r="G337" s="252">
        <f t="shared" si="89"/>
        <v>0</v>
      </c>
      <c r="H337" s="86" t="s">
        <v>187</v>
      </c>
      <c r="I337" s="236">
        <v>0</v>
      </c>
      <c r="J337" s="252">
        <f t="shared" si="85"/>
        <v>0</v>
      </c>
      <c r="K337" s="358"/>
      <c r="L337" s="359"/>
      <c r="M337" s="325"/>
      <c r="N337" s="228">
        <f t="shared" si="86"/>
        <v>0</v>
      </c>
      <c r="O337" s="268">
        <f t="shared" si="87"/>
        <v>0</v>
      </c>
      <c r="P337" s="345">
        <v>0</v>
      </c>
      <c r="Q337" s="272">
        <f t="shared" si="88"/>
        <v>0</v>
      </c>
      <c r="R337" s="234"/>
      <c r="S337" s="235"/>
      <c r="T337" s="236">
        <v>0</v>
      </c>
      <c r="U337" s="236">
        <v>0</v>
      </c>
      <c r="V337" s="87">
        <f t="shared" si="72"/>
        <v>1</v>
      </c>
      <c r="W337" s="276">
        <f t="shared" si="73"/>
        <v>0</v>
      </c>
      <c r="X337" s="276">
        <f t="shared" si="74"/>
        <v>0</v>
      </c>
      <c r="Y337" s="276">
        <f t="shared" si="75"/>
        <v>0</v>
      </c>
      <c r="Z337" s="276">
        <f t="shared" si="74"/>
        <v>0</v>
      </c>
      <c r="AB337" s="80"/>
      <c r="AC337" s="80"/>
      <c r="AD337" s="81"/>
      <c r="AE337" s="80"/>
      <c r="AF337" s="81"/>
      <c r="AG337" s="82"/>
      <c r="AH337" s="83"/>
      <c r="AI337" s="83"/>
      <c r="AJ337" s="84"/>
      <c r="AK337" s="80"/>
      <c r="AL337" s="80"/>
      <c r="AM337" s="80"/>
      <c r="AN337" s="80"/>
    </row>
    <row r="338" spans="2:40" s="49" customFormat="1" ht="15.6" hidden="1" customHeight="1" outlineLevel="1">
      <c r="B338" s="620"/>
      <c r="C338" s="600"/>
      <c r="D338" s="601"/>
      <c r="E338" s="374"/>
      <c r="F338" s="248"/>
      <c r="G338" s="252">
        <f t="shared" si="89"/>
        <v>0</v>
      </c>
      <c r="H338" s="86" t="s">
        <v>187</v>
      </c>
      <c r="I338" s="236">
        <v>0</v>
      </c>
      <c r="J338" s="252">
        <f t="shared" si="85"/>
        <v>0</v>
      </c>
      <c r="K338" s="358"/>
      <c r="L338" s="359"/>
      <c r="M338" s="325"/>
      <c r="N338" s="228">
        <f t="shared" si="86"/>
        <v>0</v>
      </c>
      <c r="O338" s="268">
        <f t="shared" si="87"/>
        <v>0</v>
      </c>
      <c r="P338" s="345">
        <v>0</v>
      </c>
      <c r="Q338" s="272">
        <f t="shared" si="88"/>
        <v>0</v>
      </c>
      <c r="R338" s="234"/>
      <c r="S338" s="235"/>
      <c r="T338" s="236">
        <v>0</v>
      </c>
      <c r="U338" s="236">
        <v>0</v>
      </c>
      <c r="V338" s="87">
        <f t="shared" si="72"/>
        <v>1</v>
      </c>
      <c r="W338" s="276">
        <f t="shared" si="73"/>
        <v>0</v>
      </c>
      <c r="X338" s="276">
        <f t="shared" si="74"/>
        <v>0</v>
      </c>
      <c r="Y338" s="276">
        <f t="shared" si="75"/>
        <v>0</v>
      </c>
      <c r="Z338" s="276">
        <f t="shared" si="74"/>
        <v>0</v>
      </c>
      <c r="AB338" s="80"/>
      <c r="AC338" s="80"/>
      <c r="AD338" s="81"/>
      <c r="AE338" s="80"/>
      <c r="AF338" s="81"/>
      <c r="AG338" s="82"/>
      <c r="AH338" s="83"/>
      <c r="AI338" s="83"/>
      <c r="AJ338" s="84"/>
      <c r="AK338" s="80"/>
      <c r="AL338" s="80"/>
      <c r="AM338" s="80"/>
      <c r="AN338" s="80"/>
    </row>
    <row r="339" spans="2:40" s="49" customFormat="1" ht="15.6" hidden="1" customHeight="1" outlineLevel="1">
      <c r="B339" s="620"/>
      <c r="C339" s="600"/>
      <c r="D339" s="601"/>
      <c r="E339" s="374"/>
      <c r="F339" s="248"/>
      <c r="G339" s="252">
        <f t="shared" si="89"/>
        <v>0</v>
      </c>
      <c r="H339" s="86" t="s">
        <v>187</v>
      </c>
      <c r="I339" s="236">
        <v>0</v>
      </c>
      <c r="J339" s="252">
        <f t="shared" si="85"/>
        <v>0</v>
      </c>
      <c r="K339" s="358"/>
      <c r="L339" s="359"/>
      <c r="M339" s="325"/>
      <c r="N339" s="228">
        <f t="shared" si="86"/>
        <v>0</v>
      </c>
      <c r="O339" s="268">
        <f t="shared" si="87"/>
        <v>0</v>
      </c>
      <c r="P339" s="345">
        <v>0</v>
      </c>
      <c r="Q339" s="272">
        <f t="shared" si="88"/>
        <v>0</v>
      </c>
      <c r="R339" s="234"/>
      <c r="S339" s="235"/>
      <c r="T339" s="236">
        <v>0</v>
      </c>
      <c r="U339" s="236">
        <v>0</v>
      </c>
      <c r="V339" s="87">
        <f t="shared" si="72"/>
        <v>1</v>
      </c>
      <c r="W339" s="276">
        <f t="shared" si="73"/>
        <v>0</v>
      </c>
      <c r="X339" s="276">
        <f t="shared" si="74"/>
        <v>0</v>
      </c>
      <c r="Y339" s="276">
        <f t="shared" si="75"/>
        <v>0</v>
      </c>
      <c r="Z339" s="276">
        <f t="shared" si="74"/>
        <v>0</v>
      </c>
      <c r="AB339" s="80"/>
      <c r="AC339" s="80"/>
      <c r="AD339" s="81"/>
      <c r="AE339" s="80"/>
      <c r="AF339" s="81"/>
      <c r="AG339" s="82"/>
      <c r="AH339" s="83"/>
      <c r="AI339" s="83"/>
      <c r="AJ339" s="84"/>
      <c r="AK339" s="80"/>
      <c r="AL339" s="80"/>
      <c r="AM339" s="80"/>
      <c r="AN339" s="80"/>
    </row>
    <row r="340" spans="2:40" s="49" customFormat="1" ht="15.6" hidden="1" customHeight="1" outlineLevel="1">
      <c r="B340" s="620"/>
      <c r="C340" s="600"/>
      <c r="D340" s="601"/>
      <c r="E340" s="374"/>
      <c r="F340" s="248"/>
      <c r="G340" s="252">
        <f t="shared" si="89"/>
        <v>0</v>
      </c>
      <c r="H340" s="86" t="s">
        <v>187</v>
      </c>
      <c r="I340" s="236">
        <v>0</v>
      </c>
      <c r="J340" s="252">
        <f t="shared" si="85"/>
        <v>0</v>
      </c>
      <c r="K340" s="358"/>
      <c r="L340" s="359"/>
      <c r="M340" s="325"/>
      <c r="N340" s="228">
        <f t="shared" si="86"/>
        <v>0</v>
      </c>
      <c r="O340" s="268">
        <f t="shared" si="87"/>
        <v>0</v>
      </c>
      <c r="P340" s="345">
        <v>0</v>
      </c>
      <c r="Q340" s="272">
        <f t="shared" si="88"/>
        <v>0</v>
      </c>
      <c r="R340" s="234"/>
      <c r="S340" s="235"/>
      <c r="T340" s="236">
        <v>0</v>
      </c>
      <c r="U340" s="236">
        <v>0</v>
      </c>
      <c r="V340" s="87">
        <f t="shared" si="72"/>
        <v>1</v>
      </c>
      <c r="W340" s="276">
        <f t="shared" si="73"/>
        <v>0</v>
      </c>
      <c r="X340" s="276">
        <f t="shared" si="74"/>
        <v>0</v>
      </c>
      <c r="Y340" s="276">
        <f t="shared" si="75"/>
        <v>0</v>
      </c>
      <c r="Z340" s="276">
        <f t="shared" si="74"/>
        <v>0</v>
      </c>
      <c r="AB340" s="80"/>
      <c r="AC340" s="80"/>
      <c r="AD340" s="81"/>
      <c r="AE340" s="80"/>
      <c r="AF340" s="81"/>
      <c r="AG340" s="82"/>
      <c r="AH340" s="83"/>
      <c r="AI340" s="83"/>
      <c r="AJ340" s="84"/>
      <c r="AK340" s="80"/>
      <c r="AL340" s="80"/>
      <c r="AM340" s="80"/>
      <c r="AN340" s="80"/>
    </row>
    <row r="341" spans="2:40" s="49" customFormat="1" ht="15.6" hidden="1" customHeight="1" outlineLevel="1">
      <c r="B341" s="620"/>
      <c r="C341" s="600"/>
      <c r="D341" s="601"/>
      <c r="E341" s="374"/>
      <c r="F341" s="248"/>
      <c r="G341" s="252">
        <f t="shared" si="89"/>
        <v>0</v>
      </c>
      <c r="H341" s="86" t="s">
        <v>187</v>
      </c>
      <c r="I341" s="236">
        <v>0</v>
      </c>
      <c r="J341" s="252">
        <f t="shared" si="85"/>
        <v>0</v>
      </c>
      <c r="K341" s="358"/>
      <c r="L341" s="359"/>
      <c r="M341" s="325"/>
      <c r="N341" s="228">
        <f t="shared" si="86"/>
        <v>0</v>
      </c>
      <c r="O341" s="268">
        <f t="shared" si="87"/>
        <v>0</v>
      </c>
      <c r="P341" s="345">
        <v>0</v>
      </c>
      <c r="Q341" s="272">
        <f t="shared" si="88"/>
        <v>0</v>
      </c>
      <c r="R341" s="234"/>
      <c r="S341" s="235"/>
      <c r="T341" s="236">
        <v>0</v>
      </c>
      <c r="U341" s="236">
        <v>0</v>
      </c>
      <c r="V341" s="87">
        <f t="shared" si="72"/>
        <v>1</v>
      </c>
      <c r="W341" s="276">
        <f t="shared" si="73"/>
        <v>0</v>
      </c>
      <c r="X341" s="276">
        <f t="shared" si="74"/>
        <v>0</v>
      </c>
      <c r="Y341" s="276">
        <f t="shared" si="75"/>
        <v>0</v>
      </c>
      <c r="Z341" s="276">
        <f t="shared" si="74"/>
        <v>0</v>
      </c>
      <c r="AB341" s="80"/>
      <c r="AC341" s="80"/>
      <c r="AD341" s="81"/>
      <c r="AE341" s="80"/>
      <c r="AF341" s="81"/>
      <c r="AG341" s="82"/>
      <c r="AH341" s="83"/>
      <c r="AI341" s="83"/>
      <c r="AJ341" s="84"/>
      <c r="AK341" s="80"/>
      <c r="AL341" s="80"/>
      <c r="AM341" s="80"/>
      <c r="AN341" s="80"/>
    </row>
    <row r="342" spans="2:40" s="49" customFormat="1" ht="15.6" hidden="1" customHeight="1" outlineLevel="1">
      <c r="B342" s="620"/>
      <c r="C342" s="600"/>
      <c r="D342" s="601"/>
      <c r="E342" s="374"/>
      <c r="F342" s="248"/>
      <c r="G342" s="252">
        <f t="shared" si="89"/>
        <v>0</v>
      </c>
      <c r="H342" s="86" t="s">
        <v>187</v>
      </c>
      <c r="I342" s="236">
        <v>0</v>
      </c>
      <c r="J342" s="252">
        <f t="shared" si="85"/>
        <v>0</v>
      </c>
      <c r="K342" s="358"/>
      <c r="L342" s="359"/>
      <c r="M342" s="325"/>
      <c r="N342" s="228">
        <f t="shared" si="86"/>
        <v>0</v>
      </c>
      <c r="O342" s="268">
        <f t="shared" si="87"/>
        <v>0</v>
      </c>
      <c r="P342" s="345">
        <v>0</v>
      </c>
      <c r="Q342" s="272">
        <f t="shared" si="88"/>
        <v>0</v>
      </c>
      <c r="R342" s="234"/>
      <c r="S342" s="235"/>
      <c r="T342" s="236">
        <v>0</v>
      </c>
      <c r="U342" s="236">
        <v>0</v>
      </c>
      <c r="V342" s="87">
        <f t="shared" si="72"/>
        <v>1</v>
      </c>
      <c r="W342" s="276">
        <f t="shared" si="73"/>
        <v>0</v>
      </c>
      <c r="X342" s="276">
        <f t="shared" si="74"/>
        <v>0</v>
      </c>
      <c r="Y342" s="276">
        <f t="shared" si="75"/>
        <v>0</v>
      </c>
      <c r="Z342" s="276">
        <f t="shared" si="74"/>
        <v>0</v>
      </c>
      <c r="AB342" s="80"/>
      <c r="AC342" s="80"/>
      <c r="AD342" s="81"/>
      <c r="AE342" s="80"/>
      <c r="AF342" s="81"/>
      <c r="AG342" s="82"/>
      <c r="AH342" s="83"/>
      <c r="AI342" s="83"/>
      <c r="AJ342" s="84"/>
      <c r="AK342" s="80"/>
      <c r="AL342" s="80"/>
      <c r="AM342" s="80"/>
      <c r="AN342" s="80"/>
    </row>
    <row r="343" spans="2:40" s="49" customFormat="1" ht="15.6" hidden="1" customHeight="1" outlineLevel="1">
      <c r="B343" s="620"/>
      <c r="C343" s="600"/>
      <c r="D343" s="601"/>
      <c r="E343" s="374"/>
      <c r="F343" s="248"/>
      <c r="G343" s="252">
        <f t="shared" si="89"/>
        <v>0</v>
      </c>
      <c r="H343" s="86" t="s">
        <v>187</v>
      </c>
      <c r="I343" s="236">
        <v>0</v>
      </c>
      <c r="J343" s="252">
        <f t="shared" si="85"/>
        <v>0</v>
      </c>
      <c r="K343" s="358"/>
      <c r="L343" s="359"/>
      <c r="M343" s="325"/>
      <c r="N343" s="228">
        <f t="shared" si="86"/>
        <v>0</v>
      </c>
      <c r="O343" s="268">
        <f t="shared" si="87"/>
        <v>0</v>
      </c>
      <c r="P343" s="345">
        <v>0</v>
      </c>
      <c r="Q343" s="272">
        <f t="shared" si="88"/>
        <v>0</v>
      </c>
      <c r="R343" s="234"/>
      <c r="S343" s="235"/>
      <c r="T343" s="236">
        <v>0</v>
      </c>
      <c r="U343" s="236">
        <v>0</v>
      </c>
      <c r="V343" s="87">
        <f t="shared" si="72"/>
        <v>1</v>
      </c>
      <c r="W343" s="276">
        <f t="shared" si="73"/>
        <v>0</v>
      </c>
      <c r="X343" s="276">
        <f t="shared" si="74"/>
        <v>0</v>
      </c>
      <c r="Y343" s="276">
        <f t="shared" si="75"/>
        <v>0</v>
      </c>
      <c r="Z343" s="276">
        <f t="shared" si="74"/>
        <v>0</v>
      </c>
      <c r="AB343" s="80"/>
      <c r="AC343" s="80"/>
      <c r="AD343" s="81"/>
      <c r="AE343" s="80"/>
      <c r="AF343" s="81"/>
      <c r="AG343" s="82"/>
      <c r="AH343" s="83"/>
      <c r="AI343" s="83"/>
      <c r="AJ343" s="84"/>
      <c r="AK343" s="80"/>
      <c r="AL343" s="80"/>
      <c r="AM343" s="80"/>
      <c r="AN343" s="80"/>
    </row>
    <row r="344" spans="2:40" s="49" customFormat="1" ht="15.6" hidden="1" customHeight="1" outlineLevel="1">
      <c r="B344" s="620"/>
      <c r="C344" s="600"/>
      <c r="D344" s="601"/>
      <c r="E344" s="374"/>
      <c r="F344" s="248"/>
      <c r="G344" s="252">
        <f>IF(AND(F344&lt;&gt;0,$D$31&lt;&gt;0),F344/$D$31,0)</f>
        <v>0</v>
      </c>
      <c r="H344" s="86" t="s">
        <v>187</v>
      </c>
      <c r="I344" s="236">
        <v>0</v>
      </c>
      <c r="J344" s="252">
        <f t="shared" si="85"/>
        <v>0</v>
      </c>
      <c r="K344" s="358"/>
      <c r="L344" s="359"/>
      <c r="M344" s="325"/>
      <c r="N344" s="228">
        <f t="shared" si="86"/>
        <v>0</v>
      </c>
      <c r="O344" s="268">
        <f t="shared" si="87"/>
        <v>0</v>
      </c>
      <c r="P344" s="345">
        <v>0</v>
      </c>
      <c r="Q344" s="272">
        <f t="shared" si="88"/>
        <v>0</v>
      </c>
      <c r="R344" s="234"/>
      <c r="S344" s="235"/>
      <c r="T344" s="236">
        <v>0</v>
      </c>
      <c r="U344" s="236">
        <v>0</v>
      </c>
      <c r="V344" s="87">
        <f t="shared" si="72"/>
        <v>1</v>
      </c>
      <c r="W344" s="276">
        <f t="shared" si="73"/>
        <v>0</v>
      </c>
      <c r="X344" s="276">
        <f t="shared" si="74"/>
        <v>0</v>
      </c>
      <c r="Y344" s="276">
        <f t="shared" si="75"/>
        <v>0</v>
      </c>
      <c r="Z344" s="276">
        <f t="shared" si="74"/>
        <v>0</v>
      </c>
      <c r="AB344" s="80"/>
      <c r="AC344" s="80"/>
      <c r="AD344" s="81"/>
      <c r="AE344" s="80"/>
      <c r="AF344" s="81"/>
      <c r="AG344" s="82"/>
      <c r="AH344" s="83"/>
      <c r="AI344" s="83"/>
      <c r="AJ344" s="84"/>
      <c r="AK344" s="80"/>
      <c r="AL344" s="80"/>
      <c r="AM344" s="80"/>
      <c r="AN344" s="80"/>
    </row>
    <row r="345" spans="2:40" s="49" customFormat="1" ht="15.6" hidden="1" customHeight="1" outlineLevel="1">
      <c r="B345" s="620"/>
      <c r="C345" s="600"/>
      <c r="D345" s="601"/>
      <c r="E345" s="374"/>
      <c r="F345" s="248"/>
      <c r="G345" s="252">
        <f>IF(AND(F345&lt;&gt;0,$D$31&lt;&gt;0),F345/$D$31,0)</f>
        <v>0</v>
      </c>
      <c r="H345" s="86" t="s">
        <v>187</v>
      </c>
      <c r="I345" s="236">
        <v>0</v>
      </c>
      <c r="J345" s="252">
        <f t="shared" si="85"/>
        <v>0</v>
      </c>
      <c r="K345" s="358"/>
      <c r="L345" s="359"/>
      <c r="M345" s="325"/>
      <c r="N345" s="228">
        <f t="shared" si="86"/>
        <v>0</v>
      </c>
      <c r="O345" s="268">
        <f t="shared" si="87"/>
        <v>0</v>
      </c>
      <c r="P345" s="345">
        <v>0</v>
      </c>
      <c r="Q345" s="272">
        <f t="shared" si="88"/>
        <v>0</v>
      </c>
      <c r="R345" s="234"/>
      <c r="S345" s="235"/>
      <c r="T345" s="236">
        <v>0</v>
      </c>
      <c r="U345" s="236">
        <v>0</v>
      </c>
      <c r="V345" s="87">
        <f t="shared" si="72"/>
        <v>1</v>
      </c>
      <c r="W345" s="276">
        <f t="shared" si="73"/>
        <v>0</v>
      </c>
      <c r="X345" s="276">
        <f t="shared" si="74"/>
        <v>0</v>
      </c>
      <c r="Y345" s="276">
        <f t="shared" si="75"/>
        <v>0</v>
      </c>
      <c r="Z345" s="276">
        <f t="shared" si="74"/>
        <v>0</v>
      </c>
      <c r="AB345" s="80"/>
      <c r="AC345" s="80"/>
      <c r="AD345" s="81"/>
      <c r="AE345" s="80"/>
      <c r="AF345" s="81"/>
      <c r="AG345" s="82"/>
      <c r="AH345" s="83"/>
      <c r="AI345" s="83"/>
      <c r="AJ345" s="84"/>
      <c r="AK345" s="80"/>
      <c r="AL345" s="80"/>
      <c r="AM345" s="80"/>
      <c r="AN345" s="80"/>
    </row>
    <row r="346" spans="2:40" s="49" customFormat="1" ht="15.6" hidden="1" customHeight="1" outlineLevel="1">
      <c r="B346" s="620"/>
      <c r="C346" s="600"/>
      <c r="D346" s="601"/>
      <c r="E346" s="374"/>
      <c r="F346" s="248"/>
      <c r="G346" s="252">
        <f>IF(AND(F346&lt;&gt;0,$D$31&lt;&gt;0),F346/$D$31,0)</f>
        <v>0</v>
      </c>
      <c r="H346" s="86" t="s">
        <v>187</v>
      </c>
      <c r="I346" s="236">
        <v>0</v>
      </c>
      <c r="J346" s="252">
        <f t="shared" si="85"/>
        <v>0</v>
      </c>
      <c r="K346" s="358"/>
      <c r="L346" s="359"/>
      <c r="M346" s="325"/>
      <c r="N346" s="228">
        <f t="shared" si="86"/>
        <v>0</v>
      </c>
      <c r="O346" s="268">
        <f t="shared" si="87"/>
        <v>0</v>
      </c>
      <c r="P346" s="345">
        <v>0</v>
      </c>
      <c r="Q346" s="272">
        <f t="shared" si="88"/>
        <v>0</v>
      </c>
      <c r="R346" s="234"/>
      <c r="S346" s="235"/>
      <c r="T346" s="236">
        <v>0</v>
      </c>
      <c r="U346" s="236">
        <v>0</v>
      </c>
      <c r="V346" s="87">
        <f t="shared" si="72"/>
        <v>1</v>
      </c>
      <c r="W346" s="276">
        <f t="shared" si="73"/>
        <v>0</v>
      </c>
      <c r="X346" s="276">
        <f t="shared" si="74"/>
        <v>0</v>
      </c>
      <c r="Y346" s="276">
        <f t="shared" si="75"/>
        <v>0</v>
      </c>
      <c r="Z346" s="276">
        <f t="shared" si="74"/>
        <v>0</v>
      </c>
      <c r="AB346" s="80"/>
      <c r="AC346" s="80"/>
      <c r="AD346" s="81"/>
      <c r="AE346" s="80"/>
      <c r="AF346" s="81"/>
      <c r="AG346" s="82"/>
      <c r="AH346" s="83"/>
      <c r="AI346" s="83"/>
      <c r="AJ346" s="84"/>
      <c r="AK346" s="80"/>
      <c r="AL346" s="80"/>
      <c r="AM346" s="80"/>
      <c r="AN346" s="80"/>
    </row>
    <row r="347" spans="2:40" s="49" customFormat="1" ht="15.6" hidden="1" customHeight="1" outlineLevel="1">
      <c r="B347" s="620"/>
      <c r="C347" s="600"/>
      <c r="D347" s="601"/>
      <c r="E347" s="374"/>
      <c r="F347" s="248"/>
      <c r="G347" s="252">
        <f t="shared" ref="G347:G349" si="90">IF(AND(F347&lt;&gt;0,$D$31&lt;&gt;0),F347/$D$31,0)</f>
        <v>0</v>
      </c>
      <c r="H347" s="86" t="s">
        <v>187</v>
      </c>
      <c r="I347" s="236">
        <v>0</v>
      </c>
      <c r="J347" s="252">
        <f t="shared" si="85"/>
        <v>0</v>
      </c>
      <c r="K347" s="358"/>
      <c r="L347" s="359"/>
      <c r="M347" s="325"/>
      <c r="N347" s="228">
        <f t="shared" si="86"/>
        <v>0</v>
      </c>
      <c r="O347" s="268">
        <f t="shared" si="87"/>
        <v>0</v>
      </c>
      <c r="P347" s="345">
        <v>0</v>
      </c>
      <c r="Q347" s="272">
        <f t="shared" si="88"/>
        <v>0</v>
      </c>
      <c r="R347" s="234"/>
      <c r="S347" s="235"/>
      <c r="T347" s="236">
        <v>0</v>
      </c>
      <c r="U347" s="236">
        <v>0</v>
      </c>
      <c r="V347" s="87">
        <f t="shared" si="72"/>
        <v>1</v>
      </c>
      <c r="W347" s="276">
        <f t="shared" si="73"/>
        <v>0</v>
      </c>
      <c r="X347" s="276">
        <f t="shared" si="74"/>
        <v>0</v>
      </c>
      <c r="Y347" s="276">
        <f t="shared" si="75"/>
        <v>0</v>
      </c>
      <c r="Z347" s="276">
        <f t="shared" si="74"/>
        <v>0</v>
      </c>
      <c r="AB347" s="80"/>
      <c r="AC347" s="80"/>
      <c r="AD347" s="81"/>
      <c r="AE347" s="80"/>
      <c r="AF347" s="81"/>
      <c r="AG347" s="82"/>
      <c r="AH347" s="83"/>
      <c r="AI347" s="83"/>
      <c r="AJ347" s="84"/>
      <c r="AK347" s="80"/>
      <c r="AL347" s="80"/>
      <c r="AM347" s="80"/>
      <c r="AN347" s="80"/>
    </row>
    <row r="348" spans="2:40" s="49" customFormat="1" ht="15.6" hidden="1" customHeight="1" outlineLevel="1">
      <c r="B348" s="620"/>
      <c r="C348" s="600"/>
      <c r="D348" s="601"/>
      <c r="E348" s="374"/>
      <c r="F348" s="248"/>
      <c r="G348" s="252">
        <f t="shared" si="90"/>
        <v>0</v>
      </c>
      <c r="H348" s="86" t="s">
        <v>187</v>
      </c>
      <c r="I348" s="236">
        <v>0</v>
      </c>
      <c r="J348" s="252">
        <f t="shared" si="85"/>
        <v>0</v>
      </c>
      <c r="K348" s="358"/>
      <c r="L348" s="359"/>
      <c r="M348" s="325"/>
      <c r="N348" s="228">
        <f t="shared" si="86"/>
        <v>0</v>
      </c>
      <c r="O348" s="268">
        <f t="shared" si="87"/>
        <v>0</v>
      </c>
      <c r="P348" s="345">
        <v>0</v>
      </c>
      <c r="Q348" s="272">
        <f t="shared" si="88"/>
        <v>0</v>
      </c>
      <c r="R348" s="234"/>
      <c r="S348" s="235"/>
      <c r="T348" s="236">
        <v>0</v>
      </c>
      <c r="U348" s="236">
        <v>0</v>
      </c>
      <c r="V348" s="87">
        <f t="shared" si="72"/>
        <v>1</v>
      </c>
      <c r="W348" s="276">
        <f t="shared" si="73"/>
        <v>0</v>
      </c>
      <c r="X348" s="276">
        <f t="shared" si="74"/>
        <v>0</v>
      </c>
      <c r="Y348" s="276">
        <f t="shared" si="75"/>
        <v>0</v>
      </c>
      <c r="Z348" s="276">
        <f t="shared" si="74"/>
        <v>0</v>
      </c>
      <c r="AB348" s="80"/>
      <c r="AC348" s="80"/>
      <c r="AD348" s="81"/>
      <c r="AE348" s="80"/>
      <c r="AF348" s="81"/>
      <c r="AG348" s="82"/>
      <c r="AH348" s="83"/>
      <c r="AI348" s="83"/>
      <c r="AJ348" s="84"/>
      <c r="AK348" s="80"/>
      <c r="AL348" s="80"/>
      <c r="AM348" s="80"/>
      <c r="AN348" s="80"/>
    </row>
    <row r="349" spans="2:40" s="49" customFormat="1" ht="15.6" hidden="1" customHeight="1" outlineLevel="1">
      <c r="B349" s="621"/>
      <c r="C349" s="602"/>
      <c r="D349" s="603"/>
      <c r="E349" s="374"/>
      <c r="F349" s="248"/>
      <c r="G349" s="252">
        <f t="shared" si="90"/>
        <v>0</v>
      </c>
      <c r="H349" s="86" t="s">
        <v>187</v>
      </c>
      <c r="I349" s="236">
        <v>0</v>
      </c>
      <c r="J349" s="252">
        <f t="shared" si="85"/>
        <v>0</v>
      </c>
      <c r="K349" s="358"/>
      <c r="L349" s="359"/>
      <c r="M349" s="325"/>
      <c r="N349" s="228">
        <f t="shared" si="86"/>
        <v>0</v>
      </c>
      <c r="O349" s="268">
        <f t="shared" si="87"/>
        <v>0</v>
      </c>
      <c r="P349" s="345">
        <v>0</v>
      </c>
      <c r="Q349" s="272">
        <f t="shared" si="88"/>
        <v>0</v>
      </c>
      <c r="R349" s="234"/>
      <c r="S349" s="235"/>
      <c r="T349" s="236">
        <v>0</v>
      </c>
      <c r="U349" s="236">
        <v>0</v>
      </c>
      <c r="V349" s="87">
        <f t="shared" ref="V349:V412" si="91">1-T349-U349</f>
        <v>1</v>
      </c>
      <c r="W349" s="276">
        <f t="shared" ref="W349:W412" si="92">T349*(F349+O349)</f>
        <v>0</v>
      </c>
      <c r="X349" s="276">
        <f t="shared" ref="X349:Z412" si="93">IF(AND(W349&lt;&gt;0,$D$31&lt;&gt;0),W349/$D$31,0)</f>
        <v>0</v>
      </c>
      <c r="Y349" s="276">
        <f t="shared" ref="Y349:Y412" si="94">U349*(F349+O349)</f>
        <v>0</v>
      </c>
      <c r="Z349" s="276">
        <f t="shared" si="93"/>
        <v>0</v>
      </c>
      <c r="AB349" s="80"/>
      <c r="AC349" s="80"/>
      <c r="AD349" s="81"/>
      <c r="AE349" s="80"/>
      <c r="AF349" s="81"/>
      <c r="AG349" s="82"/>
      <c r="AH349" s="83"/>
      <c r="AI349" s="83"/>
      <c r="AJ349" s="84"/>
      <c r="AK349" s="80"/>
      <c r="AL349" s="80"/>
      <c r="AM349" s="80"/>
      <c r="AN349" s="80"/>
    </row>
    <row r="350" spans="2:40" s="49" customFormat="1" ht="15.75" collapsed="1">
      <c r="B350" s="89">
        <v>4</v>
      </c>
      <c r="C350" s="566" t="s">
        <v>69</v>
      </c>
      <c r="D350" s="567"/>
      <c r="E350" s="219" t="s">
        <v>187</v>
      </c>
      <c r="F350" s="247">
        <f>SUM(F351:F370)</f>
        <v>0</v>
      </c>
      <c r="G350" s="247">
        <f>IF(AND(F350&lt;&gt;0,$D$31&lt;&gt;0),F350/$D$31,0)</f>
        <v>0</v>
      </c>
      <c r="H350" s="86" t="s">
        <v>187</v>
      </c>
      <c r="I350" s="216" t="s">
        <v>187</v>
      </c>
      <c r="J350" s="249">
        <f>SUM(J351:J370)</f>
        <v>0</v>
      </c>
      <c r="K350" s="230" t="s">
        <v>187</v>
      </c>
      <c r="L350" s="262" t="s">
        <v>187</v>
      </c>
      <c r="M350" s="264" t="s">
        <v>187</v>
      </c>
      <c r="N350" s="266" t="s">
        <v>187</v>
      </c>
      <c r="O350" s="269">
        <f>SUM(O351:O370)</f>
        <v>0</v>
      </c>
      <c r="P350" s="232" t="s">
        <v>187</v>
      </c>
      <c r="Q350" s="273">
        <f>SUM(Q351:Q370)</f>
        <v>0</v>
      </c>
      <c r="R350" s="231" t="s">
        <v>187</v>
      </c>
      <c r="S350" s="233" t="s">
        <v>187</v>
      </c>
      <c r="T350" s="278">
        <f>IF(W350&lt;&gt;0,W350/($F$350+$O$350),0)</f>
        <v>0</v>
      </c>
      <c r="U350" s="278">
        <f>IF(Y350&lt;&gt;0,Y350/($F$350+$O$350),0)</f>
        <v>0</v>
      </c>
      <c r="V350" s="215">
        <f t="shared" si="91"/>
        <v>1</v>
      </c>
      <c r="W350" s="277">
        <f>SUM(W351:W370)</f>
        <v>0</v>
      </c>
      <c r="X350" s="277">
        <f t="shared" si="93"/>
        <v>0</v>
      </c>
      <c r="Y350" s="277">
        <f>SUM(Y351:Y370)</f>
        <v>0</v>
      </c>
      <c r="Z350" s="277">
        <f t="shared" si="93"/>
        <v>0</v>
      </c>
      <c r="AB350" s="80"/>
      <c r="AC350" s="80"/>
      <c r="AD350" s="81"/>
      <c r="AE350" s="80"/>
      <c r="AF350" s="81"/>
      <c r="AG350" s="82"/>
      <c r="AH350" s="83"/>
      <c r="AI350" s="83"/>
      <c r="AJ350" s="84"/>
      <c r="AK350" s="80"/>
      <c r="AL350" s="80"/>
      <c r="AM350" s="80"/>
      <c r="AN350" s="80"/>
    </row>
    <row r="351" spans="2:40" s="49" customFormat="1" ht="15.6" customHeight="1" outlineLevel="1">
      <c r="B351" s="619">
        <v>4</v>
      </c>
      <c r="C351" s="598" t="s">
        <v>69</v>
      </c>
      <c r="D351" s="599"/>
      <c r="E351" s="374"/>
      <c r="F351" s="248"/>
      <c r="G351" s="252">
        <f>IF(AND(F351&lt;&gt;0,$D$31&lt;&gt;0),F351/$D$31,0)</f>
        <v>0</v>
      </c>
      <c r="H351" s="86" t="s">
        <v>187</v>
      </c>
      <c r="I351" s="236">
        <v>0</v>
      </c>
      <c r="J351" s="252">
        <f t="shared" si="85"/>
        <v>0</v>
      </c>
      <c r="K351" s="358"/>
      <c r="L351" s="359"/>
      <c r="M351" s="325"/>
      <c r="N351" s="228">
        <f>IF(M351&lt;&gt;0,INT(59/M351),0)</f>
        <v>0</v>
      </c>
      <c r="O351" s="268">
        <f>F351*N351</f>
        <v>0</v>
      </c>
      <c r="P351" s="345">
        <v>0</v>
      </c>
      <c r="Q351" s="272">
        <f>O351*P351</f>
        <v>0</v>
      </c>
      <c r="R351" s="234"/>
      <c r="S351" s="235"/>
      <c r="T351" s="236">
        <v>0</v>
      </c>
      <c r="U351" s="236">
        <v>0</v>
      </c>
      <c r="V351" s="87">
        <f t="shared" si="91"/>
        <v>1</v>
      </c>
      <c r="W351" s="276">
        <f t="shared" si="92"/>
        <v>0</v>
      </c>
      <c r="X351" s="276">
        <f t="shared" si="93"/>
        <v>0</v>
      </c>
      <c r="Y351" s="276">
        <f t="shared" si="94"/>
        <v>0</v>
      </c>
      <c r="Z351" s="276">
        <f t="shared" si="93"/>
        <v>0</v>
      </c>
      <c r="AB351" s="80"/>
      <c r="AC351" s="80"/>
      <c r="AD351" s="81"/>
      <c r="AE351" s="80"/>
      <c r="AF351" s="81"/>
      <c r="AG351" s="82"/>
      <c r="AH351" s="83"/>
      <c r="AI351" s="83"/>
      <c r="AJ351" s="84"/>
      <c r="AK351" s="80"/>
      <c r="AL351" s="80"/>
      <c r="AM351" s="80"/>
      <c r="AN351" s="80"/>
    </row>
    <row r="352" spans="2:40" s="49" customFormat="1" ht="15.6" customHeight="1" outlineLevel="1">
      <c r="B352" s="620"/>
      <c r="C352" s="600"/>
      <c r="D352" s="601"/>
      <c r="E352" s="374"/>
      <c r="F352" s="248"/>
      <c r="G352" s="252">
        <f>IF(AND(F352&lt;&gt;0,$D$31&lt;&gt;0),F352/$D$31,0)</f>
        <v>0</v>
      </c>
      <c r="H352" s="86" t="s">
        <v>187</v>
      </c>
      <c r="I352" s="236">
        <v>0</v>
      </c>
      <c r="J352" s="252">
        <f t="shared" si="85"/>
        <v>0</v>
      </c>
      <c r="K352" s="358"/>
      <c r="L352" s="359"/>
      <c r="M352" s="325"/>
      <c r="N352" s="228">
        <f t="shared" ref="N352:N370" si="95">IF(M352&lt;&gt;0,INT(59/M352),0)</f>
        <v>0</v>
      </c>
      <c r="O352" s="268">
        <f t="shared" ref="O352:O370" si="96">F352*N352</f>
        <v>0</v>
      </c>
      <c r="P352" s="345">
        <v>0</v>
      </c>
      <c r="Q352" s="272">
        <f t="shared" ref="Q352:Q370" si="97">O352*P352</f>
        <v>0</v>
      </c>
      <c r="R352" s="234"/>
      <c r="S352" s="235"/>
      <c r="T352" s="236">
        <v>0</v>
      </c>
      <c r="U352" s="236">
        <v>0</v>
      </c>
      <c r="V352" s="87">
        <f t="shared" si="91"/>
        <v>1</v>
      </c>
      <c r="W352" s="276">
        <f t="shared" si="92"/>
        <v>0</v>
      </c>
      <c r="X352" s="276">
        <f t="shared" si="93"/>
        <v>0</v>
      </c>
      <c r="Y352" s="276">
        <f t="shared" si="94"/>
        <v>0</v>
      </c>
      <c r="Z352" s="276">
        <f t="shared" si="93"/>
        <v>0</v>
      </c>
      <c r="AB352" s="80"/>
      <c r="AC352" s="80"/>
      <c r="AD352" s="81"/>
      <c r="AE352" s="80"/>
      <c r="AF352" s="81"/>
      <c r="AG352" s="82"/>
      <c r="AH352" s="83"/>
      <c r="AI352" s="83"/>
      <c r="AJ352" s="84"/>
      <c r="AK352" s="80"/>
      <c r="AL352" s="80"/>
      <c r="AM352" s="80"/>
      <c r="AN352" s="80"/>
    </row>
    <row r="353" spans="2:40" s="49" customFormat="1" ht="15.6" customHeight="1" outlineLevel="1">
      <c r="B353" s="620"/>
      <c r="C353" s="600"/>
      <c r="D353" s="601"/>
      <c r="E353" s="374"/>
      <c r="F353" s="248"/>
      <c r="G353" s="252">
        <f t="shared" ref="G353:G364" si="98">IF(AND(F353&lt;&gt;0,$D$31&lt;&gt;0),F353/$D$31,0)</f>
        <v>0</v>
      </c>
      <c r="H353" s="86" t="s">
        <v>187</v>
      </c>
      <c r="I353" s="236">
        <v>0</v>
      </c>
      <c r="J353" s="252">
        <f t="shared" si="85"/>
        <v>0</v>
      </c>
      <c r="K353" s="358"/>
      <c r="L353" s="359"/>
      <c r="M353" s="325"/>
      <c r="N353" s="228">
        <f t="shared" si="95"/>
        <v>0</v>
      </c>
      <c r="O353" s="268">
        <f t="shared" si="96"/>
        <v>0</v>
      </c>
      <c r="P353" s="345">
        <v>0</v>
      </c>
      <c r="Q353" s="272">
        <f t="shared" si="97"/>
        <v>0</v>
      </c>
      <c r="R353" s="234"/>
      <c r="S353" s="235"/>
      <c r="T353" s="236">
        <v>0</v>
      </c>
      <c r="U353" s="236">
        <v>0</v>
      </c>
      <c r="V353" s="87">
        <f t="shared" si="91"/>
        <v>1</v>
      </c>
      <c r="W353" s="276">
        <f t="shared" si="92"/>
        <v>0</v>
      </c>
      <c r="X353" s="276">
        <f t="shared" si="93"/>
        <v>0</v>
      </c>
      <c r="Y353" s="276">
        <f t="shared" si="94"/>
        <v>0</v>
      </c>
      <c r="Z353" s="276">
        <f t="shared" si="93"/>
        <v>0</v>
      </c>
      <c r="AB353" s="80"/>
      <c r="AC353" s="80"/>
      <c r="AD353" s="81"/>
      <c r="AE353" s="80"/>
      <c r="AF353" s="81"/>
      <c r="AG353" s="82"/>
      <c r="AH353" s="83"/>
      <c r="AI353" s="83"/>
      <c r="AJ353" s="84"/>
      <c r="AK353" s="80"/>
      <c r="AL353" s="80"/>
      <c r="AM353" s="80"/>
      <c r="AN353" s="80"/>
    </row>
    <row r="354" spans="2:40" s="49" customFormat="1" ht="15.6" customHeight="1" outlineLevel="1">
      <c r="B354" s="620"/>
      <c r="C354" s="600"/>
      <c r="D354" s="601"/>
      <c r="E354" s="374"/>
      <c r="F354" s="248"/>
      <c r="G354" s="252">
        <f t="shared" si="98"/>
        <v>0</v>
      </c>
      <c r="H354" s="86" t="s">
        <v>187</v>
      </c>
      <c r="I354" s="236">
        <v>0</v>
      </c>
      <c r="J354" s="252">
        <f t="shared" si="85"/>
        <v>0</v>
      </c>
      <c r="K354" s="358"/>
      <c r="L354" s="359"/>
      <c r="M354" s="325"/>
      <c r="N354" s="228">
        <f t="shared" si="95"/>
        <v>0</v>
      </c>
      <c r="O354" s="268">
        <f t="shared" si="96"/>
        <v>0</v>
      </c>
      <c r="P354" s="345">
        <v>0</v>
      </c>
      <c r="Q354" s="272">
        <f t="shared" si="97"/>
        <v>0</v>
      </c>
      <c r="R354" s="234"/>
      <c r="S354" s="235"/>
      <c r="T354" s="236">
        <v>0</v>
      </c>
      <c r="U354" s="236">
        <v>0</v>
      </c>
      <c r="V354" s="87">
        <f t="shared" si="91"/>
        <v>1</v>
      </c>
      <c r="W354" s="276">
        <f t="shared" si="92"/>
        <v>0</v>
      </c>
      <c r="X354" s="276">
        <f t="shared" si="93"/>
        <v>0</v>
      </c>
      <c r="Y354" s="276">
        <f t="shared" si="94"/>
        <v>0</v>
      </c>
      <c r="Z354" s="276">
        <f t="shared" si="93"/>
        <v>0</v>
      </c>
      <c r="AB354" s="80"/>
      <c r="AC354" s="80"/>
      <c r="AD354" s="81"/>
      <c r="AE354" s="80"/>
      <c r="AF354" s="81"/>
      <c r="AG354" s="82"/>
      <c r="AH354" s="83"/>
      <c r="AI354" s="83"/>
      <c r="AJ354" s="84"/>
      <c r="AK354" s="80"/>
      <c r="AL354" s="80"/>
      <c r="AM354" s="80"/>
      <c r="AN354" s="80"/>
    </row>
    <row r="355" spans="2:40" s="49" customFormat="1" ht="15.6" customHeight="1" outlineLevel="1">
      <c r="B355" s="620"/>
      <c r="C355" s="600"/>
      <c r="D355" s="601"/>
      <c r="E355" s="374"/>
      <c r="F355" s="248"/>
      <c r="G355" s="252">
        <f t="shared" si="98"/>
        <v>0</v>
      </c>
      <c r="H355" s="86" t="s">
        <v>187</v>
      </c>
      <c r="I355" s="236">
        <v>0</v>
      </c>
      <c r="J355" s="252">
        <f t="shared" si="85"/>
        <v>0</v>
      </c>
      <c r="K355" s="358"/>
      <c r="L355" s="359"/>
      <c r="M355" s="325"/>
      <c r="N355" s="228">
        <f t="shared" si="95"/>
        <v>0</v>
      </c>
      <c r="O355" s="268">
        <f t="shared" si="96"/>
        <v>0</v>
      </c>
      <c r="P355" s="345">
        <v>0</v>
      </c>
      <c r="Q355" s="272">
        <f t="shared" si="97"/>
        <v>0</v>
      </c>
      <c r="R355" s="234"/>
      <c r="S355" s="235"/>
      <c r="T355" s="236">
        <v>0</v>
      </c>
      <c r="U355" s="236">
        <v>0</v>
      </c>
      <c r="V355" s="87">
        <f t="shared" si="91"/>
        <v>1</v>
      </c>
      <c r="W355" s="276">
        <f t="shared" si="92"/>
        <v>0</v>
      </c>
      <c r="X355" s="276">
        <f t="shared" si="93"/>
        <v>0</v>
      </c>
      <c r="Y355" s="276">
        <f t="shared" si="94"/>
        <v>0</v>
      </c>
      <c r="Z355" s="276">
        <f t="shared" si="93"/>
        <v>0</v>
      </c>
      <c r="AB355" s="80"/>
      <c r="AC355" s="80"/>
      <c r="AD355" s="81"/>
      <c r="AE355" s="80"/>
      <c r="AF355" s="81"/>
      <c r="AG355" s="82"/>
      <c r="AH355" s="83"/>
      <c r="AI355" s="83"/>
      <c r="AJ355" s="84"/>
      <c r="AK355" s="80"/>
      <c r="AL355" s="80"/>
      <c r="AM355" s="80"/>
      <c r="AN355" s="80"/>
    </row>
    <row r="356" spans="2:40" s="49" customFormat="1" ht="15.6" customHeight="1" outlineLevel="1">
      <c r="B356" s="620"/>
      <c r="C356" s="600"/>
      <c r="D356" s="601"/>
      <c r="E356" s="374"/>
      <c r="F356" s="248"/>
      <c r="G356" s="252">
        <f t="shared" si="98"/>
        <v>0</v>
      </c>
      <c r="H356" s="86" t="s">
        <v>187</v>
      </c>
      <c r="I356" s="236">
        <v>0</v>
      </c>
      <c r="J356" s="252">
        <f t="shared" si="85"/>
        <v>0</v>
      </c>
      <c r="K356" s="358"/>
      <c r="L356" s="359"/>
      <c r="M356" s="325"/>
      <c r="N356" s="228">
        <f t="shared" si="95"/>
        <v>0</v>
      </c>
      <c r="O356" s="268">
        <f t="shared" si="96"/>
        <v>0</v>
      </c>
      <c r="P356" s="345">
        <v>0</v>
      </c>
      <c r="Q356" s="272">
        <f t="shared" si="97"/>
        <v>0</v>
      </c>
      <c r="R356" s="234"/>
      <c r="S356" s="235"/>
      <c r="T356" s="236">
        <v>0</v>
      </c>
      <c r="U356" s="236">
        <v>0</v>
      </c>
      <c r="V356" s="87">
        <f t="shared" si="91"/>
        <v>1</v>
      </c>
      <c r="W356" s="276">
        <f t="shared" si="92"/>
        <v>0</v>
      </c>
      <c r="X356" s="276">
        <f t="shared" si="93"/>
        <v>0</v>
      </c>
      <c r="Y356" s="276">
        <f t="shared" si="94"/>
        <v>0</v>
      </c>
      <c r="Z356" s="276">
        <f t="shared" si="93"/>
        <v>0</v>
      </c>
      <c r="AB356" s="80"/>
      <c r="AC356" s="80"/>
      <c r="AD356" s="81"/>
      <c r="AE356" s="80"/>
      <c r="AF356" s="81"/>
      <c r="AG356" s="82"/>
      <c r="AH356" s="83"/>
      <c r="AI356" s="83"/>
      <c r="AJ356" s="84"/>
      <c r="AK356" s="80"/>
      <c r="AL356" s="80"/>
      <c r="AM356" s="80"/>
      <c r="AN356" s="80"/>
    </row>
    <row r="357" spans="2:40" s="49" customFormat="1" ht="15.6" customHeight="1" outlineLevel="1">
      <c r="B357" s="620"/>
      <c r="C357" s="600"/>
      <c r="D357" s="601"/>
      <c r="E357" s="374"/>
      <c r="F357" s="248"/>
      <c r="G357" s="252">
        <f t="shared" si="98"/>
        <v>0</v>
      </c>
      <c r="H357" s="86" t="s">
        <v>187</v>
      </c>
      <c r="I357" s="236">
        <v>0</v>
      </c>
      <c r="J357" s="252">
        <f t="shared" si="85"/>
        <v>0</v>
      </c>
      <c r="K357" s="358"/>
      <c r="L357" s="359"/>
      <c r="M357" s="325"/>
      <c r="N357" s="228">
        <f t="shared" si="95"/>
        <v>0</v>
      </c>
      <c r="O357" s="268">
        <f t="shared" si="96"/>
        <v>0</v>
      </c>
      <c r="P357" s="345">
        <v>0</v>
      </c>
      <c r="Q357" s="272">
        <f t="shared" si="97"/>
        <v>0</v>
      </c>
      <c r="R357" s="234"/>
      <c r="S357" s="235"/>
      <c r="T357" s="236">
        <v>0</v>
      </c>
      <c r="U357" s="236">
        <v>0</v>
      </c>
      <c r="V357" s="87">
        <f t="shared" si="91"/>
        <v>1</v>
      </c>
      <c r="W357" s="276">
        <f t="shared" si="92"/>
        <v>0</v>
      </c>
      <c r="X357" s="276">
        <f t="shared" si="93"/>
        <v>0</v>
      </c>
      <c r="Y357" s="276">
        <f t="shared" si="94"/>
        <v>0</v>
      </c>
      <c r="Z357" s="276">
        <f t="shared" si="93"/>
        <v>0</v>
      </c>
      <c r="AB357" s="80"/>
      <c r="AC357" s="80"/>
      <c r="AD357" s="81"/>
      <c r="AE357" s="80"/>
      <c r="AF357" s="81"/>
      <c r="AG357" s="82"/>
      <c r="AH357" s="83"/>
      <c r="AI357" s="83"/>
      <c r="AJ357" s="84"/>
      <c r="AK357" s="80"/>
      <c r="AL357" s="80"/>
      <c r="AM357" s="80"/>
      <c r="AN357" s="80"/>
    </row>
    <row r="358" spans="2:40" s="49" customFormat="1" ht="15.6" customHeight="1" outlineLevel="1">
      <c r="B358" s="620"/>
      <c r="C358" s="600"/>
      <c r="D358" s="601"/>
      <c r="E358" s="374"/>
      <c r="F358" s="248"/>
      <c r="G358" s="252">
        <f t="shared" si="98"/>
        <v>0</v>
      </c>
      <c r="H358" s="86" t="s">
        <v>187</v>
      </c>
      <c r="I358" s="236">
        <v>0</v>
      </c>
      <c r="J358" s="252">
        <f t="shared" si="85"/>
        <v>0</v>
      </c>
      <c r="K358" s="358"/>
      <c r="L358" s="359"/>
      <c r="M358" s="325"/>
      <c r="N358" s="228">
        <f t="shared" si="95"/>
        <v>0</v>
      </c>
      <c r="O358" s="268">
        <f t="shared" si="96"/>
        <v>0</v>
      </c>
      <c r="P358" s="345">
        <v>0</v>
      </c>
      <c r="Q358" s="272">
        <f t="shared" si="97"/>
        <v>0</v>
      </c>
      <c r="R358" s="234"/>
      <c r="S358" s="235"/>
      <c r="T358" s="236">
        <v>0</v>
      </c>
      <c r="U358" s="236">
        <v>0</v>
      </c>
      <c r="V358" s="87">
        <f t="shared" si="91"/>
        <v>1</v>
      </c>
      <c r="W358" s="276">
        <f t="shared" si="92"/>
        <v>0</v>
      </c>
      <c r="X358" s="276">
        <f t="shared" si="93"/>
        <v>0</v>
      </c>
      <c r="Y358" s="276">
        <f t="shared" si="94"/>
        <v>0</v>
      </c>
      <c r="Z358" s="276">
        <f t="shared" si="93"/>
        <v>0</v>
      </c>
      <c r="AB358" s="80"/>
      <c r="AC358" s="80"/>
      <c r="AD358" s="81"/>
      <c r="AE358" s="80"/>
      <c r="AF358" s="81"/>
      <c r="AG358" s="82"/>
      <c r="AH358" s="83"/>
      <c r="AI358" s="83"/>
      <c r="AJ358" s="84"/>
      <c r="AK358" s="80"/>
      <c r="AL358" s="80"/>
      <c r="AM358" s="80"/>
      <c r="AN358" s="80"/>
    </row>
    <row r="359" spans="2:40" s="49" customFormat="1" ht="15.6" customHeight="1" outlineLevel="1">
      <c r="B359" s="620"/>
      <c r="C359" s="600"/>
      <c r="D359" s="601"/>
      <c r="E359" s="374"/>
      <c r="F359" s="248"/>
      <c r="G359" s="252">
        <f t="shared" si="98"/>
        <v>0</v>
      </c>
      <c r="H359" s="86" t="s">
        <v>187</v>
      </c>
      <c r="I359" s="236">
        <v>0</v>
      </c>
      <c r="J359" s="252">
        <f t="shared" si="85"/>
        <v>0</v>
      </c>
      <c r="K359" s="358"/>
      <c r="L359" s="359"/>
      <c r="M359" s="325"/>
      <c r="N359" s="228">
        <f t="shared" si="95"/>
        <v>0</v>
      </c>
      <c r="O359" s="268">
        <f t="shared" si="96"/>
        <v>0</v>
      </c>
      <c r="P359" s="345">
        <v>0</v>
      </c>
      <c r="Q359" s="272">
        <f t="shared" si="97"/>
        <v>0</v>
      </c>
      <c r="R359" s="234"/>
      <c r="S359" s="235"/>
      <c r="T359" s="236">
        <v>0</v>
      </c>
      <c r="U359" s="236">
        <v>0</v>
      </c>
      <c r="V359" s="87">
        <f t="shared" si="91"/>
        <v>1</v>
      </c>
      <c r="W359" s="276">
        <f t="shared" si="92"/>
        <v>0</v>
      </c>
      <c r="X359" s="276">
        <f t="shared" si="93"/>
        <v>0</v>
      </c>
      <c r="Y359" s="276">
        <f t="shared" si="94"/>
        <v>0</v>
      </c>
      <c r="Z359" s="276">
        <f t="shared" si="93"/>
        <v>0</v>
      </c>
      <c r="AB359" s="80"/>
      <c r="AC359" s="80"/>
      <c r="AD359" s="81"/>
      <c r="AE359" s="80"/>
      <c r="AF359" s="81"/>
      <c r="AG359" s="82"/>
      <c r="AH359" s="83"/>
      <c r="AI359" s="83"/>
      <c r="AJ359" s="84"/>
      <c r="AK359" s="80"/>
      <c r="AL359" s="80"/>
      <c r="AM359" s="80"/>
      <c r="AN359" s="80"/>
    </row>
    <row r="360" spans="2:40" s="49" customFormat="1" ht="15.6" customHeight="1" outlineLevel="1">
      <c r="B360" s="620"/>
      <c r="C360" s="600"/>
      <c r="D360" s="601"/>
      <c r="E360" s="374"/>
      <c r="F360" s="248"/>
      <c r="G360" s="252">
        <f t="shared" si="98"/>
        <v>0</v>
      </c>
      <c r="H360" s="86" t="s">
        <v>187</v>
      </c>
      <c r="I360" s="236">
        <v>0</v>
      </c>
      <c r="J360" s="252">
        <f t="shared" si="85"/>
        <v>0</v>
      </c>
      <c r="K360" s="358"/>
      <c r="L360" s="359"/>
      <c r="M360" s="325"/>
      <c r="N360" s="228">
        <f t="shared" si="95"/>
        <v>0</v>
      </c>
      <c r="O360" s="268">
        <f t="shared" si="96"/>
        <v>0</v>
      </c>
      <c r="P360" s="345">
        <v>0</v>
      </c>
      <c r="Q360" s="272">
        <f t="shared" si="97"/>
        <v>0</v>
      </c>
      <c r="R360" s="234"/>
      <c r="S360" s="235"/>
      <c r="T360" s="236">
        <v>0</v>
      </c>
      <c r="U360" s="236">
        <v>0</v>
      </c>
      <c r="V360" s="87">
        <f t="shared" si="91"/>
        <v>1</v>
      </c>
      <c r="W360" s="276">
        <f t="shared" si="92"/>
        <v>0</v>
      </c>
      <c r="X360" s="276">
        <f t="shared" si="93"/>
        <v>0</v>
      </c>
      <c r="Y360" s="276">
        <f t="shared" si="94"/>
        <v>0</v>
      </c>
      <c r="Z360" s="276">
        <f t="shared" si="93"/>
        <v>0</v>
      </c>
      <c r="AB360" s="80"/>
      <c r="AC360" s="80"/>
      <c r="AD360" s="81"/>
      <c r="AE360" s="80"/>
      <c r="AF360" s="81"/>
      <c r="AG360" s="82"/>
      <c r="AH360" s="83"/>
      <c r="AI360" s="83"/>
      <c r="AJ360" s="84"/>
      <c r="AK360" s="80"/>
      <c r="AL360" s="80"/>
      <c r="AM360" s="80"/>
      <c r="AN360" s="80"/>
    </row>
    <row r="361" spans="2:40" s="49" customFormat="1" ht="15.6" customHeight="1" outlineLevel="1">
      <c r="B361" s="620"/>
      <c r="C361" s="600"/>
      <c r="D361" s="601"/>
      <c r="E361" s="374"/>
      <c r="F361" s="248"/>
      <c r="G361" s="252">
        <f t="shared" si="98"/>
        <v>0</v>
      </c>
      <c r="H361" s="86" t="s">
        <v>187</v>
      </c>
      <c r="I361" s="236">
        <v>0</v>
      </c>
      <c r="J361" s="252">
        <f t="shared" si="85"/>
        <v>0</v>
      </c>
      <c r="K361" s="358"/>
      <c r="L361" s="359"/>
      <c r="M361" s="325"/>
      <c r="N361" s="228">
        <f t="shared" si="95"/>
        <v>0</v>
      </c>
      <c r="O361" s="268">
        <f t="shared" si="96"/>
        <v>0</v>
      </c>
      <c r="P361" s="345">
        <v>0</v>
      </c>
      <c r="Q361" s="272">
        <f t="shared" si="97"/>
        <v>0</v>
      </c>
      <c r="R361" s="234"/>
      <c r="S361" s="235"/>
      <c r="T361" s="236">
        <v>0</v>
      </c>
      <c r="U361" s="236">
        <v>0</v>
      </c>
      <c r="V361" s="87">
        <f t="shared" si="91"/>
        <v>1</v>
      </c>
      <c r="W361" s="276">
        <f t="shared" si="92"/>
        <v>0</v>
      </c>
      <c r="X361" s="276">
        <f t="shared" si="93"/>
        <v>0</v>
      </c>
      <c r="Y361" s="276">
        <f t="shared" si="94"/>
        <v>0</v>
      </c>
      <c r="Z361" s="276">
        <f t="shared" si="93"/>
        <v>0</v>
      </c>
      <c r="AB361" s="80"/>
      <c r="AC361" s="80"/>
      <c r="AD361" s="81"/>
      <c r="AE361" s="80"/>
      <c r="AF361" s="81"/>
      <c r="AG361" s="82"/>
      <c r="AH361" s="83"/>
      <c r="AI361" s="83"/>
      <c r="AJ361" s="84"/>
      <c r="AK361" s="80"/>
      <c r="AL361" s="80"/>
      <c r="AM361" s="80"/>
      <c r="AN361" s="80"/>
    </row>
    <row r="362" spans="2:40" s="49" customFormat="1" ht="15.6" customHeight="1" outlineLevel="1">
      <c r="B362" s="620"/>
      <c r="C362" s="600"/>
      <c r="D362" s="601"/>
      <c r="E362" s="374"/>
      <c r="F362" s="248"/>
      <c r="G362" s="252">
        <f t="shared" si="98"/>
        <v>0</v>
      </c>
      <c r="H362" s="86" t="s">
        <v>187</v>
      </c>
      <c r="I362" s="236">
        <v>0</v>
      </c>
      <c r="J362" s="252">
        <f t="shared" si="85"/>
        <v>0</v>
      </c>
      <c r="K362" s="358"/>
      <c r="L362" s="359"/>
      <c r="M362" s="325"/>
      <c r="N362" s="228">
        <f t="shared" si="95"/>
        <v>0</v>
      </c>
      <c r="O362" s="268">
        <f t="shared" si="96"/>
        <v>0</v>
      </c>
      <c r="P362" s="345">
        <v>0</v>
      </c>
      <c r="Q362" s="272">
        <f t="shared" si="97"/>
        <v>0</v>
      </c>
      <c r="R362" s="234"/>
      <c r="S362" s="235"/>
      <c r="T362" s="236">
        <v>0</v>
      </c>
      <c r="U362" s="236">
        <v>0</v>
      </c>
      <c r="V362" s="87">
        <f t="shared" si="91"/>
        <v>1</v>
      </c>
      <c r="W362" s="276">
        <f t="shared" si="92"/>
        <v>0</v>
      </c>
      <c r="X362" s="276">
        <f t="shared" si="93"/>
        <v>0</v>
      </c>
      <c r="Y362" s="276">
        <f t="shared" si="94"/>
        <v>0</v>
      </c>
      <c r="Z362" s="276">
        <f t="shared" si="93"/>
        <v>0</v>
      </c>
      <c r="AB362" s="80"/>
      <c r="AC362" s="80"/>
      <c r="AD362" s="81"/>
      <c r="AE362" s="80"/>
      <c r="AF362" s="81"/>
      <c r="AG362" s="82"/>
      <c r="AH362" s="83"/>
      <c r="AI362" s="83"/>
      <c r="AJ362" s="84"/>
      <c r="AK362" s="80"/>
      <c r="AL362" s="80"/>
      <c r="AM362" s="80"/>
      <c r="AN362" s="80"/>
    </row>
    <row r="363" spans="2:40" s="49" customFormat="1" ht="15.6" customHeight="1" outlineLevel="1">
      <c r="B363" s="620"/>
      <c r="C363" s="600"/>
      <c r="D363" s="601"/>
      <c r="E363" s="374"/>
      <c r="F363" s="248"/>
      <c r="G363" s="252">
        <f t="shared" si="98"/>
        <v>0</v>
      </c>
      <c r="H363" s="86" t="s">
        <v>187</v>
      </c>
      <c r="I363" s="236">
        <v>0</v>
      </c>
      <c r="J363" s="252">
        <f t="shared" si="85"/>
        <v>0</v>
      </c>
      <c r="K363" s="358"/>
      <c r="L363" s="359"/>
      <c r="M363" s="325"/>
      <c r="N363" s="228">
        <f t="shared" si="95"/>
        <v>0</v>
      </c>
      <c r="O363" s="268">
        <f t="shared" si="96"/>
        <v>0</v>
      </c>
      <c r="P363" s="345">
        <v>0</v>
      </c>
      <c r="Q363" s="272">
        <f t="shared" si="97"/>
        <v>0</v>
      </c>
      <c r="R363" s="234"/>
      <c r="S363" s="235"/>
      <c r="T363" s="236">
        <v>0</v>
      </c>
      <c r="U363" s="236">
        <v>0</v>
      </c>
      <c r="V363" s="87">
        <f t="shared" si="91"/>
        <v>1</v>
      </c>
      <c r="W363" s="276">
        <f t="shared" si="92"/>
        <v>0</v>
      </c>
      <c r="X363" s="276">
        <f t="shared" si="93"/>
        <v>0</v>
      </c>
      <c r="Y363" s="276">
        <f t="shared" si="94"/>
        <v>0</v>
      </c>
      <c r="Z363" s="276">
        <f t="shared" si="93"/>
        <v>0</v>
      </c>
      <c r="AB363" s="80"/>
      <c r="AC363" s="80"/>
      <c r="AD363" s="81"/>
      <c r="AE363" s="80"/>
      <c r="AF363" s="81"/>
      <c r="AG363" s="82"/>
      <c r="AH363" s="83"/>
      <c r="AI363" s="83"/>
      <c r="AJ363" s="84"/>
      <c r="AK363" s="80"/>
      <c r="AL363" s="80"/>
      <c r="AM363" s="80"/>
      <c r="AN363" s="80"/>
    </row>
    <row r="364" spans="2:40" s="49" customFormat="1" ht="15.6" customHeight="1" outlineLevel="1">
      <c r="B364" s="620"/>
      <c r="C364" s="600"/>
      <c r="D364" s="601"/>
      <c r="E364" s="374"/>
      <c r="F364" s="248"/>
      <c r="G364" s="252">
        <f t="shared" si="98"/>
        <v>0</v>
      </c>
      <c r="H364" s="86" t="s">
        <v>187</v>
      </c>
      <c r="I364" s="236">
        <v>0</v>
      </c>
      <c r="J364" s="252">
        <f t="shared" si="85"/>
        <v>0</v>
      </c>
      <c r="K364" s="358"/>
      <c r="L364" s="359"/>
      <c r="M364" s="325"/>
      <c r="N364" s="228">
        <f t="shared" si="95"/>
        <v>0</v>
      </c>
      <c r="O364" s="268">
        <f t="shared" si="96"/>
        <v>0</v>
      </c>
      <c r="P364" s="345">
        <v>0</v>
      </c>
      <c r="Q364" s="272">
        <f t="shared" si="97"/>
        <v>0</v>
      </c>
      <c r="R364" s="234"/>
      <c r="S364" s="235"/>
      <c r="T364" s="236">
        <v>0</v>
      </c>
      <c r="U364" s="236">
        <v>0</v>
      </c>
      <c r="V364" s="87">
        <f t="shared" si="91"/>
        <v>1</v>
      </c>
      <c r="W364" s="276">
        <f t="shared" si="92"/>
        <v>0</v>
      </c>
      <c r="X364" s="276">
        <f t="shared" si="93"/>
        <v>0</v>
      </c>
      <c r="Y364" s="276">
        <f t="shared" si="94"/>
        <v>0</v>
      </c>
      <c r="Z364" s="276">
        <f t="shared" si="93"/>
        <v>0</v>
      </c>
      <c r="AB364" s="80"/>
      <c r="AC364" s="80"/>
      <c r="AD364" s="81"/>
      <c r="AE364" s="80"/>
      <c r="AF364" s="81"/>
      <c r="AG364" s="82"/>
      <c r="AH364" s="83"/>
      <c r="AI364" s="83"/>
      <c r="AJ364" s="84"/>
      <c r="AK364" s="80"/>
      <c r="AL364" s="80"/>
      <c r="AM364" s="80"/>
      <c r="AN364" s="80"/>
    </row>
    <row r="365" spans="2:40" s="49" customFormat="1" ht="15.6" customHeight="1" outlineLevel="1">
      <c r="B365" s="620"/>
      <c r="C365" s="600"/>
      <c r="D365" s="601"/>
      <c r="E365" s="374"/>
      <c r="F365" s="248"/>
      <c r="G365" s="252">
        <f>IF(AND(F365&lt;&gt;0,$D$31&lt;&gt;0),F365/$D$31,0)</f>
        <v>0</v>
      </c>
      <c r="H365" s="86" t="s">
        <v>187</v>
      </c>
      <c r="I365" s="236">
        <v>0</v>
      </c>
      <c r="J365" s="252">
        <f t="shared" si="85"/>
        <v>0</v>
      </c>
      <c r="K365" s="358"/>
      <c r="L365" s="359"/>
      <c r="M365" s="325"/>
      <c r="N365" s="228">
        <f t="shared" si="95"/>
        <v>0</v>
      </c>
      <c r="O365" s="268">
        <f t="shared" si="96"/>
        <v>0</v>
      </c>
      <c r="P365" s="345">
        <v>0</v>
      </c>
      <c r="Q365" s="272">
        <f t="shared" si="97"/>
        <v>0</v>
      </c>
      <c r="R365" s="234"/>
      <c r="S365" s="235"/>
      <c r="T365" s="236">
        <v>0</v>
      </c>
      <c r="U365" s="236">
        <v>0</v>
      </c>
      <c r="V365" s="87">
        <f t="shared" si="91"/>
        <v>1</v>
      </c>
      <c r="W365" s="276">
        <f t="shared" si="92"/>
        <v>0</v>
      </c>
      <c r="X365" s="276">
        <f t="shared" si="93"/>
        <v>0</v>
      </c>
      <c r="Y365" s="276">
        <f t="shared" si="94"/>
        <v>0</v>
      </c>
      <c r="Z365" s="276">
        <f t="shared" si="93"/>
        <v>0</v>
      </c>
      <c r="AB365" s="80"/>
      <c r="AC365" s="80"/>
      <c r="AD365" s="81"/>
      <c r="AE365" s="80"/>
      <c r="AF365" s="81"/>
      <c r="AG365" s="82"/>
      <c r="AH365" s="83"/>
      <c r="AI365" s="83"/>
      <c r="AJ365" s="84"/>
      <c r="AK365" s="80"/>
      <c r="AL365" s="80"/>
      <c r="AM365" s="80"/>
      <c r="AN365" s="80"/>
    </row>
    <row r="366" spans="2:40" s="49" customFormat="1" ht="15.6" customHeight="1" outlineLevel="1">
      <c r="B366" s="620"/>
      <c r="C366" s="600"/>
      <c r="D366" s="601"/>
      <c r="E366" s="374"/>
      <c r="F366" s="248"/>
      <c r="G366" s="252">
        <f>IF(AND(F366&lt;&gt;0,$D$31&lt;&gt;0),F366/$D$31,0)</f>
        <v>0</v>
      </c>
      <c r="H366" s="86" t="s">
        <v>187</v>
      </c>
      <c r="I366" s="236">
        <v>0</v>
      </c>
      <c r="J366" s="252">
        <f t="shared" si="85"/>
        <v>0</v>
      </c>
      <c r="K366" s="358"/>
      <c r="L366" s="359"/>
      <c r="M366" s="325"/>
      <c r="N366" s="228">
        <f t="shared" si="95"/>
        <v>0</v>
      </c>
      <c r="O366" s="268">
        <f t="shared" si="96"/>
        <v>0</v>
      </c>
      <c r="P366" s="345">
        <v>0</v>
      </c>
      <c r="Q366" s="272">
        <f t="shared" si="97"/>
        <v>0</v>
      </c>
      <c r="R366" s="234"/>
      <c r="S366" s="235"/>
      <c r="T366" s="236">
        <v>0</v>
      </c>
      <c r="U366" s="236">
        <v>0</v>
      </c>
      <c r="V366" s="87">
        <f t="shared" si="91"/>
        <v>1</v>
      </c>
      <c r="W366" s="276">
        <f t="shared" si="92"/>
        <v>0</v>
      </c>
      <c r="X366" s="276">
        <f t="shared" si="93"/>
        <v>0</v>
      </c>
      <c r="Y366" s="276">
        <f t="shared" si="94"/>
        <v>0</v>
      </c>
      <c r="Z366" s="276">
        <f t="shared" si="93"/>
        <v>0</v>
      </c>
      <c r="AB366" s="80"/>
      <c r="AC366" s="80"/>
      <c r="AD366" s="81"/>
      <c r="AE366" s="80"/>
      <c r="AF366" s="81"/>
      <c r="AG366" s="82"/>
      <c r="AH366" s="83"/>
      <c r="AI366" s="83"/>
      <c r="AJ366" s="84"/>
      <c r="AK366" s="80"/>
      <c r="AL366" s="80"/>
      <c r="AM366" s="80"/>
      <c r="AN366" s="80"/>
    </row>
    <row r="367" spans="2:40" s="49" customFormat="1" ht="15.6" customHeight="1" outlineLevel="1">
      <c r="B367" s="620"/>
      <c r="C367" s="600"/>
      <c r="D367" s="601"/>
      <c r="E367" s="374"/>
      <c r="F367" s="248"/>
      <c r="G367" s="252">
        <f>IF(AND(F367&lt;&gt;0,$D$31&lt;&gt;0),F367/$D$31,0)</f>
        <v>0</v>
      </c>
      <c r="H367" s="86" t="s">
        <v>187</v>
      </c>
      <c r="I367" s="236">
        <v>0</v>
      </c>
      <c r="J367" s="252">
        <f t="shared" si="85"/>
        <v>0</v>
      </c>
      <c r="K367" s="358"/>
      <c r="L367" s="359"/>
      <c r="M367" s="325"/>
      <c r="N367" s="228">
        <f t="shared" si="95"/>
        <v>0</v>
      </c>
      <c r="O367" s="268">
        <f t="shared" si="96"/>
        <v>0</v>
      </c>
      <c r="P367" s="345">
        <v>0</v>
      </c>
      <c r="Q367" s="272">
        <f t="shared" si="97"/>
        <v>0</v>
      </c>
      <c r="R367" s="234"/>
      <c r="S367" s="235"/>
      <c r="T367" s="236">
        <v>0</v>
      </c>
      <c r="U367" s="236">
        <v>0</v>
      </c>
      <c r="V367" s="87">
        <f t="shared" si="91"/>
        <v>1</v>
      </c>
      <c r="W367" s="276">
        <f t="shared" si="92"/>
        <v>0</v>
      </c>
      <c r="X367" s="276">
        <f t="shared" si="93"/>
        <v>0</v>
      </c>
      <c r="Y367" s="276">
        <f t="shared" si="94"/>
        <v>0</v>
      </c>
      <c r="Z367" s="276">
        <f t="shared" si="93"/>
        <v>0</v>
      </c>
      <c r="AB367" s="80"/>
      <c r="AC367" s="80"/>
      <c r="AD367" s="81"/>
      <c r="AE367" s="80"/>
      <c r="AF367" s="81"/>
      <c r="AG367" s="82"/>
      <c r="AH367" s="83"/>
      <c r="AI367" s="83"/>
      <c r="AJ367" s="84"/>
      <c r="AK367" s="80"/>
      <c r="AL367" s="80"/>
      <c r="AM367" s="80"/>
      <c r="AN367" s="80"/>
    </row>
    <row r="368" spans="2:40" s="49" customFormat="1" ht="15.6" customHeight="1" outlineLevel="1">
      <c r="B368" s="620"/>
      <c r="C368" s="600"/>
      <c r="D368" s="601"/>
      <c r="E368" s="374"/>
      <c r="F368" s="248"/>
      <c r="G368" s="252">
        <f t="shared" ref="G368:G370" si="99">IF(AND(F368&lt;&gt;0,$D$31&lt;&gt;0),F368/$D$31,0)</f>
        <v>0</v>
      </c>
      <c r="H368" s="86" t="s">
        <v>187</v>
      </c>
      <c r="I368" s="236">
        <v>0</v>
      </c>
      <c r="J368" s="252">
        <f t="shared" si="85"/>
        <v>0</v>
      </c>
      <c r="K368" s="358"/>
      <c r="L368" s="359"/>
      <c r="M368" s="325"/>
      <c r="N368" s="228">
        <f t="shared" si="95"/>
        <v>0</v>
      </c>
      <c r="O368" s="268">
        <f t="shared" si="96"/>
        <v>0</v>
      </c>
      <c r="P368" s="345">
        <v>0</v>
      </c>
      <c r="Q368" s="272">
        <f t="shared" si="97"/>
        <v>0</v>
      </c>
      <c r="R368" s="234"/>
      <c r="S368" s="235"/>
      <c r="T368" s="236">
        <v>0</v>
      </c>
      <c r="U368" s="236">
        <v>0</v>
      </c>
      <c r="V368" s="87">
        <f t="shared" si="91"/>
        <v>1</v>
      </c>
      <c r="W368" s="276">
        <f t="shared" si="92"/>
        <v>0</v>
      </c>
      <c r="X368" s="276">
        <f t="shared" si="93"/>
        <v>0</v>
      </c>
      <c r="Y368" s="276">
        <f t="shared" si="94"/>
        <v>0</v>
      </c>
      <c r="Z368" s="276">
        <f t="shared" si="93"/>
        <v>0</v>
      </c>
      <c r="AB368" s="80"/>
      <c r="AC368" s="80"/>
      <c r="AD368" s="81"/>
      <c r="AE368" s="80"/>
      <c r="AF368" s="81"/>
      <c r="AG368" s="82"/>
      <c r="AH368" s="83"/>
      <c r="AI368" s="83"/>
      <c r="AJ368" s="84"/>
      <c r="AK368" s="80"/>
      <c r="AL368" s="80"/>
      <c r="AM368" s="80"/>
      <c r="AN368" s="80"/>
    </row>
    <row r="369" spans="2:40" s="49" customFormat="1" ht="15.6" customHeight="1" outlineLevel="1">
      <c r="B369" s="620"/>
      <c r="C369" s="600"/>
      <c r="D369" s="601"/>
      <c r="E369" s="374"/>
      <c r="F369" s="248"/>
      <c r="G369" s="252">
        <f t="shared" si="99"/>
        <v>0</v>
      </c>
      <c r="H369" s="86" t="s">
        <v>187</v>
      </c>
      <c r="I369" s="236">
        <v>0</v>
      </c>
      <c r="J369" s="252">
        <f t="shared" si="85"/>
        <v>0</v>
      </c>
      <c r="K369" s="358"/>
      <c r="L369" s="359"/>
      <c r="M369" s="325"/>
      <c r="N369" s="228">
        <f t="shared" si="95"/>
        <v>0</v>
      </c>
      <c r="O369" s="268">
        <f t="shared" si="96"/>
        <v>0</v>
      </c>
      <c r="P369" s="345">
        <v>0</v>
      </c>
      <c r="Q369" s="272">
        <f t="shared" si="97"/>
        <v>0</v>
      </c>
      <c r="R369" s="234"/>
      <c r="S369" s="235"/>
      <c r="T369" s="236">
        <v>0</v>
      </c>
      <c r="U369" s="236">
        <v>0</v>
      </c>
      <c r="V369" s="87">
        <f t="shared" si="91"/>
        <v>1</v>
      </c>
      <c r="W369" s="276">
        <f t="shared" si="92"/>
        <v>0</v>
      </c>
      <c r="X369" s="276">
        <f t="shared" si="93"/>
        <v>0</v>
      </c>
      <c r="Y369" s="276">
        <f t="shared" si="94"/>
        <v>0</v>
      </c>
      <c r="Z369" s="276">
        <f t="shared" si="93"/>
        <v>0</v>
      </c>
      <c r="AB369" s="80"/>
      <c r="AC369" s="80"/>
      <c r="AD369" s="81"/>
      <c r="AE369" s="80"/>
      <c r="AF369" s="81"/>
      <c r="AG369" s="82"/>
      <c r="AH369" s="83"/>
      <c r="AI369" s="83"/>
      <c r="AJ369" s="84"/>
      <c r="AK369" s="80"/>
      <c r="AL369" s="80"/>
      <c r="AM369" s="80"/>
      <c r="AN369" s="80"/>
    </row>
    <row r="370" spans="2:40" s="49" customFormat="1" ht="15.6" customHeight="1" outlineLevel="1">
      <c r="B370" s="621"/>
      <c r="C370" s="602"/>
      <c r="D370" s="603"/>
      <c r="E370" s="374"/>
      <c r="F370" s="248"/>
      <c r="G370" s="252">
        <f t="shared" si="99"/>
        <v>0</v>
      </c>
      <c r="H370" s="86" t="s">
        <v>187</v>
      </c>
      <c r="I370" s="236">
        <v>0</v>
      </c>
      <c r="J370" s="252">
        <f t="shared" si="85"/>
        <v>0</v>
      </c>
      <c r="K370" s="358"/>
      <c r="L370" s="359"/>
      <c r="M370" s="325"/>
      <c r="N370" s="228">
        <f t="shared" si="95"/>
        <v>0</v>
      </c>
      <c r="O370" s="268">
        <f t="shared" si="96"/>
        <v>0</v>
      </c>
      <c r="P370" s="345">
        <v>0</v>
      </c>
      <c r="Q370" s="272">
        <f t="shared" si="97"/>
        <v>0</v>
      </c>
      <c r="R370" s="234"/>
      <c r="S370" s="235"/>
      <c r="T370" s="236">
        <v>0</v>
      </c>
      <c r="U370" s="236">
        <v>0</v>
      </c>
      <c r="V370" s="87">
        <f t="shared" si="91"/>
        <v>1</v>
      </c>
      <c r="W370" s="276">
        <f t="shared" si="92"/>
        <v>0</v>
      </c>
      <c r="X370" s="276">
        <f t="shared" si="93"/>
        <v>0</v>
      </c>
      <c r="Y370" s="276">
        <f t="shared" si="94"/>
        <v>0</v>
      </c>
      <c r="Z370" s="276">
        <f t="shared" si="93"/>
        <v>0</v>
      </c>
      <c r="AB370" s="80"/>
      <c r="AC370" s="80"/>
      <c r="AD370" s="81"/>
      <c r="AE370" s="80"/>
      <c r="AF370" s="81"/>
      <c r="AG370" s="82"/>
      <c r="AH370" s="83"/>
      <c r="AI370" s="83"/>
      <c r="AJ370" s="84"/>
      <c r="AK370" s="80"/>
      <c r="AL370" s="80"/>
      <c r="AM370" s="80"/>
      <c r="AN370" s="80"/>
    </row>
    <row r="371" spans="2:40" s="49" customFormat="1" ht="15.75">
      <c r="B371" s="89">
        <v>5</v>
      </c>
      <c r="C371" s="566" t="s">
        <v>70</v>
      </c>
      <c r="D371" s="567"/>
      <c r="E371" s="219" t="s">
        <v>187</v>
      </c>
      <c r="F371" s="247">
        <f>SUM(F372:F391)</f>
        <v>10908.656599999998</v>
      </c>
      <c r="G371" s="247">
        <f>IF(AND(F371&lt;&gt;0,$D$31&lt;&gt;0),F371/$D$31,0)</f>
        <v>7.7038535310734453</v>
      </c>
      <c r="H371" s="86" t="s">
        <v>187</v>
      </c>
      <c r="I371" s="216" t="s">
        <v>187</v>
      </c>
      <c r="J371" s="249">
        <f>SUM(J372:J391)</f>
        <v>190.67562000000001</v>
      </c>
      <c r="K371" s="230" t="s">
        <v>187</v>
      </c>
      <c r="L371" s="262" t="s">
        <v>187</v>
      </c>
      <c r="M371" s="264" t="s">
        <v>187</v>
      </c>
      <c r="N371" s="266" t="s">
        <v>187</v>
      </c>
      <c r="O371" s="269">
        <f>SUM(O372:O391)</f>
        <v>24877.864199999996</v>
      </c>
      <c r="P371" s="232" t="s">
        <v>187</v>
      </c>
      <c r="Q371" s="273">
        <f>SUM(Q372:Q391)</f>
        <v>320.76245</v>
      </c>
      <c r="R371" s="231" t="s">
        <v>187</v>
      </c>
      <c r="S371" s="233" t="s">
        <v>187</v>
      </c>
      <c r="T371" s="278">
        <f>IF(W371&lt;&gt;0,W371/($F$371+$O$371),0)</f>
        <v>0</v>
      </c>
      <c r="U371" s="278">
        <f>IF(Y371&lt;&gt;0,Y371/($F$371+$O$371),0)</f>
        <v>0.95</v>
      </c>
      <c r="V371" s="215">
        <f t="shared" si="91"/>
        <v>5.0000000000000044E-2</v>
      </c>
      <c r="W371" s="277">
        <f>SUM(W372:W391)</f>
        <v>0</v>
      </c>
      <c r="X371" s="277">
        <f t="shared" si="93"/>
        <v>0</v>
      </c>
      <c r="Y371" s="277">
        <f>SUM(Y372:Y391)</f>
        <v>33997.194759999998</v>
      </c>
      <c r="Z371" s="277">
        <f t="shared" si="93"/>
        <v>24.009318333333333</v>
      </c>
      <c r="AB371" s="80"/>
      <c r="AC371" s="80"/>
      <c r="AD371" s="81"/>
      <c r="AE371" s="80"/>
      <c r="AF371" s="81"/>
      <c r="AG371" s="82"/>
      <c r="AH371" s="83"/>
      <c r="AI371" s="83"/>
      <c r="AJ371" s="84"/>
      <c r="AK371" s="80"/>
      <c r="AL371" s="80"/>
      <c r="AM371" s="80"/>
      <c r="AN371" s="80"/>
    </row>
    <row r="372" spans="2:40" s="49" customFormat="1" ht="15.6" customHeight="1" outlineLevel="1">
      <c r="B372" s="619">
        <v>5</v>
      </c>
      <c r="C372" s="598" t="s">
        <v>70</v>
      </c>
      <c r="D372" s="599"/>
      <c r="E372" s="374" t="s">
        <v>454</v>
      </c>
      <c r="F372" s="248">
        <v>1756.5910000000001</v>
      </c>
      <c r="G372" s="252">
        <f>IF(AND(F372&lt;&gt;0,$D$31&lt;&gt;0),F372/$D$31,0)</f>
        <v>1.2405303672316386</v>
      </c>
      <c r="H372" s="86" t="s">
        <v>187</v>
      </c>
      <c r="I372" s="236">
        <v>0.06</v>
      </c>
      <c r="J372" s="252">
        <f t="shared" si="85"/>
        <v>105.39546</v>
      </c>
      <c r="K372" s="358">
        <v>0</v>
      </c>
      <c r="L372" s="359">
        <v>0</v>
      </c>
      <c r="M372" s="325">
        <v>30</v>
      </c>
      <c r="N372" s="228">
        <f>IF(M372&lt;&gt;0,INT(59/M372),0)</f>
        <v>1</v>
      </c>
      <c r="O372" s="268">
        <f>F372*N372</f>
        <v>1756.5910000000001</v>
      </c>
      <c r="P372" s="345">
        <v>0.06</v>
      </c>
      <c r="Q372" s="272">
        <f>O372*P372</f>
        <v>105.39546</v>
      </c>
      <c r="R372" s="234" t="s">
        <v>68</v>
      </c>
      <c r="S372" s="235" t="s">
        <v>452</v>
      </c>
      <c r="T372" s="236">
        <v>0</v>
      </c>
      <c r="U372" s="236">
        <v>0.95</v>
      </c>
      <c r="V372" s="87">
        <f t="shared" si="91"/>
        <v>5.0000000000000044E-2</v>
      </c>
      <c r="W372" s="276">
        <f t="shared" si="92"/>
        <v>0</v>
      </c>
      <c r="X372" s="276">
        <f t="shared" si="93"/>
        <v>0</v>
      </c>
      <c r="Y372" s="276">
        <f t="shared" si="94"/>
        <v>3337.5228999999999</v>
      </c>
      <c r="Z372" s="276">
        <f t="shared" si="93"/>
        <v>2.3570076977401131</v>
      </c>
      <c r="AB372" s="80"/>
      <c r="AC372" s="80"/>
      <c r="AD372" s="81"/>
      <c r="AE372" s="80"/>
      <c r="AF372" s="81"/>
      <c r="AG372" s="82"/>
      <c r="AH372" s="83"/>
      <c r="AI372" s="83"/>
      <c r="AJ372" s="84"/>
      <c r="AK372" s="80"/>
      <c r="AL372" s="80"/>
      <c r="AM372" s="80"/>
      <c r="AN372" s="80"/>
    </row>
    <row r="373" spans="2:40" s="49" customFormat="1" ht="15.6" customHeight="1" outlineLevel="1">
      <c r="B373" s="620"/>
      <c r="C373" s="600"/>
      <c r="D373" s="601"/>
      <c r="E373" s="374" t="s">
        <v>455</v>
      </c>
      <c r="F373" s="248">
        <v>2149.2999999999997</v>
      </c>
      <c r="G373" s="252">
        <f>IF(AND(F373&lt;&gt;0,$D$31&lt;&gt;0),F373/$D$31,0)</f>
        <v>1.5178672316384179</v>
      </c>
      <c r="H373" s="86" t="s">
        <v>187</v>
      </c>
      <c r="I373" s="236">
        <v>0.01</v>
      </c>
      <c r="J373" s="252">
        <f t="shared" si="85"/>
        <v>21.492999999999999</v>
      </c>
      <c r="K373" s="358">
        <v>0</v>
      </c>
      <c r="L373" s="359">
        <v>0</v>
      </c>
      <c r="M373" s="325">
        <v>20</v>
      </c>
      <c r="N373" s="228">
        <f t="shared" ref="N373:N391" si="100">IF(M373&lt;&gt;0,INT(59/M373),0)</f>
        <v>2</v>
      </c>
      <c r="O373" s="268">
        <f t="shared" ref="O373:O391" si="101">F373*N373</f>
        <v>4298.5999999999995</v>
      </c>
      <c r="P373" s="345">
        <v>0.01</v>
      </c>
      <c r="Q373" s="272">
        <f t="shared" ref="Q373:Q391" si="102">O373*P373</f>
        <v>42.985999999999997</v>
      </c>
      <c r="R373" s="234" t="s">
        <v>68</v>
      </c>
      <c r="S373" s="235" t="s">
        <v>452</v>
      </c>
      <c r="T373" s="236">
        <v>0</v>
      </c>
      <c r="U373" s="236">
        <v>0.95</v>
      </c>
      <c r="V373" s="87">
        <f t="shared" si="91"/>
        <v>5.0000000000000044E-2</v>
      </c>
      <c r="W373" s="276">
        <f t="shared" si="92"/>
        <v>0</v>
      </c>
      <c r="X373" s="276">
        <f t="shared" si="93"/>
        <v>0</v>
      </c>
      <c r="Y373" s="276">
        <f t="shared" si="94"/>
        <v>6125.5049999999992</v>
      </c>
      <c r="Z373" s="276">
        <f t="shared" si="93"/>
        <v>4.3259216101694911</v>
      </c>
      <c r="AB373" s="80"/>
      <c r="AC373" s="80"/>
      <c r="AD373" s="81"/>
      <c r="AE373" s="80"/>
      <c r="AF373" s="81"/>
      <c r="AG373" s="82"/>
      <c r="AH373" s="83"/>
      <c r="AI373" s="83"/>
      <c r="AJ373" s="84"/>
      <c r="AK373" s="80"/>
      <c r="AL373" s="80"/>
      <c r="AM373" s="80"/>
      <c r="AN373" s="80"/>
    </row>
    <row r="374" spans="2:40" s="49" customFormat="1" ht="15.6" customHeight="1" outlineLevel="1">
      <c r="B374" s="620"/>
      <c r="C374" s="600"/>
      <c r="D374" s="601"/>
      <c r="E374" s="374" t="s">
        <v>456</v>
      </c>
      <c r="F374" s="248">
        <v>154.69999999999999</v>
      </c>
      <c r="G374" s="252">
        <f t="shared" ref="G374:G385" si="103">IF(AND(F374&lt;&gt;0,$D$31&lt;&gt;0),F374/$D$31,0)</f>
        <v>0.10925141242937852</v>
      </c>
      <c r="H374" s="86" t="s">
        <v>187</v>
      </c>
      <c r="I374" s="236">
        <v>0.01</v>
      </c>
      <c r="J374" s="252">
        <f t="shared" si="85"/>
        <v>1.5469999999999999</v>
      </c>
      <c r="K374" s="358">
        <v>1</v>
      </c>
      <c r="L374" s="359">
        <v>0</v>
      </c>
      <c r="M374" s="325">
        <v>60</v>
      </c>
      <c r="N374" s="228">
        <f t="shared" si="100"/>
        <v>0</v>
      </c>
      <c r="O374" s="268">
        <f t="shared" si="101"/>
        <v>0</v>
      </c>
      <c r="P374" s="345">
        <v>0.01</v>
      </c>
      <c r="Q374" s="272">
        <f t="shared" si="102"/>
        <v>0</v>
      </c>
      <c r="R374" s="234" t="s">
        <v>68</v>
      </c>
      <c r="S374" s="235" t="s">
        <v>437</v>
      </c>
      <c r="T374" s="236">
        <v>0</v>
      </c>
      <c r="U374" s="236">
        <v>0.95</v>
      </c>
      <c r="V374" s="87">
        <f t="shared" si="91"/>
        <v>5.0000000000000044E-2</v>
      </c>
      <c r="W374" s="276">
        <f t="shared" si="92"/>
        <v>0</v>
      </c>
      <c r="X374" s="276">
        <f t="shared" si="93"/>
        <v>0</v>
      </c>
      <c r="Y374" s="276">
        <f t="shared" si="94"/>
        <v>146.96499999999997</v>
      </c>
      <c r="Z374" s="276">
        <f t="shared" si="93"/>
        <v>0.10378884180790959</v>
      </c>
      <c r="AB374" s="80"/>
      <c r="AC374" s="80"/>
      <c r="AD374" s="81"/>
      <c r="AE374" s="80"/>
      <c r="AF374" s="81"/>
      <c r="AG374" s="82"/>
      <c r="AH374" s="83"/>
      <c r="AI374" s="83"/>
      <c r="AJ374" s="84"/>
      <c r="AK374" s="80"/>
      <c r="AL374" s="80"/>
      <c r="AM374" s="80"/>
      <c r="AN374" s="80"/>
    </row>
    <row r="375" spans="2:40" s="49" customFormat="1" ht="15.6" customHeight="1" outlineLevel="1">
      <c r="B375" s="620"/>
      <c r="C375" s="600"/>
      <c r="D375" s="601"/>
      <c r="E375" s="374" t="s">
        <v>457</v>
      </c>
      <c r="F375" s="248">
        <v>499.91959999999995</v>
      </c>
      <c r="G375" s="252">
        <f t="shared" si="103"/>
        <v>0.35305056497175136</v>
      </c>
      <c r="H375" s="86" t="s">
        <v>187</v>
      </c>
      <c r="I375" s="236">
        <v>0</v>
      </c>
      <c r="J375" s="252">
        <f t="shared" si="85"/>
        <v>0</v>
      </c>
      <c r="K375" s="358">
        <v>0</v>
      </c>
      <c r="L375" s="359">
        <v>0</v>
      </c>
      <c r="M375" s="325">
        <v>20</v>
      </c>
      <c r="N375" s="228">
        <f t="shared" si="100"/>
        <v>2</v>
      </c>
      <c r="O375" s="268">
        <f t="shared" si="101"/>
        <v>999.83919999999989</v>
      </c>
      <c r="P375" s="345">
        <v>0</v>
      </c>
      <c r="Q375" s="272">
        <f t="shared" si="102"/>
        <v>0</v>
      </c>
      <c r="R375" s="234" t="s">
        <v>65</v>
      </c>
      <c r="S375" s="235" t="s">
        <v>469</v>
      </c>
      <c r="T375" s="236">
        <v>0</v>
      </c>
      <c r="U375" s="236">
        <v>0.95</v>
      </c>
      <c r="V375" s="87">
        <f t="shared" si="91"/>
        <v>5.0000000000000044E-2</v>
      </c>
      <c r="W375" s="276">
        <f t="shared" si="92"/>
        <v>0</v>
      </c>
      <c r="X375" s="276">
        <f t="shared" si="93"/>
        <v>0</v>
      </c>
      <c r="Y375" s="276">
        <f t="shared" si="94"/>
        <v>1424.7708599999999</v>
      </c>
      <c r="Z375" s="276">
        <f t="shared" si="93"/>
        <v>1.0061941101694913</v>
      </c>
      <c r="AB375" s="80"/>
      <c r="AC375" s="80"/>
      <c r="AD375" s="81"/>
      <c r="AE375" s="80"/>
      <c r="AF375" s="81"/>
      <c r="AG375" s="82"/>
      <c r="AH375" s="83"/>
      <c r="AI375" s="83"/>
      <c r="AJ375" s="84"/>
      <c r="AK375" s="80"/>
      <c r="AL375" s="80"/>
      <c r="AM375" s="80"/>
      <c r="AN375" s="80"/>
    </row>
    <row r="376" spans="2:40" s="49" customFormat="1" ht="15.6" customHeight="1" outlineLevel="1">
      <c r="B376" s="620"/>
      <c r="C376" s="600"/>
      <c r="D376" s="601"/>
      <c r="E376" s="374" t="s">
        <v>458</v>
      </c>
      <c r="F376" s="248">
        <v>416.274</v>
      </c>
      <c r="G376" s="252">
        <f t="shared" si="103"/>
        <v>0.29397881355932204</v>
      </c>
      <c r="H376" s="86" t="s">
        <v>187</v>
      </c>
      <c r="I376" s="236">
        <v>0.01</v>
      </c>
      <c r="J376" s="252">
        <f t="shared" si="85"/>
        <v>4.1627400000000003</v>
      </c>
      <c r="K376" s="358">
        <v>0</v>
      </c>
      <c r="L376" s="359">
        <v>0</v>
      </c>
      <c r="M376" s="325">
        <v>20</v>
      </c>
      <c r="N376" s="228">
        <f t="shared" si="100"/>
        <v>2</v>
      </c>
      <c r="O376" s="268">
        <f t="shared" si="101"/>
        <v>832.548</v>
      </c>
      <c r="P376" s="345">
        <v>0.01</v>
      </c>
      <c r="Q376" s="272">
        <f t="shared" si="102"/>
        <v>8.3254800000000007</v>
      </c>
      <c r="R376" s="234" t="s">
        <v>68</v>
      </c>
      <c r="S376" s="235" t="s">
        <v>452</v>
      </c>
      <c r="T376" s="236">
        <v>0</v>
      </c>
      <c r="U376" s="236">
        <v>0.95</v>
      </c>
      <c r="V376" s="87">
        <f t="shared" si="91"/>
        <v>5.0000000000000044E-2</v>
      </c>
      <c r="W376" s="276">
        <f t="shared" si="92"/>
        <v>0</v>
      </c>
      <c r="X376" s="276">
        <f t="shared" si="93"/>
        <v>0</v>
      </c>
      <c r="Y376" s="276">
        <f t="shared" si="94"/>
        <v>1186.3809000000001</v>
      </c>
      <c r="Z376" s="276">
        <f t="shared" si="93"/>
        <v>0.83783961864406786</v>
      </c>
      <c r="AB376" s="80"/>
      <c r="AC376" s="80"/>
      <c r="AD376" s="81"/>
      <c r="AE376" s="80"/>
      <c r="AF376" s="81"/>
      <c r="AG376" s="82"/>
      <c r="AH376" s="83"/>
      <c r="AI376" s="83"/>
      <c r="AJ376" s="84"/>
      <c r="AK376" s="80"/>
      <c r="AL376" s="80"/>
      <c r="AM376" s="80"/>
      <c r="AN376" s="80"/>
    </row>
    <row r="377" spans="2:40" s="49" customFormat="1" ht="15.6" customHeight="1" outlineLevel="1">
      <c r="B377" s="620"/>
      <c r="C377" s="600"/>
      <c r="D377" s="601"/>
      <c r="E377" s="374" t="s">
        <v>445</v>
      </c>
      <c r="F377" s="248">
        <v>74.069999999999993</v>
      </c>
      <c r="G377" s="252">
        <f t="shared" si="103"/>
        <v>5.2309322033898299E-2</v>
      </c>
      <c r="H377" s="86" t="s">
        <v>187</v>
      </c>
      <c r="I377" s="236">
        <v>7.4999999999999997E-2</v>
      </c>
      <c r="J377" s="252">
        <f t="shared" si="85"/>
        <v>5.5552499999999991</v>
      </c>
      <c r="K377" s="358">
        <v>0</v>
      </c>
      <c r="L377" s="359">
        <v>0</v>
      </c>
      <c r="M377" s="325">
        <v>30</v>
      </c>
      <c r="N377" s="228">
        <f t="shared" si="100"/>
        <v>1</v>
      </c>
      <c r="O377" s="268">
        <f t="shared" si="101"/>
        <v>74.069999999999993</v>
      </c>
      <c r="P377" s="345">
        <v>7.4999999999999997E-2</v>
      </c>
      <c r="Q377" s="272">
        <f t="shared" si="102"/>
        <v>5.5552499999999991</v>
      </c>
      <c r="R377" s="234" t="s">
        <v>68</v>
      </c>
      <c r="S377" s="235" t="s">
        <v>437</v>
      </c>
      <c r="T377" s="236">
        <v>0</v>
      </c>
      <c r="U377" s="236">
        <v>0.95</v>
      </c>
      <c r="V377" s="87">
        <f t="shared" si="91"/>
        <v>5.0000000000000044E-2</v>
      </c>
      <c r="W377" s="276">
        <f t="shared" si="92"/>
        <v>0</v>
      </c>
      <c r="X377" s="276">
        <f t="shared" si="93"/>
        <v>0</v>
      </c>
      <c r="Y377" s="276">
        <f t="shared" si="94"/>
        <v>140.73299999999998</v>
      </c>
      <c r="Z377" s="276">
        <f t="shared" si="93"/>
        <v>9.9387711864406758E-2</v>
      </c>
      <c r="AB377" s="80"/>
      <c r="AC377" s="80"/>
      <c r="AD377" s="81"/>
      <c r="AE377" s="80"/>
      <c r="AF377" s="81"/>
      <c r="AG377" s="82"/>
      <c r="AH377" s="83"/>
      <c r="AI377" s="83"/>
      <c r="AJ377" s="84"/>
      <c r="AK377" s="80"/>
      <c r="AL377" s="80"/>
      <c r="AM377" s="80"/>
      <c r="AN377" s="80"/>
    </row>
    <row r="378" spans="2:40" s="49" customFormat="1" ht="15.6" customHeight="1" outlineLevel="1">
      <c r="B378" s="620"/>
      <c r="C378" s="600"/>
      <c r="D378" s="601"/>
      <c r="E378" s="374" t="s">
        <v>459</v>
      </c>
      <c r="F378" s="248">
        <v>5229.8919999999989</v>
      </c>
      <c r="G378" s="252">
        <f t="shared" si="103"/>
        <v>3.6934265536723156</v>
      </c>
      <c r="H378" s="86" t="s">
        <v>187</v>
      </c>
      <c r="I378" s="236">
        <v>0.01</v>
      </c>
      <c r="J378" s="252">
        <f t="shared" si="85"/>
        <v>52.298919999999988</v>
      </c>
      <c r="K378" s="358">
        <v>0</v>
      </c>
      <c r="L378" s="359">
        <v>0</v>
      </c>
      <c r="M378" s="325">
        <v>15</v>
      </c>
      <c r="N378" s="228">
        <f t="shared" si="100"/>
        <v>3</v>
      </c>
      <c r="O378" s="268">
        <f t="shared" si="101"/>
        <v>15689.675999999996</v>
      </c>
      <c r="P378" s="345">
        <v>0.01</v>
      </c>
      <c r="Q378" s="272">
        <f t="shared" si="102"/>
        <v>156.89675999999997</v>
      </c>
      <c r="R378" s="234" t="s">
        <v>65</v>
      </c>
      <c r="S378" s="235" t="s">
        <v>469</v>
      </c>
      <c r="T378" s="236">
        <v>0</v>
      </c>
      <c r="U378" s="236">
        <v>0.95</v>
      </c>
      <c r="V378" s="87">
        <f t="shared" si="91"/>
        <v>5.0000000000000044E-2</v>
      </c>
      <c r="W378" s="276">
        <f t="shared" si="92"/>
        <v>0</v>
      </c>
      <c r="X378" s="276">
        <f t="shared" si="93"/>
        <v>0</v>
      </c>
      <c r="Y378" s="276">
        <f t="shared" si="94"/>
        <v>19873.589599999996</v>
      </c>
      <c r="Z378" s="276">
        <f t="shared" si="93"/>
        <v>14.035020903954798</v>
      </c>
      <c r="AB378" s="80"/>
      <c r="AC378" s="80"/>
      <c r="AD378" s="81"/>
      <c r="AE378" s="80"/>
      <c r="AF378" s="81"/>
      <c r="AG378" s="82"/>
      <c r="AH378" s="83"/>
      <c r="AI378" s="83"/>
      <c r="AJ378" s="84"/>
      <c r="AK378" s="80"/>
      <c r="AL378" s="80"/>
      <c r="AM378" s="80"/>
      <c r="AN378" s="80"/>
    </row>
    <row r="379" spans="2:40" s="49" customFormat="1" ht="15.6" customHeight="1" outlineLevel="1">
      <c r="B379" s="620"/>
      <c r="C379" s="600"/>
      <c r="D379" s="601"/>
      <c r="E379" s="374" t="s">
        <v>460</v>
      </c>
      <c r="F379" s="248">
        <v>21.38</v>
      </c>
      <c r="G379" s="252">
        <f t="shared" si="103"/>
        <v>1.5098870056497174E-2</v>
      </c>
      <c r="H379" s="86" t="s">
        <v>187</v>
      </c>
      <c r="I379" s="236">
        <v>0</v>
      </c>
      <c r="J379" s="252">
        <f t="shared" si="85"/>
        <v>0</v>
      </c>
      <c r="K379" s="358">
        <v>0</v>
      </c>
      <c r="L379" s="359">
        <v>0</v>
      </c>
      <c r="M379" s="325">
        <v>15</v>
      </c>
      <c r="N379" s="228">
        <f t="shared" si="100"/>
        <v>3</v>
      </c>
      <c r="O379" s="268">
        <f t="shared" si="101"/>
        <v>64.14</v>
      </c>
      <c r="P379" s="345">
        <v>2.5000000000000001E-2</v>
      </c>
      <c r="Q379" s="272">
        <f t="shared" si="102"/>
        <v>1.6035000000000001</v>
      </c>
      <c r="R379" s="234" t="s">
        <v>68</v>
      </c>
      <c r="S379" s="235" t="s">
        <v>452</v>
      </c>
      <c r="T379" s="236">
        <v>0</v>
      </c>
      <c r="U379" s="236">
        <v>0.95</v>
      </c>
      <c r="V379" s="87">
        <f t="shared" si="91"/>
        <v>5.0000000000000044E-2</v>
      </c>
      <c r="W379" s="276">
        <f t="shared" si="92"/>
        <v>0</v>
      </c>
      <c r="X379" s="276">
        <f t="shared" si="93"/>
        <v>0</v>
      </c>
      <c r="Y379" s="276">
        <f t="shared" si="94"/>
        <v>81.243999999999986</v>
      </c>
      <c r="Z379" s="276">
        <f t="shared" si="93"/>
        <v>5.7375706214689258E-2</v>
      </c>
      <c r="AB379" s="80"/>
      <c r="AC379" s="80"/>
      <c r="AD379" s="81"/>
      <c r="AE379" s="80"/>
      <c r="AF379" s="81"/>
      <c r="AG379" s="82"/>
      <c r="AH379" s="83"/>
      <c r="AI379" s="83"/>
      <c r="AJ379" s="84"/>
      <c r="AK379" s="80"/>
      <c r="AL379" s="80"/>
      <c r="AM379" s="80"/>
      <c r="AN379" s="80"/>
    </row>
    <row r="380" spans="2:40" s="49" customFormat="1" ht="15.6" customHeight="1" outlineLevel="1">
      <c r="B380" s="620"/>
      <c r="C380" s="600"/>
      <c r="D380" s="601"/>
      <c r="E380" s="374" t="s">
        <v>461</v>
      </c>
      <c r="F380" s="248">
        <v>8.93</v>
      </c>
      <c r="G380" s="252">
        <f t="shared" si="103"/>
        <v>6.306497175141243E-3</v>
      </c>
      <c r="H380" s="86" t="s">
        <v>187</v>
      </c>
      <c r="I380" s="236">
        <v>2.5000000000000001E-2</v>
      </c>
      <c r="J380" s="252">
        <f t="shared" si="85"/>
        <v>0.22325</v>
      </c>
      <c r="K380" s="358">
        <v>5.36</v>
      </c>
      <c r="L380" s="359">
        <v>0.01</v>
      </c>
      <c r="M380" s="325">
        <v>60</v>
      </c>
      <c r="N380" s="228">
        <f t="shared" si="100"/>
        <v>0</v>
      </c>
      <c r="O380" s="268">
        <f t="shared" si="101"/>
        <v>0</v>
      </c>
      <c r="P380" s="345">
        <v>0</v>
      </c>
      <c r="Q380" s="272">
        <f t="shared" si="102"/>
        <v>0</v>
      </c>
      <c r="R380" s="234" t="s">
        <v>68</v>
      </c>
      <c r="S380" s="235" t="s">
        <v>437</v>
      </c>
      <c r="T380" s="236">
        <v>0</v>
      </c>
      <c r="U380" s="236">
        <v>0.95</v>
      </c>
      <c r="V380" s="87">
        <f t="shared" si="91"/>
        <v>5.0000000000000044E-2</v>
      </c>
      <c r="W380" s="276">
        <f t="shared" si="92"/>
        <v>0</v>
      </c>
      <c r="X380" s="276">
        <f t="shared" si="93"/>
        <v>0</v>
      </c>
      <c r="Y380" s="276">
        <f t="shared" si="94"/>
        <v>8.4834999999999994</v>
      </c>
      <c r="Z380" s="276">
        <f t="shared" si="93"/>
        <v>5.9911723163841805E-3</v>
      </c>
      <c r="AB380" s="80"/>
      <c r="AC380" s="80"/>
      <c r="AD380" s="81"/>
      <c r="AE380" s="80"/>
      <c r="AF380" s="81"/>
      <c r="AG380" s="82"/>
      <c r="AH380" s="83"/>
      <c r="AI380" s="83"/>
      <c r="AJ380" s="84"/>
      <c r="AK380" s="80"/>
      <c r="AL380" s="80"/>
      <c r="AM380" s="80"/>
      <c r="AN380" s="80"/>
    </row>
    <row r="381" spans="2:40" s="49" customFormat="1" ht="15.6" customHeight="1" outlineLevel="1">
      <c r="B381" s="620"/>
      <c r="C381" s="600"/>
      <c r="D381" s="601"/>
      <c r="E381" s="374" t="s">
        <v>462</v>
      </c>
      <c r="F381" s="248">
        <v>16.399999999999999</v>
      </c>
      <c r="G381" s="252">
        <f t="shared" si="103"/>
        <v>1.1581920903954801E-2</v>
      </c>
      <c r="H381" s="86" t="s">
        <v>187</v>
      </c>
      <c r="I381" s="236">
        <v>0</v>
      </c>
      <c r="J381" s="252">
        <f t="shared" si="85"/>
        <v>0</v>
      </c>
      <c r="K381" s="358">
        <v>0</v>
      </c>
      <c r="L381" s="359">
        <v>0</v>
      </c>
      <c r="M381" s="325">
        <v>60</v>
      </c>
      <c r="N381" s="228">
        <f t="shared" si="100"/>
        <v>0</v>
      </c>
      <c r="O381" s="268">
        <f t="shared" si="101"/>
        <v>0</v>
      </c>
      <c r="P381" s="345">
        <v>0</v>
      </c>
      <c r="Q381" s="272">
        <f t="shared" si="102"/>
        <v>0</v>
      </c>
      <c r="R381" s="234" t="s">
        <v>65</v>
      </c>
      <c r="S381" s="235" t="s">
        <v>469</v>
      </c>
      <c r="T381" s="236">
        <v>0</v>
      </c>
      <c r="U381" s="236">
        <v>0.95</v>
      </c>
      <c r="V381" s="87">
        <f t="shared" si="91"/>
        <v>5.0000000000000044E-2</v>
      </c>
      <c r="W381" s="276">
        <f t="shared" si="92"/>
        <v>0</v>
      </c>
      <c r="X381" s="276">
        <f t="shared" si="93"/>
        <v>0</v>
      </c>
      <c r="Y381" s="276">
        <f t="shared" si="94"/>
        <v>15.579999999999998</v>
      </c>
      <c r="Z381" s="276">
        <f t="shared" si="93"/>
        <v>1.1002824858757062E-2</v>
      </c>
      <c r="AB381" s="80"/>
      <c r="AC381" s="80"/>
      <c r="AD381" s="81"/>
      <c r="AE381" s="80"/>
      <c r="AF381" s="81"/>
      <c r="AG381" s="82"/>
      <c r="AH381" s="83"/>
      <c r="AI381" s="83"/>
      <c r="AJ381" s="84"/>
      <c r="AK381" s="80"/>
      <c r="AL381" s="80"/>
      <c r="AM381" s="80"/>
      <c r="AN381" s="80"/>
    </row>
    <row r="382" spans="2:40" s="49" customFormat="1" ht="15.6" customHeight="1" outlineLevel="1">
      <c r="B382" s="620"/>
      <c r="C382" s="600"/>
      <c r="D382" s="601"/>
      <c r="E382" s="374" t="s">
        <v>472</v>
      </c>
      <c r="F382" s="248">
        <v>581.20000000000005</v>
      </c>
      <c r="G382" s="252">
        <f t="shared" si="103"/>
        <v>0.41045197740112999</v>
      </c>
      <c r="H382" s="86" t="s">
        <v>187</v>
      </c>
      <c r="I382" s="236">
        <v>0</v>
      </c>
      <c r="J382" s="252">
        <f t="shared" si="85"/>
        <v>0</v>
      </c>
      <c r="K382" s="358">
        <v>0</v>
      </c>
      <c r="L382" s="359">
        <v>0</v>
      </c>
      <c r="M382" s="325">
        <v>20</v>
      </c>
      <c r="N382" s="228">
        <f t="shared" si="100"/>
        <v>2</v>
      </c>
      <c r="O382" s="268">
        <f t="shared" si="101"/>
        <v>1162.4000000000001</v>
      </c>
      <c r="P382" s="345">
        <v>0</v>
      </c>
      <c r="Q382" s="272">
        <f t="shared" si="102"/>
        <v>0</v>
      </c>
      <c r="R382" s="234" t="s">
        <v>65</v>
      </c>
      <c r="S382" s="235" t="s">
        <v>452</v>
      </c>
      <c r="T382" s="236">
        <v>0</v>
      </c>
      <c r="U382" s="236">
        <v>0.95</v>
      </c>
      <c r="V382" s="87">
        <f t="shared" si="91"/>
        <v>5.0000000000000044E-2</v>
      </c>
      <c r="W382" s="276">
        <f t="shared" si="92"/>
        <v>0</v>
      </c>
      <c r="X382" s="276">
        <f t="shared" si="93"/>
        <v>0</v>
      </c>
      <c r="Y382" s="276">
        <f t="shared" si="94"/>
        <v>1656.42</v>
      </c>
      <c r="Z382" s="276">
        <f t="shared" si="93"/>
        <v>1.1697881355932205</v>
      </c>
      <c r="AB382" s="80"/>
      <c r="AC382" s="80"/>
      <c r="AD382" s="81"/>
      <c r="AE382" s="80"/>
      <c r="AF382" s="81"/>
      <c r="AG382" s="82"/>
      <c r="AH382" s="83"/>
      <c r="AI382" s="83"/>
      <c r="AJ382" s="84"/>
      <c r="AK382" s="80"/>
      <c r="AL382" s="80"/>
      <c r="AM382" s="80"/>
      <c r="AN382" s="80"/>
    </row>
    <row r="383" spans="2:40" s="49" customFormat="1" ht="15.6" customHeight="1" outlineLevel="1">
      <c r="B383" s="620"/>
      <c r="C383" s="600"/>
      <c r="D383" s="601"/>
      <c r="E383" s="374"/>
      <c r="F383" s="248"/>
      <c r="G383" s="252">
        <f t="shared" si="103"/>
        <v>0</v>
      </c>
      <c r="H383" s="86" t="s">
        <v>187</v>
      </c>
      <c r="I383" s="236">
        <v>0</v>
      </c>
      <c r="J383" s="252">
        <f t="shared" si="85"/>
        <v>0</v>
      </c>
      <c r="K383" s="358"/>
      <c r="L383" s="359"/>
      <c r="M383" s="325"/>
      <c r="N383" s="228">
        <f t="shared" si="100"/>
        <v>0</v>
      </c>
      <c r="O383" s="268">
        <f t="shared" si="101"/>
        <v>0</v>
      </c>
      <c r="P383" s="345">
        <v>0</v>
      </c>
      <c r="Q383" s="272">
        <f t="shared" si="102"/>
        <v>0</v>
      </c>
      <c r="R383" s="234"/>
      <c r="S383" s="235"/>
      <c r="T383" s="236">
        <v>0</v>
      </c>
      <c r="U383" s="236">
        <v>0</v>
      </c>
      <c r="V383" s="87">
        <f t="shared" si="91"/>
        <v>1</v>
      </c>
      <c r="W383" s="276">
        <f t="shared" si="92"/>
        <v>0</v>
      </c>
      <c r="X383" s="276">
        <f t="shared" si="93"/>
        <v>0</v>
      </c>
      <c r="Y383" s="276">
        <f t="shared" si="94"/>
        <v>0</v>
      </c>
      <c r="Z383" s="276">
        <f t="shared" si="93"/>
        <v>0</v>
      </c>
      <c r="AB383" s="80"/>
      <c r="AC383" s="80"/>
      <c r="AD383" s="81"/>
      <c r="AE383" s="80"/>
      <c r="AF383" s="81"/>
      <c r="AG383" s="82"/>
      <c r="AH383" s="83"/>
      <c r="AI383" s="83"/>
      <c r="AJ383" s="84"/>
      <c r="AK383" s="80"/>
      <c r="AL383" s="80"/>
      <c r="AM383" s="80"/>
      <c r="AN383" s="80"/>
    </row>
    <row r="384" spans="2:40" s="49" customFormat="1" ht="15.6" customHeight="1" outlineLevel="1">
      <c r="B384" s="620"/>
      <c r="C384" s="600"/>
      <c r="D384" s="601"/>
      <c r="E384" s="374"/>
      <c r="F384" s="248"/>
      <c r="G384" s="252">
        <f t="shared" si="103"/>
        <v>0</v>
      </c>
      <c r="H384" s="86" t="s">
        <v>187</v>
      </c>
      <c r="I384" s="236">
        <v>0</v>
      </c>
      <c r="J384" s="252">
        <f t="shared" ref="J384:J447" si="104">I384*F384</f>
        <v>0</v>
      </c>
      <c r="K384" s="358"/>
      <c r="L384" s="359"/>
      <c r="M384" s="325"/>
      <c r="N384" s="228">
        <f t="shared" si="100"/>
        <v>0</v>
      </c>
      <c r="O384" s="268">
        <f t="shared" si="101"/>
        <v>0</v>
      </c>
      <c r="P384" s="345">
        <v>0</v>
      </c>
      <c r="Q384" s="272">
        <f t="shared" si="102"/>
        <v>0</v>
      </c>
      <c r="R384" s="234"/>
      <c r="S384" s="235"/>
      <c r="T384" s="236">
        <v>0</v>
      </c>
      <c r="U384" s="236">
        <v>0</v>
      </c>
      <c r="V384" s="87">
        <f t="shared" si="91"/>
        <v>1</v>
      </c>
      <c r="W384" s="276">
        <f t="shared" si="92"/>
        <v>0</v>
      </c>
      <c r="X384" s="276">
        <f t="shared" si="93"/>
        <v>0</v>
      </c>
      <c r="Y384" s="276">
        <f t="shared" si="94"/>
        <v>0</v>
      </c>
      <c r="Z384" s="276">
        <f t="shared" si="93"/>
        <v>0</v>
      </c>
      <c r="AB384" s="80"/>
      <c r="AC384" s="80"/>
      <c r="AD384" s="81"/>
      <c r="AE384" s="80"/>
      <c r="AF384" s="81"/>
      <c r="AG384" s="82"/>
      <c r="AH384" s="83"/>
      <c r="AI384" s="83"/>
      <c r="AJ384" s="84"/>
      <c r="AK384" s="80"/>
      <c r="AL384" s="80"/>
      <c r="AM384" s="80"/>
      <c r="AN384" s="80"/>
    </row>
    <row r="385" spans="2:40" s="49" customFormat="1" ht="15.6" customHeight="1" outlineLevel="1">
      <c r="B385" s="620"/>
      <c r="C385" s="600"/>
      <c r="D385" s="601"/>
      <c r="E385" s="374"/>
      <c r="F385" s="248"/>
      <c r="G385" s="252">
        <f t="shared" si="103"/>
        <v>0</v>
      </c>
      <c r="H385" s="86" t="s">
        <v>187</v>
      </c>
      <c r="I385" s="236">
        <v>0</v>
      </c>
      <c r="J385" s="252">
        <f t="shared" si="104"/>
        <v>0</v>
      </c>
      <c r="K385" s="358"/>
      <c r="L385" s="359"/>
      <c r="M385" s="325"/>
      <c r="N385" s="228">
        <f t="shared" si="100"/>
        <v>0</v>
      </c>
      <c r="O385" s="268">
        <f t="shared" si="101"/>
        <v>0</v>
      </c>
      <c r="P385" s="345">
        <v>0</v>
      </c>
      <c r="Q385" s="272">
        <f t="shared" si="102"/>
        <v>0</v>
      </c>
      <c r="R385" s="234"/>
      <c r="S385" s="235"/>
      <c r="T385" s="236">
        <v>0</v>
      </c>
      <c r="U385" s="236">
        <v>0</v>
      </c>
      <c r="V385" s="87">
        <f t="shared" si="91"/>
        <v>1</v>
      </c>
      <c r="W385" s="276">
        <f t="shared" si="92"/>
        <v>0</v>
      </c>
      <c r="X385" s="276">
        <f t="shared" si="93"/>
        <v>0</v>
      </c>
      <c r="Y385" s="276">
        <f t="shared" si="94"/>
        <v>0</v>
      </c>
      <c r="Z385" s="276">
        <f t="shared" si="93"/>
        <v>0</v>
      </c>
      <c r="AB385" s="80"/>
      <c r="AC385" s="80"/>
      <c r="AD385" s="81"/>
      <c r="AE385" s="80"/>
      <c r="AF385" s="81"/>
      <c r="AG385" s="82"/>
      <c r="AH385" s="83"/>
      <c r="AI385" s="83"/>
      <c r="AJ385" s="84"/>
      <c r="AK385" s="80"/>
      <c r="AL385" s="80"/>
      <c r="AM385" s="80"/>
      <c r="AN385" s="80"/>
    </row>
    <row r="386" spans="2:40" s="49" customFormat="1" ht="15.6" customHeight="1" outlineLevel="1">
      <c r="B386" s="620"/>
      <c r="C386" s="600"/>
      <c r="D386" s="601"/>
      <c r="E386" s="374"/>
      <c r="F386" s="248"/>
      <c r="G386" s="252">
        <f>IF(AND(F386&lt;&gt;0,$D$31&lt;&gt;0),F386/$D$31,0)</f>
        <v>0</v>
      </c>
      <c r="H386" s="86" t="s">
        <v>187</v>
      </c>
      <c r="I386" s="236">
        <v>0</v>
      </c>
      <c r="J386" s="252">
        <f t="shared" si="104"/>
        <v>0</v>
      </c>
      <c r="K386" s="358"/>
      <c r="L386" s="359"/>
      <c r="M386" s="325"/>
      <c r="N386" s="228">
        <f t="shared" si="100"/>
        <v>0</v>
      </c>
      <c r="O386" s="268">
        <f t="shared" si="101"/>
        <v>0</v>
      </c>
      <c r="P386" s="345">
        <v>0</v>
      </c>
      <c r="Q386" s="272">
        <f t="shared" si="102"/>
        <v>0</v>
      </c>
      <c r="R386" s="234"/>
      <c r="S386" s="235"/>
      <c r="T386" s="236">
        <v>0</v>
      </c>
      <c r="U386" s="236">
        <v>0</v>
      </c>
      <c r="V386" s="87">
        <f t="shared" si="91"/>
        <v>1</v>
      </c>
      <c r="W386" s="276">
        <f t="shared" si="92"/>
        <v>0</v>
      </c>
      <c r="X386" s="276">
        <f t="shared" si="93"/>
        <v>0</v>
      </c>
      <c r="Y386" s="276">
        <f t="shared" si="94"/>
        <v>0</v>
      </c>
      <c r="Z386" s="276">
        <f t="shared" si="93"/>
        <v>0</v>
      </c>
      <c r="AB386" s="80"/>
      <c r="AC386" s="80"/>
      <c r="AD386" s="81"/>
      <c r="AE386" s="80"/>
      <c r="AF386" s="81"/>
      <c r="AG386" s="82"/>
      <c r="AH386" s="83"/>
      <c r="AI386" s="83"/>
      <c r="AJ386" s="84"/>
      <c r="AK386" s="80"/>
      <c r="AL386" s="80"/>
      <c r="AM386" s="80"/>
      <c r="AN386" s="80"/>
    </row>
    <row r="387" spans="2:40" s="49" customFormat="1" ht="15.6" customHeight="1" outlineLevel="1">
      <c r="B387" s="620"/>
      <c r="C387" s="600"/>
      <c r="D387" s="601"/>
      <c r="E387" s="374"/>
      <c r="F387" s="248"/>
      <c r="G387" s="252">
        <f>IF(AND(F387&lt;&gt;0,$D$31&lt;&gt;0),F387/$D$31,0)</f>
        <v>0</v>
      </c>
      <c r="H387" s="86" t="s">
        <v>187</v>
      </c>
      <c r="I387" s="236">
        <v>0</v>
      </c>
      <c r="J387" s="252">
        <f t="shared" si="104"/>
        <v>0</v>
      </c>
      <c r="K387" s="358"/>
      <c r="L387" s="359"/>
      <c r="M387" s="325"/>
      <c r="N387" s="228">
        <f t="shared" si="100"/>
        <v>0</v>
      </c>
      <c r="O387" s="268">
        <f t="shared" si="101"/>
        <v>0</v>
      </c>
      <c r="P387" s="345">
        <v>0</v>
      </c>
      <c r="Q387" s="272">
        <f t="shared" si="102"/>
        <v>0</v>
      </c>
      <c r="R387" s="234"/>
      <c r="S387" s="235"/>
      <c r="T387" s="236">
        <v>0</v>
      </c>
      <c r="U387" s="236">
        <v>0</v>
      </c>
      <c r="V387" s="87">
        <f t="shared" si="91"/>
        <v>1</v>
      </c>
      <c r="W387" s="276">
        <f t="shared" si="92"/>
        <v>0</v>
      </c>
      <c r="X387" s="276">
        <f t="shared" si="93"/>
        <v>0</v>
      </c>
      <c r="Y387" s="276">
        <f t="shared" si="94"/>
        <v>0</v>
      </c>
      <c r="Z387" s="276">
        <f t="shared" si="93"/>
        <v>0</v>
      </c>
      <c r="AB387" s="80"/>
      <c r="AC387" s="80"/>
      <c r="AD387" s="81"/>
      <c r="AE387" s="80"/>
      <c r="AF387" s="81"/>
      <c r="AG387" s="82"/>
      <c r="AH387" s="83"/>
      <c r="AI387" s="83"/>
      <c r="AJ387" s="84"/>
      <c r="AK387" s="80"/>
      <c r="AL387" s="80"/>
      <c r="AM387" s="80"/>
      <c r="AN387" s="80"/>
    </row>
    <row r="388" spans="2:40" s="49" customFormat="1" ht="15.6" customHeight="1" outlineLevel="1">
      <c r="B388" s="620"/>
      <c r="C388" s="600"/>
      <c r="D388" s="601"/>
      <c r="E388" s="374"/>
      <c r="F388" s="248"/>
      <c r="G388" s="252">
        <f>IF(AND(F388&lt;&gt;0,$D$31&lt;&gt;0),F388/$D$31,0)</f>
        <v>0</v>
      </c>
      <c r="H388" s="86" t="s">
        <v>187</v>
      </c>
      <c r="I388" s="236">
        <v>0</v>
      </c>
      <c r="J388" s="252">
        <f t="shared" si="104"/>
        <v>0</v>
      </c>
      <c r="K388" s="358"/>
      <c r="L388" s="359"/>
      <c r="M388" s="325"/>
      <c r="N388" s="228">
        <f t="shared" si="100"/>
        <v>0</v>
      </c>
      <c r="O388" s="268">
        <f t="shared" si="101"/>
        <v>0</v>
      </c>
      <c r="P388" s="345">
        <v>0</v>
      </c>
      <c r="Q388" s="272">
        <f t="shared" si="102"/>
        <v>0</v>
      </c>
      <c r="R388" s="234"/>
      <c r="S388" s="235"/>
      <c r="T388" s="236">
        <v>0</v>
      </c>
      <c r="U388" s="236">
        <v>0</v>
      </c>
      <c r="V388" s="87">
        <f t="shared" si="91"/>
        <v>1</v>
      </c>
      <c r="W388" s="276">
        <f t="shared" si="92"/>
        <v>0</v>
      </c>
      <c r="X388" s="276">
        <f t="shared" si="93"/>
        <v>0</v>
      </c>
      <c r="Y388" s="276">
        <f t="shared" si="94"/>
        <v>0</v>
      </c>
      <c r="Z388" s="276">
        <f t="shared" si="93"/>
        <v>0</v>
      </c>
      <c r="AB388" s="80"/>
      <c r="AC388" s="80"/>
      <c r="AD388" s="81"/>
      <c r="AE388" s="80"/>
      <c r="AF388" s="81"/>
      <c r="AG388" s="82"/>
      <c r="AH388" s="83"/>
      <c r="AI388" s="83"/>
      <c r="AJ388" s="84"/>
      <c r="AK388" s="80"/>
      <c r="AL388" s="80"/>
      <c r="AM388" s="80"/>
      <c r="AN388" s="80"/>
    </row>
    <row r="389" spans="2:40" s="49" customFormat="1" ht="15.6" customHeight="1" outlineLevel="1">
      <c r="B389" s="620"/>
      <c r="C389" s="600"/>
      <c r="D389" s="601"/>
      <c r="E389" s="374"/>
      <c r="F389" s="248"/>
      <c r="G389" s="252">
        <f t="shared" ref="G389:G391" si="105">IF(AND(F389&lt;&gt;0,$D$31&lt;&gt;0),F389/$D$31,0)</f>
        <v>0</v>
      </c>
      <c r="H389" s="86" t="s">
        <v>187</v>
      </c>
      <c r="I389" s="236">
        <v>0</v>
      </c>
      <c r="J389" s="252">
        <f t="shared" si="104"/>
        <v>0</v>
      </c>
      <c r="K389" s="358"/>
      <c r="L389" s="359"/>
      <c r="M389" s="325"/>
      <c r="N389" s="228">
        <f t="shared" si="100"/>
        <v>0</v>
      </c>
      <c r="O389" s="268">
        <f t="shared" si="101"/>
        <v>0</v>
      </c>
      <c r="P389" s="345">
        <v>0</v>
      </c>
      <c r="Q389" s="272">
        <f t="shared" si="102"/>
        <v>0</v>
      </c>
      <c r="R389" s="234"/>
      <c r="S389" s="235"/>
      <c r="T389" s="236">
        <v>0</v>
      </c>
      <c r="U389" s="236">
        <v>0</v>
      </c>
      <c r="V389" s="87">
        <f t="shared" si="91"/>
        <v>1</v>
      </c>
      <c r="W389" s="276">
        <f t="shared" si="92"/>
        <v>0</v>
      </c>
      <c r="X389" s="276">
        <f t="shared" si="93"/>
        <v>0</v>
      </c>
      <c r="Y389" s="276">
        <f t="shared" si="94"/>
        <v>0</v>
      </c>
      <c r="Z389" s="276">
        <f t="shared" si="93"/>
        <v>0</v>
      </c>
      <c r="AB389" s="80"/>
      <c r="AC389" s="80"/>
      <c r="AD389" s="81"/>
      <c r="AE389" s="80"/>
      <c r="AF389" s="81"/>
      <c r="AG389" s="82"/>
      <c r="AH389" s="83"/>
      <c r="AI389" s="83"/>
      <c r="AJ389" s="84"/>
      <c r="AK389" s="80"/>
      <c r="AL389" s="80"/>
      <c r="AM389" s="80"/>
      <c r="AN389" s="80"/>
    </row>
    <row r="390" spans="2:40" s="49" customFormat="1" ht="15.6" customHeight="1" outlineLevel="1">
      <c r="B390" s="620"/>
      <c r="C390" s="600"/>
      <c r="D390" s="601"/>
      <c r="E390" s="374"/>
      <c r="F390" s="248"/>
      <c r="G390" s="252">
        <f t="shared" si="105"/>
        <v>0</v>
      </c>
      <c r="H390" s="86" t="s">
        <v>187</v>
      </c>
      <c r="I390" s="236">
        <v>0</v>
      </c>
      <c r="J390" s="252">
        <f t="shared" si="104"/>
        <v>0</v>
      </c>
      <c r="K390" s="358"/>
      <c r="L390" s="359"/>
      <c r="M390" s="325"/>
      <c r="N390" s="228">
        <f t="shared" si="100"/>
        <v>0</v>
      </c>
      <c r="O390" s="268">
        <f t="shared" si="101"/>
        <v>0</v>
      </c>
      <c r="P390" s="345">
        <v>0</v>
      </c>
      <c r="Q390" s="272">
        <f t="shared" si="102"/>
        <v>0</v>
      </c>
      <c r="R390" s="234"/>
      <c r="S390" s="235"/>
      <c r="T390" s="236">
        <v>0</v>
      </c>
      <c r="U390" s="236">
        <v>0</v>
      </c>
      <c r="V390" s="87">
        <f t="shared" si="91"/>
        <v>1</v>
      </c>
      <c r="W390" s="276">
        <f t="shared" si="92"/>
        <v>0</v>
      </c>
      <c r="X390" s="276">
        <f t="shared" si="93"/>
        <v>0</v>
      </c>
      <c r="Y390" s="276">
        <f t="shared" si="94"/>
        <v>0</v>
      </c>
      <c r="Z390" s="276">
        <f t="shared" si="93"/>
        <v>0</v>
      </c>
      <c r="AB390" s="80"/>
      <c r="AC390" s="80"/>
      <c r="AD390" s="81"/>
      <c r="AE390" s="80"/>
      <c r="AF390" s="81"/>
      <c r="AG390" s="82"/>
      <c r="AH390" s="83"/>
      <c r="AI390" s="83"/>
      <c r="AJ390" s="84"/>
      <c r="AK390" s="80"/>
      <c r="AL390" s="80"/>
      <c r="AM390" s="80"/>
      <c r="AN390" s="80"/>
    </row>
    <row r="391" spans="2:40" s="49" customFormat="1" ht="15.6" customHeight="1" outlineLevel="1">
      <c r="B391" s="621"/>
      <c r="C391" s="602"/>
      <c r="D391" s="603"/>
      <c r="E391" s="374"/>
      <c r="F391" s="248"/>
      <c r="G391" s="252">
        <f t="shared" si="105"/>
        <v>0</v>
      </c>
      <c r="H391" s="86" t="s">
        <v>187</v>
      </c>
      <c r="I391" s="236">
        <v>0</v>
      </c>
      <c r="J391" s="252">
        <f t="shared" si="104"/>
        <v>0</v>
      </c>
      <c r="K391" s="358"/>
      <c r="L391" s="359"/>
      <c r="M391" s="325"/>
      <c r="N391" s="228">
        <f t="shared" si="100"/>
        <v>0</v>
      </c>
      <c r="O391" s="268">
        <f t="shared" si="101"/>
        <v>0</v>
      </c>
      <c r="P391" s="345">
        <v>0</v>
      </c>
      <c r="Q391" s="272">
        <f t="shared" si="102"/>
        <v>0</v>
      </c>
      <c r="R391" s="234"/>
      <c r="S391" s="235"/>
      <c r="T391" s="236">
        <v>0</v>
      </c>
      <c r="U391" s="236">
        <v>0</v>
      </c>
      <c r="V391" s="87">
        <f t="shared" si="91"/>
        <v>1</v>
      </c>
      <c r="W391" s="276">
        <f t="shared" si="92"/>
        <v>0</v>
      </c>
      <c r="X391" s="276">
        <f t="shared" si="93"/>
        <v>0</v>
      </c>
      <c r="Y391" s="276">
        <f t="shared" si="94"/>
        <v>0</v>
      </c>
      <c r="Z391" s="276">
        <f t="shared" si="93"/>
        <v>0</v>
      </c>
      <c r="AB391" s="80"/>
      <c r="AC391" s="80"/>
      <c r="AD391" s="81"/>
      <c r="AE391" s="80"/>
      <c r="AF391" s="81"/>
      <c r="AG391" s="82"/>
      <c r="AH391" s="83"/>
      <c r="AI391" s="83"/>
      <c r="AJ391" s="84"/>
      <c r="AK391" s="80"/>
      <c r="AL391" s="80"/>
      <c r="AM391" s="80"/>
      <c r="AN391" s="80"/>
    </row>
    <row r="392" spans="2:40" s="49" customFormat="1" ht="15.75">
      <c r="B392" s="89">
        <v>6</v>
      </c>
      <c r="C392" s="566" t="s">
        <v>71</v>
      </c>
      <c r="D392" s="567"/>
      <c r="E392" s="219" t="s">
        <v>187</v>
      </c>
      <c r="F392" s="247">
        <f>SUM(F393:F412)</f>
        <v>0</v>
      </c>
      <c r="G392" s="247">
        <f>IF(AND(F392&lt;&gt;0,$D$31&lt;&gt;0),F392/$D$31,0)</f>
        <v>0</v>
      </c>
      <c r="H392" s="86" t="s">
        <v>187</v>
      </c>
      <c r="I392" s="216" t="s">
        <v>187</v>
      </c>
      <c r="J392" s="249">
        <f>SUM(J393:J412)</f>
        <v>0</v>
      </c>
      <c r="K392" s="230" t="s">
        <v>187</v>
      </c>
      <c r="L392" s="262" t="s">
        <v>187</v>
      </c>
      <c r="M392" s="264" t="s">
        <v>187</v>
      </c>
      <c r="N392" s="266" t="s">
        <v>187</v>
      </c>
      <c r="O392" s="269">
        <f>SUM(O393:O412)</f>
        <v>0</v>
      </c>
      <c r="P392" s="232" t="s">
        <v>187</v>
      </c>
      <c r="Q392" s="273">
        <f>SUM(Q393:Q412)</f>
        <v>0</v>
      </c>
      <c r="R392" s="231" t="s">
        <v>187</v>
      </c>
      <c r="S392" s="233" t="s">
        <v>187</v>
      </c>
      <c r="T392" s="278">
        <f>IF(W392&lt;&gt;0,W392/($F$392+$O$392),0)</f>
        <v>0</v>
      </c>
      <c r="U392" s="278">
        <f>IF(Y392&lt;&gt;0,Y392/($F$392+$O$392),0)</f>
        <v>0</v>
      </c>
      <c r="V392" s="215">
        <f t="shared" si="91"/>
        <v>1</v>
      </c>
      <c r="W392" s="277">
        <f>SUM(W393:W412)</f>
        <v>0</v>
      </c>
      <c r="X392" s="277">
        <f t="shared" si="93"/>
        <v>0</v>
      </c>
      <c r="Y392" s="277">
        <f>SUM(Y393:Y412)</f>
        <v>0</v>
      </c>
      <c r="Z392" s="277">
        <f t="shared" si="93"/>
        <v>0</v>
      </c>
      <c r="AB392" s="80"/>
      <c r="AC392" s="80"/>
      <c r="AD392" s="81"/>
      <c r="AE392" s="80"/>
      <c r="AF392" s="81"/>
      <c r="AG392" s="82"/>
      <c r="AH392" s="83"/>
      <c r="AI392" s="83"/>
      <c r="AJ392" s="84"/>
      <c r="AK392" s="80"/>
      <c r="AL392" s="80"/>
      <c r="AM392" s="80"/>
      <c r="AN392" s="80"/>
    </row>
    <row r="393" spans="2:40" s="49" customFormat="1" ht="15.6" hidden="1" customHeight="1" outlineLevel="1">
      <c r="B393" s="619">
        <v>6</v>
      </c>
      <c r="C393" s="598" t="s">
        <v>71</v>
      </c>
      <c r="D393" s="599"/>
      <c r="E393" s="374"/>
      <c r="F393" s="248"/>
      <c r="G393" s="252">
        <f>IF(AND(F393&lt;&gt;0,$D$31&lt;&gt;0),F393/$D$31,0)</f>
        <v>0</v>
      </c>
      <c r="H393" s="86" t="s">
        <v>187</v>
      </c>
      <c r="I393" s="236">
        <v>0</v>
      </c>
      <c r="J393" s="252">
        <f t="shared" si="104"/>
        <v>0</v>
      </c>
      <c r="K393" s="358"/>
      <c r="L393" s="359"/>
      <c r="M393" s="325"/>
      <c r="N393" s="228">
        <f>IF(M393&lt;&gt;0,INT(59/M393),0)</f>
        <v>0</v>
      </c>
      <c r="O393" s="268">
        <f>F393*N393</f>
        <v>0</v>
      </c>
      <c r="P393" s="345">
        <v>0</v>
      </c>
      <c r="Q393" s="272">
        <f>O393*P393</f>
        <v>0</v>
      </c>
      <c r="R393" s="234"/>
      <c r="S393" s="235"/>
      <c r="T393" s="236">
        <v>0</v>
      </c>
      <c r="U393" s="236">
        <v>0</v>
      </c>
      <c r="V393" s="87">
        <f t="shared" si="91"/>
        <v>1</v>
      </c>
      <c r="W393" s="276">
        <f t="shared" si="92"/>
        <v>0</v>
      </c>
      <c r="X393" s="276">
        <f t="shared" si="93"/>
        <v>0</v>
      </c>
      <c r="Y393" s="276">
        <f t="shared" si="94"/>
        <v>0</v>
      </c>
      <c r="Z393" s="276">
        <f t="shared" si="93"/>
        <v>0</v>
      </c>
      <c r="AB393" s="80"/>
      <c r="AC393" s="80"/>
      <c r="AD393" s="81"/>
      <c r="AE393" s="80"/>
      <c r="AF393" s="81"/>
      <c r="AG393" s="82"/>
      <c r="AH393" s="83"/>
      <c r="AI393" s="83"/>
      <c r="AJ393" s="84"/>
      <c r="AK393" s="80"/>
      <c r="AL393" s="80"/>
      <c r="AM393" s="80"/>
      <c r="AN393" s="80"/>
    </row>
    <row r="394" spans="2:40" s="49" customFormat="1" ht="15.6" hidden="1" customHeight="1" outlineLevel="1">
      <c r="B394" s="620"/>
      <c r="C394" s="600"/>
      <c r="D394" s="601"/>
      <c r="E394" s="374"/>
      <c r="F394" s="248"/>
      <c r="G394" s="252">
        <f>IF(AND(F394&lt;&gt;0,$D$31&lt;&gt;0),F394/$D$31,0)</f>
        <v>0</v>
      </c>
      <c r="H394" s="86" t="s">
        <v>187</v>
      </c>
      <c r="I394" s="236">
        <v>0</v>
      </c>
      <c r="J394" s="252">
        <f t="shared" si="104"/>
        <v>0</v>
      </c>
      <c r="K394" s="358"/>
      <c r="L394" s="359"/>
      <c r="M394" s="325"/>
      <c r="N394" s="228">
        <f t="shared" ref="N394:N412" si="106">IF(M394&lt;&gt;0,INT(59/M394),0)</f>
        <v>0</v>
      </c>
      <c r="O394" s="268">
        <f t="shared" ref="O394:O412" si="107">F394*N394</f>
        <v>0</v>
      </c>
      <c r="P394" s="345">
        <v>0</v>
      </c>
      <c r="Q394" s="272">
        <f t="shared" ref="Q394:Q412" si="108">O394*P394</f>
        <v>0</v>
      </c>
      <c r="R394" s="234"/>
      <c r="S394" s="235"/>
      <c r="T394" s="236">
        <v>0</v>
      </c>
      <c r="U394" s="236">
        <v>0</v>
      </c>
      <c r="V394" s="87">
        <f t="shared" si="91"/>
        <v>1</v>
      </c>
      <c r="W394" s="276">
        <f t="shared" si="92"/>
        <v>0</v>
      </c>
      <c r="X394" s="276">
        <f t="shared" si="93"/>
        <v>0</v>
      </c>
      <c r="Y394" s="276">
        <f t="shared" si="94"/>
        <v>0</v>
      </c>
      <c r="Z394" s="276">
        <f t="shared" si="93"/>
        <v>0</v>
      </c>
      <c r="AB394" s="80"/>
      <c r="AC394" s="80"/>
      <c r="AD394" s="81"/>
      <c r="AE394" s="80"/>
      <c r="AF394" s="81"/>
      <c r="AG394" s="82"/>
      <c r="AH394" s="83"/>
      <c r="AI394" s="83"/>
      <c r="AJ394" s="84"/>
      <c r="AK394" s="80"/>
      <c r="AL394" s="80"/>
      <c r="AM394" s="80"/>
      <c r="AN394" s="80"/>
    </row>
    <row r="395" spans="2:40" s="49" customFormat="1" ht="15.6" hidden="1" customHeight="1" outlineLevel="1">
      <c r="B395" s="620"/>
      <c r="C395" s="600"/>
      <c r="D395" s="601"/>
      <c r="E395" s="374"/>
      <c r="F395" s="248"/>
      <c r="G395" s="252">
        <f t="shared" ref="G395:G406" si="109">IF(AND(F395&lt;&gt;0,$D$31&lt;&gt;0),F395/$D$31,0)</f>
        <v>0</v>
      </c>
      <c r="H395" s="86" t="s">
        <v>187</v>
      </c>
      <c r="I395" s="236">
        <v>0</v>
      </c>
      <c r="J395" s="252">
        <f t="shared" si="104"/>
        <v>0</v>
      </c>
      <c r="K395" s="358"/>
      <c r="L395" s="359"/>
      <c r="M395" s="325"/>
      <c r="N395" s="228">
        <f t="shared" si="106"/>
        <v>0</v>
      </c>
      <c r="O395" s="268">
        <f t="shared" si="107"/>
        <v>0</v>
      </c>
      <c r="P395" s="345">
        <v>0</v>
      </c>
      <c r="Q395" s="272">
        <f t="shared" si="108"/>
        <v>0</v>
      </c>
      <c r="R395" s="234"/>
      <c r="S395" s="235"/>
      <c r="T395" s="236">
        <v>0</v>
      </c>
      <c r="U395" s="236">
        <v>0</v>
      </c>
      <c r="V395" s="87">
        <f t="shared" si="91"/>
        <v>1</v>
      </c>
      <c r="W395" s="276">
        <f t="shared" si="92"/>
        <v>0</v>
      </c>
      <c r="X395" s="276">
        <f t="shared" si="93"/>
        <v>0</v>
      </c>
      <c r="Y395" s="276">
        <f t="shared" si="94"/>
        <v>0</v>
      </c>
      <c r="Z395" s="276">
        <f t="shared" si="93"/>
        <v>0</v>
      </c>
      <c r="AB395" s="80"/>
      <c r="AC395" s="80"/>
      <c r="AD395" s="81"/>
      <c r="AE395" s="80"/>
      <c r="AF395" s="81"/>
      <c r="AG395" s="82"/>
      <c r="AH395" s="83"/>
      <c r="AI395" s="83"/>
      <c r="AJ395" s="84"/>
      <c r="AK395" s="80"/>
      <c r="AL395" s="80"/>
      <c r="AM395" s="80"/>
      <c r="AN395" s="80"/>
    </row>
    <row r="396" spans="2:40" s="49" customFormat="1" ht="15.6" hidden="1" customHeight="1" outlineLevel="1">
      <c r="B396" s="620"/>
      <c r="C396" s="600"/>
      <c r="D396" s="601"/>
      <c r="E396" s="374"/>
      <c r="F396" s="248"/>
      <c r="G396" s="252">
        <f t="shared" si="109"/>
        <v>0</v>
      </c>
      <c r="H396" s="86" t="s">
        <v>187</v>
      </c>
      <c r="I396" s="236">
        <v>0</v>
      </c>
      <c r="J396" s="252">
        <f t="shared" si="104"/>
        <v>0</v>
      </c>
      <c r="K396" s="358"/>
      <c r="L396" s="359"/>
      <c r="M396" s="325"/>
      <c r="N396" s="228">
        <f t="shared" si="106"/>
        <v>0</v>
      </c>
      <c r="O396" s="268">
        <f t="shared" si="107"/>
        <v>0</v>
      </c>
      <c r="P396" s="345">
        <v>0</v>
      </c>
      <c r="Q396" s="272">
        <f t="shared" si="108"/>
        <v>0</v>
      </c>
      <c r="R396" s="234"/>
      <c r="S396" s="235"/>
      <c r="T396" s="236">
        <v>0</v>
      </c>
      <c r="U396" s="236">
        <v>0</v>
      </c>
      <c r="V396" s="87">
        <f t="shared" si="91"/>
        <v>1</v>
      </c>
      <c r="W396" s="276">
        <f t="shared" si="92"/>
        <v>0</v>
      </c>
      <c r="X396" s="276">
        <f t="shared" si="93"/>
        <v>0</v>
      </c>
      <c r="Y396" s="276">
        <f t="shared" si="94"/>
        <v>0</v>
      </c>
      <c r="Z396" s="276">
        <f t="shared" si="93"/>
        <v>0</v>
      </c>
      <c r="AB396" s="80"/>
      <c r="AC396" s="80"/>
      <c r="AD396" s="81"/>
      <c r="AE396" s="80"/>
      <c r="AF396" s="81"/>
      <c r="AG396" s="82"/>
      <c r="AH396" s="83"/>
      <c r="AI396" s="83"/>
      <c r="AJ396" s="84"/>
      <c r="AK396" s="80"/>
      <c r="AL396" s="80"/>
      <c r="AM396" s="80"/>
      <c r="AN396" s="80"/>
    </row>
    <row r="397" spans="2:40" s="49" customFormat="1" ht="15.6" hidden="1" customHeight="1" outlineLevel="1">
      <c r="B397" s="620"/>
      <c r="C397" s="600"/>
      <c r="D397" s="601"/>
      <c r="E397" s="374"/>
      <c r="F397" s="248"/>
      <c r="G397" s="252">
        <f t="shared" si="109"/>
        <v>0</v>
      </c>
      <c r="H397" s="86" t="s">
        <v>187</v>
      </c>
      <c r="I397" s="236">
        <v>0</v>
      </c>
      <c r="J397" s="252">
        <f t="shared" si="104"/>
        <v>0</v>
      </c>
      <c r="K397" s="358"/>
      <c r="L397" s="359"/>
      <c r="M397" s="325"/>
      <c r="N397" s="228">
        <f t="shared" si="106"/>
        <v>0</v>
      </c>
      <c r="O397" s="268">
        <f t="shared" si="107"/>
        <v>0</v>
      </c>
      <c r="P397" s="345">
        <v>0</v>
      </c>
      <c r="Q397" s="272">
        <f t="shared" si="108"/>
        <v>0</v>
      </c>
      <c r="R397" s="234"/>
      <c r="S397" s="235"/>
      <c r="T397" s="236">
        <v>0</v>
      </c>
      <c r="U397" s="236">
        <v>0</v>
      </c>
      <c r="V397" s="87">
        <f t="shared" si="91"/>
        <v>1</v>
      </c>
      <c r="W397" s="276">
        <f t="shared" si="92"/>
        <v>0</v>
      </c>
      <c r="X397" s="276">
        <f t="shared" si="93"/>
        <v>0</v>
      </c>
      <c r="Y397" s="276">
        <f t="shared" si="94"/>
        <v>0</v>
      </c>
      <c r="Z397" s="276">
        <f t="shared" si="93"/>
        <v>0</v>
      </c>
      <c r="AB397" s="80"/>
      <c r="AC397" s="80"/>
      <c r="AD397" s="81"/>
      <c r="AE397" s="80"/>
      <c r="AF397" s="81"/>
      <c r="AG397" s="82"/>
      <c r="AH397" s="83"/>
      <c r="AI397" s="83"/>
      <c r="AJ397" s="84"/>
      <c r="AK397" s="80"/>
      <c r="AL397" s="80"/>
      <c r="AM397" s="80"/>
      <c r="AN397" s="80"/>
    </row>
    <row r="398" spans="2:40" s="49" customFormat="1" ht="15.6" hidden="1" customHeight="1" outlineLevel="1">
      <c r="B398" s="620"/>
      <c r="C398" s="600"/>
      <c r="D398" s="601"/>
      <c r="E398" s="374"/>
      <c r="F398" s="248"/>
      <c r="G398" s="252">
        <f t="shared" si="109"/>
        <v>0</v>
      </c>
      <c r="H398" s="86" t="s">
        <v>187</v>
      </c>
      <c r="I398" s="236">
        <v>0</v>
      </c>
      <c r="J398" s="252">
        <f t="shared" si="104"/>
        <v>0</v>
      </c>
      <c r="K398" s="358"/>
      <c r="L398" s="359"/>
      <c r="M398" s="325"/>
      <c r="N398" s="228">
        <f t="shared" si="106"/>
        <v>0</v>
      </c>
      <c r="O398" s="268">
        <f t="shared" si="107"/>
        <v>0</v>
      </c>
      <c r="P398" s="345">
        <v>0</v>
      </c>
      <c r="Q398" s="272">
        <f t="shared" si="108"/>
        <v>0</v>
      </c>
      <c r="R398" s="234"/>
      <c r="S398" s="235"/>
      <c r="T398" s="236">
        <v>0</v>
      </c>
      <c r="U398" s="236">
        <v>0</v>
      </c>
      <c r="V398" s="87">
        <f t="shared" si="91"/>
        <v>1</v>
      </c>
      <c r="W398" s="276">
        <f t="shared" si="92"/>
        <v>0</v>
      </c>
      <c r="X398" s="276">
        <f t="shared" si="93"/>
        <v>0</v>
      </c>
      <c r="Y398" s="276">
        <f t="shared" si="94"/>
        <v>0</v>
      </c>
      <c r="Z398" s="276">
        <f t="shared" si="93"/>
        <v>0</v>
      </c>
      <c r="AB398" s="80"/>
      <c r="AC398" s="80"/>
      <c r="AD398" s="81"/>
      <c r="AE398" s="80"/>
      <c r="AF398" s="81"/>
      <c r="AG398" s="82"/>
      <c r="AH398" s="83"/>
      <c r="AI398" s="83"/>
      <c r="AJ398" s="84"/>
      <c r="AK398" s="80"/>
      <c r="AL398" s="80"/>
      <c r="AM398" s="80"/>
      <c r="AN398" s="80"/>
    </row>
    <row r="399" spans="2:40" s="49" customFormat="1" ht="15.6" hidden="1" customHeight="1" outlineLevel="1">
      <c r="B399" s="620"/>
      <c r="C399" s="600"/>
      <c r="D399" s="601"/>
      <c r="E399" s="374"/>
      <c r="F399" s="248"/>
      <c r="G399" s="252">
        <f t="shared" si="109"/>
        <v>0</v>
      </c>
      <c r="H399" s="86" t="s">
        <v>187</v>
      </c>
      <c r="I399" s="236">
        <v>0</v>
      </c>
      <c r="J399" s="252">
        <f t="shared" si="104"/>
        <v>0</v>
      </c>
      <c r="K399" s="358"/>
      <c r="L399" s="359"/>
      <c r="M399" s="325"/>
      <c r="N399" s="228">
        <f t="shared" si="106"/>
        <v>0</v>
      </c>
      <c r="O399" s="268">
        <f t="shared" si="107"/>
        <v>0</v>
      </c>
      <c r="P399" s="345">
        <v>0</v>
      </c>
      <c r="Q399" s="272">
        <f t="shared" si="108"/>
        <v>0</v>
      </c>
      <c r="R399" s="234"/>
      <c r="S399" s="235"/>
      <c r="T399" s="236">
        <v>0</v>
      </c>
      <c r="U399" s="236">
        <v>0</v>
      </c>
      <c r="V399" s="87">
        <f t="shared" si="91"/>
        <v>1</v>
      </c>
      <c r="W399" s="276">
        <f t="shared" si="92"/>
        <v>0</v>
      </c>
      <c r="X399" s="276">
        <f t="shared" si="93"/>
        <v>0</v>
      </c>
      <c r="Y399" s="276">
        <f t="shared" si="94"/>
        <v>0</v>
      </c>
      <c r="Z399" s="276">
        <f t="shared" si="93"/>
        <v>0</v>
      </c>
      <c r="AB399" s="80"/>
      <c r="AC399" s="80"/>
      <c r="AD399" s="81"/>
      <c r="AE399" s="80"/>
      <c r="AF399" s="81"/>
      <c r="AG399" s="82"/>
      <c r="AH399" s="83"/>
      <c r="AI399" s="83"/>
      <c r="AJ399" s="84"/>
      <c r="AK399" s="80"/>
      <c r="AL399" s="80"/>
      <c r="AM399" s="80"/>
      <c r="AN399" s="80"/>
    </row>
    <row r="400" spans="2:40" s="49" customFormat="1" ht="15.6" hidden="1" customHeight="1" outlineLevel="1">
      <c r="B400" s="620"/>
      <c r="C400" s="600"/>
      <c r="D400" s="601"/>
      <c r="E400" s="374"/>
      <c r="F400" s="248"/>
      <c r="G400" s="252">
        <f t="shared" si="109"/>
        <v>0</v>
      </c>
      <c r="H400" s="86" t="s">
        <v>187</v>
      </c>
      <c r="I400" s="236">
        <v>0</v>
      </c>
      <c r="J400" s="252">
        <f t="shared" si="104"/>
        <v>0</v>
      </c>
      <c r="K400" s="358"/>
      <c r="L400" s="359"/>
      <c r="M400" s="325"/>
      <c r="N400" s="228">
        <f t="shared" si="106"/>
        <v>0</v>
      </c>
      <c r="O400" s="268">
        <f t="shared" si="107"/>
        <v>0</v>
      </c>
      <c r="P400" s="345">
        <v>0</v>
      </c>
      <c r="Q400" s="272">
        <f t="shared" si="108"/>
        <v>0</v>
      </c>
      <c r="R400" s="234"/>
      <c r="S400" s="235"/>
      <c r="T400" s="236">
        <v>0</v>
      </c>
      <c r="U400" s="236">
        <v>0</v>
      </c>
      <c r="V400" s="87">
        <f t="shared" si="91"/>
        <v>1</v>
      </c>
      <c r="W400" s="276">
        <f t="shared" si="92"/>
        <v>0</v>
      </c>
      <c r="X400" s="276">
        <f t="shared" si="93"/>
        <v>0</v>
      </c>
      <c r="Y400" s="276">
        <f t="shared" si="94"/>
        <v>0</v>
      </c>
      <c r="Z400" s="276">
        <f t="shared" si="93"/>
        <v>0</v>
      </c>
      <c r="AB400" s="80"/>
      <c r="AC400" s="80"/>
      <c r="AD400" s="81"/>
      <c r="AE400" s="80"/>
      <c r="AF400" s="81"/>
      <c r="AG400" s="82"/>
      <c r="AH400" s="83"/>
      <c r="AI400" s="83"/>
      <c r="AJ400" s="84"/>
      <c r="AK400" s="80"/>
      <c r="AL400" s="80"/>
      <c r="AM400" s="80"/>
      <c r="AN400" s="80"/>
    </row>
    <row r="401" spans="2:40" s="49" customFormat="1" ht="15.6" hidden="1" customHeight="1" outlineLevel="1">
      <c r="B401" s="620"/>
      <c r="C401" s="600"/>
      <c r="D401" s="601"/>
      <c r="E401" s="374"/>
      <c r="F401" s="248"/>
      <c r="G401" s="252">
        <f t="shared" si="109"/>
        <v>0</v>
      </c>
      <c r="H401" s="86" t="s">
        <v>187</v>
      </c>
      <c r="I401" s="236">
        <v>0</v>
      </c>
      <c r="J401" s="252">
        <f t="shared" si="104"/>
        <v>0</v>
      </c>
      <c r="K401" s="358"/>
      <c r="L401" s="359"/>
      <c r="M401" s="325"/>
      <c r="N401" s="228">
        <f t="shared" si="106"/>
        <v>0</v>
      </c>
      <c r="O401" s="268">
        <f t="shared" si="107"/>
        <v>0</v>
      </c>
      <c r="P401" s="345">
        <v>0</v>
      </c>
      <c r="Q401" s="272">
        <f t="shared" si="108"/>
        <v>0</v>
      </c>
      <c r="R401" s="234"/>
      <c r="S401" s="235"/>
      <c r="T401" s="236">
        <v>0</v>
      </c>
      <c r="U401" s="236">
        <v>0</v>
      </c>
      <c r="V401" s="87">
        <f t="shared" si="91"/>
        <v>1</v>
      </c>
      <c r="W401" s="276">
        <f t="shared" si="92"/>
        <v>0</v>
      </c>
      <c r="X401" s="276">
        <f t="shared" si="93"/>
        <v>0</v>
      </c>
      <c r="Y401" s="276">
        <f t="shared" si="94"/>
        <v>0</v>
      </c>
      <c r="Z401" s="276">
        <f t="shared" si="93"/>
        <v>0</v>
      </c>
      <c r="AB401" s="80"/>
      <c r="AC401" s="80"/>
      <c r="AD401" s="81"/>
      <c r="AE401" s="80"/>
      <c r="AF401" s="81"/>
      <c r="AG401" s="82"/>
      <c r="AH401" s="83"/>
      <c r="AI401" s="83"/>
      <c r="AJ401" s="84"/>
      <c r="AK401" s="80"/>
      <c r="AL401" s="80"/>
      <c r="AM401" s="80"/>
      <c r="AN401" s="80"/>
    </row>
    <row r="402" spans="2:40" s="49" customFormat="1" ht="15.6" hidden="1" customHeight="1" outlineLevel="1">
      <c r="B402" s="620"/>
      <c r="C402" s="600"/>
      <c r="D402" s="601"/>
      <c r="E402" s="374"/>
      <c r="F402" s="248"/>
      <c r="G402" s="252">
        <f t="shared" si="109"/>
        <v>0</v>
      </c>
      <c r="H402" s="86" t="s">
        <v>187</v>
      </c>
      <c r="I402" s="236">
        <v>0</v>
      </c>
      <c r="J402" s="252">
        <f t="shared" si="104"/>
        <v>0</v>
      </c>
      <c r="K402" s="358"/>
      <c r="L402" s="359"/>
      <c r="M402" s="325"/>
      <c r="N402" s="228">
        <f t="shared" si="106"/>
        <v>0</v>
      </c>
      <c r="O402" s="268">
        <f t="shared" si="107"/>
        <v>0</v>
      </c>
      <c r="P402" s="345">
        <v>0</v>
      </c>
      <c r="Q402" s="272">
        <f t="shared" si="108"/>
        <v>0</v>
      </c>
      <c r="R402" s="234"/>
      <c r="S402" s="235"/>
      <c r="T402" s="236">
        <v>0</v>
      </c>
      <c r="U402" s="236">
        <v>0</v>
      </c>
      <c r="V402" s="87">
        <f t="shared" si="91"/>
        <v>1</v>
      </c>
      <c r="W402" s="276">
        <f t="shared" si="92"/>
        <v>0</v>
      </c>
      <c r="X402" s="276">
        <f t="shared" si="93"/>
        <v>0</v>
      </c>
      <c r="Y402" s="276">
        <f t="shared" si="94"/>
        <v>0</v>
      </c>
      <c r="Z402" s="276">
        <f t="shared" si="93"/>
        <v>0</v>
      </c>
      <c r="AB402" s="80"/>
      <c r="AC402" s="80"/>
      <c r="AD402" s="81"/>
      <c r="AE402" s="80"/>
      <c r="AF402" s="81"/>
      <c r="AG402" s="82"/>
      <c r="AH402" s="83"/>
      <c r="AI402" s="83"/>
      <c r="AJ402" s="84"/>
      <c r="AK402" s="80"/>
      <c r="AL402" s="80"/>
      <c r="AM402" s="80"/>
      <c r="AN402" s="80"/>
    </row>
    <row r="403" spans="2:40" s="49" customFormat="1" ht="15.6" hidden="1" customHeight="1" outlineLevel="1">
      <c r="B403" s="620"/>
      <c r="C403" s="600"/>
      <c r="D403" s="601"/>
      <c r="E403" s="374"/>
      <c r="F403" s="248"/>
      <c r="G403" s="252">
        <f t="shared" si="109"/>
        <v>0</v>
      </c>
      <c r="H403" s="86" t="s">
        <v>187</v>
      </c>
      <c r="I403" s="236">
        <v>0</v>
      </c>
      <c r="J403" s="252">
        <f t="shared" si="104"/>
        <v>0</v>
      </c>
      <c r="K403" s="358"/>
      <c r="L403" s="359"/>
      <c r="M403" s="325"/>
      <c r="N403" s="228">
        <f t="shared" si="106"/>
        <v>0</v>
      </c>
      <c r="O403" s="268">
        <f t="shared" si="107"/>
        <v>0</v>
      </c>
      <c r="P403" s="345">
        <v>0</v>
      </c>
      <c r="Q403" s="272">
        <f t="shared" si="108"/>
        <v>0</v>
      </c>
      <c r="R403" s="234"/>
      <c r="S403" s="235"/>
      <c r="T403" s="236">
        <v>0</v>
      </c>
      <c r="U403" s="236">
        <v>0</v>
      </c>
      <c r="V403" s="87">
        <f t="shared" si="91"/>
        <v>1</v>
      </c>
      <c r="W403" s="276">
        <f t="shared" si="92"/>
        <v>0</v>
      </c>
      <c r="X403" s="276">
        <f t="shared" si="93"/>
        <v>0</v>
      </c>
      <c r="Y403" s="276">
        <f t="shared" si="94"/>
        <v>0</v>
      </c>
      <c r="Z403" s="276">
        <f t="shared" si="93"/>
        <v>0</v>
      </c>
      <c r="AB403" s="80"/>
      <c r="AC403" s="80"/>
      <c r="AD403" s="81"/>
      <c r="AE403" s="80"/>
      <c r="AF403" s="81"/>
      <c r="AG403" s="82"/>
      <c r="AH403" s="83"/>
      <c r="AI403" s="83"/>
      <c r="AJ403" s="84"/>
      <c r="AK403" s="80"/>
      <c r="AL403" s="80"/>
      <c r="AM403" s="80"/>
      <c r="AN403" s="80"/>
    </row>
    <row r="404" spans="2:40" s="49" customFormat="1" ht="15.6" hidden="1" customHeight="1" outlineLevel="1">
      <c r="B404" s="620"/>
      <c r="C404" s="600"/>
      <c r="D404" s="601"/>
      <c r="E404" s="374"/>
      <c r="F404" s="248"/>
      <c r="G404" s="252">
        <f t="shared" si="109"/>
        <v>0</v>
      </c>
      <c r="H404" s="86" t="s">
        <v>187</v>
      </c>
      <c r="I404" s="236">
        <v>0</v>
      </c>
      <c r="J404" s="252">
        <f t="shared" si="104"/>
        <v>0</v>
      </c>
      <c r="K404" s="358"/>
      <c r="L404" s="359"/>
      <c r="M404" s="325"/>
      <c r="N404" s="228">
        <f t="shared" si="106"/>
        <v>0</v>
      </c>
      <c r="O404" s="268">
        <f t="shared" si="107"/>
        <v>0</v>
      </c>
      <c r="P404" s="345">
        <v>0</v>
      </c>
      <c r="Q404" s="272">
        <f t="shared" si="108"/>
        <v>0</v>
      </c>
      <c r="R404" s="234"/>
      <c r="S404" s="235"/>
      <c r="T404" s="236">
        <v>0</v>
      </c>
      <c r="U404" s="236">
        <v>0</v>
      </c>
      <c r="V404" s="87">
        <f t="shared" si="91"/>
        <v>1</v>
      </c>
      <c r="W404" s="276">
        <f t="shared" si="92"/>
        <v>0</v>
      </c>
      <c r="X404" s="276">
        <f t="shared" si="93"/>
        <v>0</v>
      </c>
      <c r="Y404" s="276">
        <f t="shared" si="94"/>
        <v>0</v>
      </c>
      <c r="Z404" s="276">
        <f t="shared" si="93"/>
        <v>0</v>
      </c>
      <c r="AB404" s="80"/>
      <c r="AC404" s="80"/>
      <c r="AD404" s="81"/>
      <c r="AE404" s="80"/>
      <c r="AF404" s="81"/>
      <c r="AG404" s="82"/>
      <c r="AH404" s="83"/>
      <c r="AI404" s="83"/>
      <c r="AJ404" s="84"/>
      <c r="AK404" s="80"/>
      <c r="AL404" s="80"/>
      <c r="AM404" s="80"/>
      <c r="AN404" s="80"/>
    </row>
    <row r="405" spans="2:40" s="49" customFormat="1" ht="15.6" hidden="1" customHeight="1" outlineLevel="1">
      <c r="B405" s="620"/>
      <c r="C405" s="600"/>
      <c r="D405" s="601"/>
      <c r="E405" s="374"/>
      <c r="F405" s="248"/>
      <c r="G405" s="252">
        <f t="shared" si="109"/>
        <v>0</v>
      </c>
      <c r="H405" s="86" t="s">
        <v>187</v>
      </c>
      <c r="I405" s="236">
        <v>0</v>
      </c>
      <c r="J405" s="252">
        <f t="shared" si="104"/>
        <v>0</v>
      </c>
      <c r="K405" s="358"/>
      <c r="L405" s="359"/>
      <c r="M405" s="325"/>
      <c r="N405" s="228">
        <f t="shared" si="106"/>
        <v>0</v>
      </c>
      <c r="O405" s="268">
        <f t="shared" si="107"/>
        <v>0</v>
      </c>
      <c r="P405" s="345">
        <v>0</v>
      </c>
      <c r="Q405" s="272">
        <f t="shared" si="108"/>
        <v>0</v>
      </c>
      <c r="R405" s="234"/>
      <c r="S405" s="235"/>
      <c r="T405" s="236">
        <v>0</v>
      </c>
      <c r="U405" s="236">
        <v>0</v>
      </c>
      <c r="V405" s="87">
        <f t="shared" si="91"/>
        <v>1</v>
      </c>
      <c r="W405" s="276">
        <f t="shared" si="92"/>
        <v>0</v>
      </c>
      <c r="X405" s="276">
        <f t="shared" si="93"/>
        <v>0</v>
      </c>
      <c r="Y405" s="276">
        <f t="shared" si="94"/>
        <v>0</v>
      </c>
      <c r="Z405" s="276">
        <f t="shared" si="93"/>
        <v>0</v>
      </c>
      <c r="AB405" s="80"/>
      <c r="AC405" s="80"/>
      <c r="AD405" s="81"/>
      <c r="AE405" s="80"/>
      <c r="AF405" s="81"/>
      <c r="AG405" s="82"/>
      <c r="AH405" s="83"/>
      <c r="AI405" s="83"/>
      <c r="AJ405" s="84"/>
      <c r="AK405" s="80"/>
      <c r="AL405" s="80"/>
      <c r="AM405" s="80"/>
      <c r="AN405" s="80"/>
    </row>
    <row r="406" spans="2:40" s="49" customFormat="1" ht="15.6" hidden="1" customHeight="1" outlineLevel="1">
      <c r="B406" s="620"/>
      <c r="C406" s="600"/>
      <c r="D406" s="601"/>
      <c r="E406" s="374"/>
      <c r="F406" s="248"/>
      <c r="G406" s="252">
        <f t="shared" si="109"/>
        <v>0</v>
      </c>
      <c r="H406" s="86" t="s">
        <v>187</v>
      </c>
      <c r="I406" s="236">
        <v>0</v>
      </c>
      <c r="J406" s="252">
        <f t="shared" si="104"/>
        <v>0</v>
      </c>
      <c r="K406" s="358"/>
      <c r="L406" s="359"/>
      <c r="M406" s="325"/>
      <c r="N406" s="228">
        <f t="shared" si="106"/>
        <v>0</v>
      </c>
      <c r="O406" s="268">
        <f t="shared" si="107"/>
        <v>0</v>
      </c>
      <c r="P406" s="345">
        <v>0</v>
      </c>
      <c r="Q406" s="272">
        <f t="shared" si="108"/>
        <v>0</v>
      </c>
      <c r="R406" s="234"/>
      <c r="S406" s="235"/>
      <c r="T406" s="236">
        <v>0</v>
      </c>
      <c r="U406" s="236">
        <v>0</v>
      </c>
      <c r="V406" s="87">
        <f t="shared" si="91"/>
        <v>1</v>
      </c>
      <c r="W406" s="276">
        <f t="shared" si="92"/>
        <v>0</v>
      </c>
      <c r="X406" s="276">
        <f t="shared" si="93"/>
        <v>0</v>
      </c>
      <c r="Y406" s="276">
        <f t="shared" si="94"/>
        <v>0</v>
      </c>
      <c r="Z406" s="276">
        <f t="shared" si="93"/>
        <v>0</v>
      </c>
      <c r="AB406" s="80"/>
      <c r="AC406" s="80"/>
      <c r="AD406" s="81"/>
      <c r="AE406" s="80"/>
      <c r="AF406" s="81"/>
      <c r="AG406" s="82"/>
      <c r="AH406" s="83"/>
      <c r="AI406" s="83"/>
      <c r="AJ406" s="84"/>
      <c r="AK406" s="80"/>
      <c r="AL406" s="80"/>
      <c r="AM406" s="80"/>
      <c r="AN406" s="80"/>
    </row>
    <row r="407" spans="2:40" s="49" customFormat="1" ht="15.6" hidden="1" customHeight="1" outlineLevel="1">
      <c r="B407" s="620"/>
      <c r="C407" s="600"/>
      <c r="D407" s="601"/>
      <c r="E407" s="374"/>
      <c r="F407" s="248"/>
      <c r="G407" s="252">
        <f>IF(AND(F407&lt;&gt;0,$D$31&lt;&gt;0),F407/$D$31,0)</f>
        <v>0</v>
      </c>
      <c r="H407" s="86" t="s">
        <v>187</v>
      </c>
      <c r="I407" s="236">
        <v>0</v>
      </c>
      <c r="J407" s="252">
        <f t="shared" si="104"/>
        <v>0</v>
      </c>
      <c r="K407" s="358"/>
      <c r="L407" s="359"/>
      <c r="M407" s="325"/>
      <c r="N407" s="228">
        <f t="shared" si="106"/>
        <v>0</v>
      </c>
      <c r="O407" s="268">
        <f t="shared" si="107"/>
        <v>0</v>
      </c>
      <c r="P407" s="345">
        <v>0</v>
      </c>
      <c r="Q407" s="272">
        <f t="shared" si="108"/>
        <v>0</v>
      </c>
      <c r="R407" s="234"/>
      <c r="S407" s="235"/>
      <c r="T407" s="236">
        <v>0</v>
      </c>
      <c r="U407" s="236">
        <v>0</v>
      </c>
      <c r="V407" s="87">
        <f t="shared" si="91"/>
        <v>1</v>
      </c>
      <c r="W407" s="276">
        <f t="shared" si="92"/>
        <v>0</v>
      </c>
      <c r="X407" s="276">
        <f t="shared" si="93"/>
        <v>0</v>
      </c>
      <c r="Y407" s="276">
        <f t="shared" si="94"/>
        <v>0</v>
      </c>
      <c r="Z407" s="276">
        <f t="shared" si="93"/>
        <v>0</v>
      </c>
      <c r="AB407" s="80"/>
      <c r="AC407" s="80"/>
      <c r="AD407" s="81"/>
      <c r="AE407" s="80"/>
      <c r="AF407" s="81"/>
      <c r="AG407" s="82"/>
      <c r="AH407" s="83"/>
      <c r="AI407" s="83"/>
      <c r="AJ407" s="84"/>
      <c r="AK407" s="80"/>
      <c r="AL407" s="80"/>
      <c r="AM407" s="80"/>
      <c r="AN407" s="80"/>
    </row>
    <row r="408" spans="2:40" s="49" customFormat="1" ht="15.6" hidden="1" customHeight="1" outlineLevel="1">
      <c r="B408" s="620"/>
      <c r="C408" s="600"/>
      <c r="D408" s="601"/>
      <c r="E408" s="374"/>
      <c r="F408" s="248"/>
      <c r="G408" s="252">
        <f>IF(AND(F408&lt;&gt;0,$D$31&lt;&gt;0),F408/$D$31,0)</f>
        <v>0</v>
      </c>
      <c r="H408" s="86" t="s">
        <v>187</v>
      </c>
      <c r="I408" s="236">
        <v>0</v>
      </c>
      <c r="J408" s="252">
        <f t="shared" si="104"/>
        <v>0</v>
      </c>
      <c r="K408" s="358"/>
      <c r="L408" s="359"/>
      <c r="M408" s="325"/>
      <c r="N408" s="228">
        <f t="shared" si="106"/>
        <v>0</v>
      </c>
      <c r="O408" s="268">
        <f t="shared" si="107"/>
        <v>0</v>
      </c>
      <c r="P408" s="345">
        <v>0</v>
      </c>
      <c r="Q408" s="272">
        <f t="shared" si="108"/>
        <v>0</v>
      </c>
      <c r="R408" s="234"/>
      <c r="S408" s="235"/>
      <c r="T408" s="236">
        <v>0</v>
      </c>
      <c r="U408" s="236">
        <v>0</v>
      </c>
      <c r="V408" s="87">
        <f t="shared" si="91"/>
        <v>1</v>
      </c>
      <c r="W408" s="276">
        <f t="shared" si="92"/>
        <v>0</v>
      </c>
      <c r="X408" s="276">
        <f t="shared" si="93"/>
        <v>0</v>
      </c>
      <c r="Y408" s="276">
        <f t="shared" si="94"/>
        <v>0</v>
      </c>
      <c r="Z408" s="276">
        <f t="shared" si="93"/>
        <v>0</v>
      </c>
      <c r="AB408" s="80"/>
      <c r="AC408" s="80"/>
      <c r="AD408" s="81"/>
      <c r="AE408" s="80"/>
      <c r="AF408" s="81"/>
      <c r="AG408" s="82"/>
      <c r="AH408" s="83"/>
      <c r="AI408" s="83"/>
      <c r="AJ408" s="84"/>
      <c r="AK408" s="80"/>
      <c r="AL408" s="80"/>
      <c r="AM408" s="80"/>
      <c r="AN408" s="80"/>
    </row>
    <row r="409" spans="2:40" s="49" customFormat="1" ht="15.6" hidden="1" customHeight="1" outlineLevel="1">
      <c r="B409" s="620"/>
      <c r="C409" s="600"/>
      <c r="D409" s="601"/>
      <c r="E409" s="374"/>
      <c r="F409" s="248"/>
      <c r="G409" s="252">
        <f>IF(AND(F409&lt;&gt;0,$D$31&lt;&gt;0),F409/$D$31,0)</f>
        <v>0</v>
      </c>
      <c r="H409" s="86" t="s">
        <v>187</v>
      </c>
      <c r="I409" s="236">
        <v>0</v>
      </c>
      <c r="J409" s="252">
        <f t="shared" si="104"/>
        <v>0</v>
      </c>
      <c r="K409" s="358"/>
      <c r="L409" s="359"/>
      <c r="M409" s="325"/>
      <c r="N409" s="228">
        <f t="shared" si="106"/>
        <v>0</v>
      </c>
      <c r="O409" s="268">
        <f t="shared" si="107"/>
        <v>0</v>
      </c>
      <c r="P409" s="345">
        <v>0</v>
      </c>
      <c r="Q409" s="272">
        <f t="shared" si="108"/>
        <v>0</v>
      </c>
      <c r="R409" s="234"/>
      <c r="S409" s="235"/>
      <c r="T409" s="236">
        <v>0</v>
      </c>
      <c r="U409" s="236">
        <v>0</v>
      </c>
      <c r="V409" s="87">
        <f t="shared" si="91"/>
        <v>1</v>
      </c>
      <c r="W409" s="276">
        <f t="shared" si="92"/>
        <v>0</v>
      </c>
      <c r="X409" s="276">
        <f t="shared" si="93"/>
        <v>0</v>
      </c>
      <c r="Y409" s="276">
        <f t="shared" si="94"/>
        <v>0</v>
      </c>
      <c r="Z409" s="276">
        <f t="shared" si="93"/>
        <v>0</v>
      </c>
      <c r="AB409" s="80"/>
      <c r="AC409" s="80"/>
      <c r="AD409" s="81"/>
      <c r="AE409" s="80"/>
      <c r="AF409" s="81"/>
      <c r="AG409" s="82"/>
      <c r="AH409" s="83"/>
      <c r="AI409" s="83"/>
      <c r="AJ409" s="84"/>
      <c r="AK409" s="80"/>
      <c r="AL409" s="80"/>
      <c r="AM409" s="80"/>
      <c r="AN409" s="80"/>
    </row>
    <row r="410" spans="2:40" s="49" customFormat="1" ht="15.6" hidden="1" customHeight="1" outlineLevel="1">
      <c r="B410" s="620"/>
      <c r="C410" s="600"/>
      <c r="D410" s="601"/>
      <c r="E410" s="374"/>
      <c r="F410" s="248"/>
      <c r="G410" s="252">
        <f t="shared" ref="G410:G412" si="110">IF(AND(F410&lt;&gt;0,$D$31&lt;&gt;0),F410/$D$31,0)</f>
        <v>0</v>
      </c>
      <c r="H410" s="86" t="s">
        <v>187</v>
      </c>
      <c r="I410" s="236">
        <v>0</v>
      </c>
      <c r="J410" s="252">
        <f t="shared" si="104"/>
        <v>0</v>
      </c>
      <c r="K410" s="358"/>
      <c r="L410" s="359"/>
      <c r="M410" s="325"/>
      <c r="N410" s="228">
        <f t="shared" si="106"/>
        <v>0</v>
      </c>
      <c r="O410" s="268">
        <f t="shared" si="107"/>
        <v>0</v>
      </c>
      <c r="P410" s="345">
        <v>0</v>
      </c>
      <c r="Q410" s="272">
        <f t="shared" si="108"/>
        <v>0</v>
      </c>
      <c r="R410" s="234"/>
      <c r="S410" s="235"/>
      <c r="T410" s="236">
        <v>0</v>
      </c>
      <c r="U410" s="236">
        <v>0</v>
      </c>
      <c r="V410" s="87">
        <f t="shared" si="91"/>
        <v>1</v>
      </c>
      <c r="W410" s="276">
        <f t="shared" si="92"/>
        <v>0</v>
      </c>
      <c r="X410" s="276">
        <f t="shared" si="93"/>
        <v>0</v>
      </c>
      <c r="Y410" s="276">
        <f t="shared" si="94"/>
        <v>0</v>
      </c>
      <c r="Z410" s="276">
        <f t="shared" si="93"/>
        <v>0</v>
      </c>
      <c r="AB410" s="80"/>
      <c r="AC410" s="80"/>
      <c r="AD410" s="81"/>
      <c r="AE410" s="80"/>
      <c r="AF410" s="81"/>
      <c r="AG410" s="82"/>
      <c r="AH410" s="83"/>
      <c r="AI410" s="83"/>
      <c r="AJ410" s="84"/>
      <c r="AK410" s="80"/>
      <c r="AL410" s="80"/>
      <c r="AM410" s="80"/>
      <c r="AN410" s="80"/>
    </row>
    <row r="411" spans="2:40" s="49" customFormat="1" ht="15.6" hidden="1" customHeight="1" outlineLevel="1">
      <c r="B411" s="620"/>
      <c r="C411" s="600"/>
      <c r="D411" s="601"/>
      <c r="E411" s="374"/>
      <c r="F411" s="248"/>
      <c r="G411" s="252">
        <f t="shared" si="110"/>
        <v>0</v>
      </c>
      <c r="H411" s="86" t="s">
        <v>187</v>
      </c>
      <c r="I411" s="236">
        <v>0</v>
      </c>
      <c r="J411" s="252">
        <f t="shared" si="104"/>
        <v>0</v>
      </c>
      <c r="K411" s="358"/>
      <c r="L411" s="359"/>
      <c r="M411" s="325"/>
      <c r="N411" s="228">
        <f t="shared" si="106"/>
        <v>0</v>
      </c>
      <c r="O411" s="268">
        <f t="shared" si="107"/>
        <v>0</v>
      </c>
      <c r="P411" s="345">
        <v>0</v>
      </c>
      <c r="Q411" s="272">
        <f t="shared" si="108"/>
        <v>0</v>
      </c>
      <c r="R411" s="234"/>
      <c r="S411" s="235"/>
      <c r="T411" s="236">
        <v>0</v>
      </c>
      <c r="U411" s="236">
        <v>0</v>
      </c>
      <c r="V411" s="87">
        <f t="shared" si="91"/>
        <v>1</v>
      </c>
      <c r="W411" s="276">
        <f t="shared" si="92"/>
        <v>0</v>
      </c>
      <c r="X411" s="276">
        <f t="shared" si="93"/>
        <v>0</v>
      </c>
      <c r="Y411" s="276">
        <f t="shared" si="94"/>
        <v>0</v>
      </c>
      <c r="Z411" s="276">
        <f t="shared" si="93"/>
        <v>0</v>
      </c>
      <c r="AB411" s="80"/>
      <c r="AC411" s="80"/>
      <c r="AD411" s="81"/>
      <c r="AE411" s="80"/>
      <c r="AF411" s="81"/>
      <c r="AG411" s="82"/>
      <c r="AH411" s="83"/>
      <c r="AI411" s="83"/>
      <c r="AJ411" s="84"/>
      <c r="AK411" s="80"/>
      <c r="AL411" s="80"/>
      <c r="AM411" s="80"/>
      <c r="AN411" s="80"/>
    </row>
    <row r="412" spans="2:40" s="49" customFormat="1" ht="15.6" hidden="1" customHeight="1" outlineLevel="1">
      <c r="B412" s="621"/>
      <c r="C412" s="602"/>
      <c r="D412" s="603"/>
      <c r="E412" s="374"/>
      <c r="F412" s="248"/>
      <c r="G412" s="252">
        <f t="shared" si="110"/>
        <v>0</v>
      </c>
      <c r="H412" s="86" t="s">
        <v>187</v>
      </c>
      <c r="I412" s="236">
        <v>0</v>
      </c>
      <c r="J412" s="252">
        <f t="shared" si="104"/>
        <v>0</v>
      </c>
      <c r="K412" s="358"/>
      <c r="L412" s="359"/>
      <c r="M412" s="325"/>
      <c r="N412" s="228">
        <f t="shared" si="106"/>
        <v>0</v>
      </c>
      <c r="O412" s="268">
        <f t="shared" si="107"/>
        <v>0</v>
      </c>
      <c r="P412" s="345">
        <v>0</v>
      </c>
      <c r="Q412" s="272">
        <f t="shared" si="108"/>
        <v>0</v>
      </c>
      <c r="R412" s="234"/>
      <c r="S412" s="235"/>
      <c r="T412" s="236">
        <v>0</v>
      </c>
      <c r="U412" s="236">
        <v>0</v>
      </c>
      <c r="V412" s="87">
        <f t="shared" si="91"/>
        <v>1</v>
      </c>
      <c r="W412" s="276">
        <f t="shared" si="92"/>
        <v>0</v>
      </c>
      <c r="X412" s="276">
        <f t="shared" si="93"/>
        <v>0</v>
      </c>
      <c r="Y412" s="276">
        <f t="shared" si="94"/>
        <v>0</v>
      </c>
      <c r="Z412" s="276">
        <f t="shared" si="93"/>
        <v>0</v>
      </c>
      <c r="AB412" s="80"/>
      <c r="AC412" s="80"/>
      <c r="AD412" s="81"/>
      <c r="AE412" s="80"/>
      <c r="AF412" s="81"/>
      <c r="AG412" s="82"/>
      <c r="AH412" s="83"/>
      <c r="AI412" s="83"/>
      <c r="AJ412" s="84"/>
      <c r="AK412" s="80"/>
      <c r="AL412" s="80"/>
      <c r="AM412" s="80"/>
      <c r="AN412" s="80"/>
    </row>
    <row r="413" spans="2:40" s="49" customFormat="1" ht="15.75" collapsed="1">
      <c r="B413" s="89">
        <v>7</v>
      </c>
      <c r="C413" s="566" t="s">
        <v>72</v>
      </c>
      <c r="D413" s="567"/>
      <c r="E413" s="219" t="s">
        <v>187</v>
      </c>
      <c r="F413" s="247">
        <f>SUM(F414:F433)</f>
        <v>0</v>
      </c>
      <c r="G413" s="247">
        <f>IF(AND(F413&lt;&gt;0,$D$31&lt;&gt;0),F413/$D$31,0)</f>
        <v>0</v>
      </c>
      <c r="H413" s="86" t="s">
        <v>187</v>
      </c>
      <c r="I413" s="216" t="s">
        <v>187</v>
      </c>
      <c r="J413" s="249">
        <f>SUM(J414:J433)</f>
        <v>0</v>
      </c>
      <c r="K413" s="230" t="s">
        <v>187</v>
      </c>
      <c r="L413" s="262" t="s">
        <v>187</v>
      </c>
      <c r="M413" s="264" t="s">
        <v>187</v>
      </c>
      <c r="N413" s="266" t="s">
        <v>187</v>
      </c>
      <c r="O413" s="269">
        <f>SUM(O414:O433)</f>
        <v>0</v>
      </c>
      <c r="P413" s="232" t="s">
        <v>187</v>
      </c>
      <c r="Q413" s="273">
        <f>SUM(Q414:Q433)</f>
        <v>0</v>
      </c>
      <c r="R413" s="231" t="s">
        <v>187</v>
      </c>
      <c r="S413" s="233" t="s">
        <v>187</v>
      </c>
      <c r="T413" s="278">
        <f>IF(W413&lt;&gt;0,W413/($F$413+$O$413),0)</f>
        <v>0</v>
      </c>
      <c r="U413" s="278">
        <f>IF(Y413&lt;&gt;0,Y413/($F$413+$O$413),0)</f>
        <v>0</v>
      </c>
      <c r="V413" s="215">
        <f t="shared" ref="V413:V454" si="111">1-T413-U413</f>
        <v>1</v>
      </c>
      <c r="W413" s="277">
        <f>SUM(W414:W433)</f>
        <v>0</v>
      </c>
      <c r="X413" s="277">
        <f t="shared" ref="X413:Z454" si="112">IF(AND(W413&lt;&gt;0,$D$31&lt;&gt;0),W413/$D$31,0)</f>
        <v>0</v>
      </c>
      <c r="Y413" s="277">
        <f>SUM(Y414:Y433)</f>
        <v>0</v>
      </c>
      <c r="Z413" s="277">
        <f t="shared" si="112"/>
        <v>0</v>
      </c>
      <c r="AB413" s="80"/>
      <c r="AC413" s="80"/>
      <c r="AD413" s="81"/>
      <c r="AE413" s="80"/>
      <c r="AF413" s="81"/>
      <c r="AG413" s="82"/>
      <c r="AH413" s="83"/>
      <c r="AI413" s="83"/>
      <c r="AJ413" s="84"/>
      <c r="AK413" s="80"/>
      <c r="AL413" s="80"/>
      <c r="AM413" s="80"/>
      <c r="AN413" s="80"/>
    </row>
    <row r="414" spans="2:40" s="49" customFormat="1" ht="15.6" hidden="1" customHeight="1" outlineLevel="1">
      <c r="B414" s="619">
        <v>7</v>
      </c>
      <c r="C414" s="598" t="s">
        <v>72</v>
      </c>
      <c r="D414" s="599"/>
      <c r="E414" s="375"/>
      <c r="F414" s="250"/>
      <c r="G414" s="252">
        <f>IF(AND(F414&lt;&gt;0,$D$31&lt;&gt;0),F414/$D$31,0)</f>
        <v>0</v>
      </c>
      <c r="H414" s="86" t="s">
        <v>187</v>
      </c>
      <c r="I414" s="236">
        <v>0</v>
      </c>
      <c r="J414" s="252">
        <f t="shared" si="104"/>
        <v>0</v>
      </c>
      <c r="K414" s="360"/>
      <c r="L414" s="361"/>
      <c r="M414" s="326"/>
      <c r="N414" s="228">
        <f>IF(M414&lt;&gt;0,INT(59/M414),0)</f>
        <v>0</v>
      </c>
      <c r="O414" s="268">
        <f>F414*N414</f>
        <v>0</v>
      </c>
      <c r="P414" s="345">
        <v>0</v>
      </c>
      <c r="Q414" s="272">
        <f>O414*P414</f>
        <v>0</v>
      </c>
      <c r="R414" s="237"/>
      <c r="S414" s="238"/>
      <c r="T414" s="236">
        <v>0</v>
      </c>
      <c r="U414" s="236">
        <v>0</v>
      </c>
      <c r="V414" s="87">
        <f t="shared" si="111"/>
        <v>1</v>
      </c>
      <c r="W414" s="276">
        <f t="shared" ref="W414:W453" si="113">T414*(F414+O414)</f>
        <v>0</v>
      </c>
      <c r="X414" s="276">
        <f t="shared" si="112"/>
        <v>0</v>
      </c>
      <c r="Y414" s="276">
        <f t="shared" ref="Y414:Y454" si="114">U414*(F414+O414)</f>
        <v>0</v>
      </c>
      <c r="Z414" s="276">
        <f t="shared" si="112"/>
        <v>0</v>
      </c>
      <c r="AB414" s="80"/>
      <c r="AC414" s="80"/>
      <c r="AD414" s="81"/>
      <c r="AE414" s="80"/>
      <c r="AF414" s="81"/>
      <c r="AG414" s="82"/>
      <c r="AH414" s="83"/>
      <c r="AI414" s="83"/>
      <c r="AJ414" s="84"/>
      <c r="AK414" s="80"/>
      <c r="AL414" s="80"/>
      <c r="AM414" s="80"/>
      <c r="AN414" s="80"/>
    </row>
    <row r="415" spans="2:40" s="49" customFormat="1" ht="15.6" hidden="1" customHeight="1" outlineLevel="1">
      <c r="B415" s="620"/>
      <c r="C415" s="600"/>
      <c r="D415" s="601"/>
      <c r="E415" s="375"/>
      <c r="F415" s="250"/>
      <c r="G415" s="252">
        <f>IF(AND(F415&lt;&gt;0,$D$31&lt;&gt;0),F415/$D$31,0)</f>
        <v>0</v>
      </c>
      <c r="H415" s="86" t="s">
        <v>187</v>
      </c>
      <c r="I415" s="236">
        <v>0</v>
      </c>
      <c r="J415" s="252">
        <f t="shared" si="104"/>
        <v>0</v>
      </c>
      <c r="K415" s="360"/>
      <c r="L415" s="361"/>
      <c r="M415" s="326"/>
      <c r="N415" s="228">
        <f t="shared" ref="N415:N433" si="115">IF(M415&lt;&gt;0,INT(59/M415),0)</f>
        <v>0</v>
      </c>
      <c r="O415" s="268">
        <f t="shared" ref="O415:O433" si="116">F415*N415</f>
        <v>0</v>
      </c>
      <c r="P415" s="345">
        <v>0</v>
      </c>
      <c r="Q415" s="272">
        <f t="shared" ref="Q415:Q433" si="117">O415*P415</f>
        <v>0</v>
      </c>
      <c r="R415" s="237"/>
      <c r="S415" s="238"/>
      <c r="T415" s="236">
        <v>0</v>
      </c>
      <c r="U415" s="236">
        <v>0</v>
      </c>
      <c r="V415" s="87">
        <f t="shared" si="111"/>
        <v>1</v>
      </c>
      <c r="W415" s="276">
        <f t="shared" si="113"/>
        <v>0</v>
      </c>
      <c r="X415" s="276">
        <f t="shared" si="112"/>
        <v>0</v>
      </c>
      <c r="Y415" s="276">
        <f t="shared" si="114"/>
        <v>0</v>
      </c>
      <c r="Z415" s="276">
        <f t="shared" si="112"/>
        <v>0</v>
      </c>
      <c r="AB415" s="80"/>
      <c r="AC415" s="80"/>
      <c r="AD415" s="81"/>
      <c r="AE415" s="80"/>
      <c r="AF415" s="81"/>
      <c r="AG415" s="82"/>
      <c r="AH415" s="83"/>
      <c r="AI415" s="83"/>
      <c r="AJ415" s="84"/>
      <c r="AK415" s="80"/>
      <c r="AL415" s="80"/>
      <c r="AM415" s="80"/>
      <c r="AN415" s="80"/>
    </row>
    <row r="416" spans="2:40" s="49" customFormat="1" ht="15.6" hidden="1" customHeight="1" outlineLevel="1">
      <c r="B416" s="620"/>
      <c r="C416" s="600"/>
      <c r="D416" s="601"/>
      <c r="E416" s="375"/>
      <c r="F416" s="250"/>
      <c r="G416" s="252">
        <f t="shared" ref="G416:G427" si="118">IF(AND(F416&lt;&gt;0,$D$31&lt;&gt;0),F416/$D$31,0)</f>
        <v>0</v>
      </c>
      <c r="H416" s="86" t="s">
        <v>187</v>
      </c>
      <c r="I416" s="236">
        <v>0</v>
      </c>
      <c r="J416" s="252">
        <f t="shared" si="104"/>
        <v>0</v>
      </c>
      <c r="K416" s="360"/>
      <c r="L416" s="361"/>
      <c r="M416" s="326"/>
      <c r="N416" s="228">
        <f t="shared" si="115"/>
        <v>0</v>
      </c>
      <c r="O416" s="268">
        <f t="shared" si="116"/>
        <v>0</v>
      </c>
      <c r="P416" s="345">
        <v>0</v>
      </c>
      <c r="Q416" s="272">
        <f t="shared" si="117"/>
        <v>0</v>
      </c>
      <c r="R416" s="237"/>
      <c r="S416" s="238"/>
      <c r="T416" s="236">
        <v>0</v>
      </c>
      <c r="U416" s="236">
        <v>0</v>
      </c>
      <c r="V416" s="87">
        <f t="shared" si="111"/>
        <v>1</v>
      </c>
      <c r="W416" s="276">
        <f t="shared" si="113"/>
        <v>0</v>
      </c>
      <c r="X416" s="276">
        <f t="shared" si="112"/>
        <v>0</v>
      </c>
      <c r="Y416" s="276">
        <f t="shared" si="114"/>
        <v>0</v>
      </c>
      <c r="Z416" s="276">
        <f t="shared" si="112"/>
        <v>0</v>
      </c>
      <c r="AB416" s="80"/>
      <c r="AC416" s="80"/>
      <c r="AD416" s="81"/>
      <c r="AE416" s="80"/>
      <c r="AF416" s="81"/>
      <c r="AG416" s="82"/>
      <c r="AH416" s="83"/>
      <c r="AI416" s="83"/>
      <c r="AJ416" s="84"/>
      <c r="AK416" s="80"/>
      <c r="AL416" s="80"/>
      <c r="AM416" s="80"/>
      <c r="AN416" s="80"/>
    </row>
    <row r="417" spans="2:40" s="49" customFormat="1" ht="15.6" hidden="1" customHeight="1" outlineLevel="1">
      <c r="B417" s="620"/>
      <c r="C417" s="600"/>
      <c r="D417" s="601"/>
      <c r="E417" s="375"/>
      <c r="F417" s="250"/>
      <c r="G417" s="252">
        <f t="shared" si="118"/>
        <v>0</v>
      </c>
      <c r="H417" s="86" t="s">
        <v>187</v>
      </c>
      <c r="I417" s="236">
        <v>0</v>
      </c>
      <c r="J417" s="252">
        <f t="shared" si="104"/>
        <v>0</v>
      </c>
      <c r="K417" s="360"/>
      <c r="L417" s="361"/>
      <c r="M417" s="326"/>
      <c r="N417" s="228">
        <f t="shared" si="115"/>
        <v>0</v>
      </c>
      <c r="O417" s="268">
        <f t="shared" si="116"/>
        <v>0</v>
      </c>
      <c r="P417" s="345">
        <v>0</v>
      </c>
      <c r="Q417" s="272">
        <f t="shared" si="117"/>
        <v>0</v>
      </c>
      <c r="R417" s="237"/>
      <c r="S417" s="238"/>
      <c r="T417" s="236">
        <v>0</v>
      </c>
      <c r="U417" s="236">
        <v>0</v>
      </c>
      <c r="V417" s="87">
        <f t="shared" si="111"/>
        <v>1</v>
      </c>
      <c r="W417" s="276">
        <f t="shared" si="113"/>
        <v>0</v>
      </c>
      <c r="X417" s="276">
        <f t="shared" si="112"/>
        <v>0</v>
      </c>
      <c r="Y417" s="276">
        <f t="shared" si="114"/>
        <v>0</v>
      </c>
      <c r="Z417" s="276">
        <f t="shared" si="112"/>
        <v>0</v>
      </c>
      <c r="AB417" s="80"/>
      <c r="AC417" s="80"/>
      <c r="AD417" s="81"/>
      <c r="AE417" s="80"/>
      <c r="AF417" s="81"/>
      <c r="AG417" s="82"/>
      <c r="AH417" s="83"/>
      <c r="AI417" s="83"/>
      <c r="AJ417" s="84"/>
      <c r="AK417" s="80"/>
      <c r="AL417" s="80"/>
      <c r="AM417" s="80"/>
      <c r="AN417" s="80"/>
    </row>
    <row r="418" spans="2:40" s="49" customFormat="1" ht="15.6" hidden="1" customHeight="1" outlineLevel="1">
      <c r="B418" s="620"/>
      <c r="C418" s="600"/>
      <c r="D418" s="601"/>
      <c r="E418" s="375"/>
      <c r="F418" s="250"/>
      <c r="G418" s="252">
        <f t="shared" si="118"/>
        <v>0</v>
      </c>
      <c r="H418" s="86" t="s">
        <v>187</v>
      </c>
      <c r="I418" s="236">
        <v>0</v>
      </c>
      <c r="J418" s="252">
        <f t="shared" si="104"/>
        <v>0</v>
      </c>
      <c r="K418" s="360"/>
      <c r="L418" s="361"/>
      <c r="M418" s="326"/>
      <c r="N418" s="228">
        <f t="shared" si="115"/>
        <v>0</v>
      </c>
      <c r="O418" s="268">
        <f t="shared" si="116"/>
        <v>0</v>
      </c>
      <c r="P418" s="345">
        <v>0</v>
      </c>
      <c r="Q418" s="272">
        <f t="shared" si="117"/>
        <v>0</v>
      </c>
      <c r="R418" s="237"/>
      <c r="S418" s="238"/>
      <c r="T418" s="236">
        <v>0</v>
      </c>
      <c r="U418" s="236">
        <v>0</v>
      </c>
      <c r="V418" s="87">
        <f t="shared" si="111"/>
        <v>1</v>
      </c>
      <c r="W418" s="276">
        <f t="shared" si="113"/>
        <v>0</v>
      </c>
      <c r="X418" s="276">
        <f t="shared" si="112"/>
        <v>0</v>
      </c>
      <c r="Y418" s="276">
        <f t="shared" si="114"/>
        <v>0</v>
      </c>
      <c r="Z418" s="276">
        <f t="shared" si="112"/>
        <v>0</v>
      </c>
      <c r="AB418" s="80"/>
      <c r="AC418" s="80"/>
      <c r="AD418" s="81"/>
      <c r="AE418" s="80"/>
      <c r="AF418" s="81"/>
      <c r="AG418" s="82"/>
      <c r="AH418" s="83"/>
      <c r="AI418" s="83"/>
      <c r="AJ418" s="84"/>
      <c r="AK418" s="80"/>
      <c r="AL418" s="80"/>
      <c r="AM418" s="80"/>
      <c r="AN418" s="80"/>
    </row>
    <row r="419" spans="2:40" s="49" customFormat="1" ht="15.6" hidden="1" customHeight="1" outlineLevel="1">
      <c r="B419" s="620"/>
      <c r="C419" s="600"/>
      <c r="D419" s="601"/>
      <c r="E419" s="375"/>
      <c r="F419" s="250"/>
      <c r="G419" s="252">
        <f t="shared" si="118"/>
        <v>0</v>
      </c>
      <c r="H419" s="86" t="s">
        <v>187</v>
      </c>
      <c r="I419" s="236">
        <v>0</v>
      </c>
      <c r="J419" s="252">
        <f t="shared" si="104"/>
        <v>0</v>
      </c>
      <c r="K419" s="360"/>
      <c r="L419" s="361"/>
      <c r="M419" s="326"/>
      <c r="N419" s="228">
        <f t="shared" si="115"/>
        <v>0</v>
      </c>
      <c r="O419" s="268">
        <f t="shared" si="116"/>
        <v>0</v>
      </c>
      <c r="P419" s="345">
        <v>0</v>
      </c>
      <c r="Q419" s="272">
        <f t="shared" si="117"/>
        <v>0</v>
      </c>
      <c r="R419" s="237"/>
      <c r="S419" s="238"/>
      <c r="T419" s="236">
        <v>0</v>
      </c>
      <c r="U419" s="236">
        <v>0</v>
      </c>
      <c r="V419" s="87">
        <f t="shared" si="111"/>
        <v>1</v>
      </c>
      <c r="W419" s="276">
        <f t="shared" si="113"/>
        <v>0</v>
      </c>
      <c r="X419" s="276">
        <f t="shared" si="112"/>
        <v>0</v>
      </c>
      <c r="Y419" s="276">
        <f t="shared" si="114"/>
        <v>0</v>
      </c>
      <c r="Z419" s="276">
        <f t="shared" si="112"/>
        <v>0</v>
      </c>
      <c r="AB419" s="80"/>
      <c r="AC419" s="80"/>
      <c r="AD419" s="81"/>
      <c r="AE419" s="80"/>
      <c r="AF419" s="81"/>
      <c r="AG419" s="82"/>
      <c r="AH419" s="83"/>
      <c r="AI419" s="83"/>
      <c r="AJ419" s="84"/>
      <c r="AK419" s="80"/>
      <c r="AL419" s="80"/>
      <c r="AM419" s="80"/>
      <c r="AN419" s="80"/>
    </row>
    <row r="420" spans="2:40" s="49" customFormat="1" ht="15.6" hidden="1" customHeight="1" outlineLevel="1">
      <c r="B420" s="620"/>
      <c r="C420" s="600"/>
      <c r="D420" s="601"/>
      <c r="E420" s="375"/>
      <c r="F420" s="250"/>
      <c r="G420" s="252">
        <f t="shared" si="118"/>
        <v>0</v>
      </c>
      <c r="H420" s="86" t="s">
        <v>187</v>
      </c>
      <c r="I420" s="236">
        <v>0</v>
      </c>
      <c r="J420" s="252">
        <f t="shared" si="104"/>
        <v>0</v>
      </c>
      <c r="K420" s="360"/>
      <c r="L420" s="361"/>
      <c r="M420" s="326"/>
      <c r="N420" s="228">
        <f t="shared" si="115"/>
        <v>0</v>
      </c>
      <c r="O420" s="268">
        <f t="shared" si="116"/>
        <v>0</v>
      </c>
      <c r="P420" s="345">
        <v>0</v>
      </c>
      <c r="Q420" s="272">
        <f t="shared" si="117"/>
        <v>0</v>
      </c>
      <c r="R420" s="237"/>
      <c r="S420" s="238"/>
      <c r="T420" s="236">
        <v>0</v>
      </c>
      <c r="U420" s="236">
        <v>0</v>
      </c>
      <c r="V420" s="87">
        <f t="shared" si="111"/>
        <v>1</v>
      </c>
      <c r="W420" s="276">
        <f t="shared" si="113"/>
        <v>0</v>
      </c>
      <c r="X420" s="276">
        <f t="shared" si="112"/>
        <v>0</v>
      </c>
      <c r="Y420" s="276">
        <f t="shared" si="114"/>
        <v>0</v>
      </c>
      <c r="Z420" s="276">
        <f t="shared" si="112"/>
        <v>0</v>
      </c>
      <c r="AB420" s="80"/>
      <c r="AC420" s="80"/>
      <c r="AD420" s="81"/>
      <c r="AE420" s="80"/>
      <c r="AF420" s="81"/>
      <c r="AG420" s="82"/>
      <c r="AH420" s="83"/>
      <c r="AI420" s="83"/>
      <c r="AJ420" s="84"/>
      <c r="AK420" s="80"/>
      <c r="AL420" s="80"/>
      <c r="AM420" s="80"/>
      <c r="AN420" s="80"/>
    </row>
    <row r="421" spans="2:40" s="49" customFormat="1" ht="15.6" hidden="1" customHeight="1" outlineLevel="1">
      <c r="B421" s="620"/>
      <c r="C421" s="600"/>
      <c r="D421" s="601"/>
      <c r="E421" s="375"/>
      <c r="F421" s="250"/>
      <c r="G421" s="252">
        <f t="shared" si="118"/>
        <v>0</v>
      </c>
      <c r="H421" s="86" t="s">
        <v>187</v>
      </c>
      <c r="I421" s="236">
        <v>0</v>
      </c>
      <c r="J421" s="252">
        <f t="shared" si="104"/>
        <v>0</v>
      </c>
      <c r="K421" s="360"/>
      <c r="L421" s="361"/>
      <c r="M421" s="326"/>
      <c r="N421" s="228">
        <f t="shared" si="115"/>
        <v>0</v>
      </c>
      <c r="O421" s="268">
        <f t="shared" si="116"/>
        <v>0</v>
      </c>
      <c r="P421" s="345">
        <v>0</v>
      </c>
      <c r="Q421" s="272">
        <f t="shared" si="117"/>
        <v>0</v>
      </c>
      <c r="R421" s="237"/>
      <c r="S421" s="238"/>
      <c r="T421" s="236">
        <v>0</v>
      </c>
      <c r="U421" s="236">
        <v>0</v>
      </c>
      <c r="V421" s="87">
        <f t="shared" si="111"/>
        <v>1</v>
      </c>
      <c r="W421" s="276">
        <f t="shared" si="113"/>
        <v>0</v>
      </c>
      <c r="X421" s="276">
        <f t="shared" si="112"/>
        <v>0</v>
      </c>
      <c r="Y421" s="276">
        <f t="shared" si="114"/>
        <v>0</v>
      </c>
      <c r="Z421" s="276">
        <f t="shared" si="112"/>
        <v>0</v>
      </c>
      <c r="AB421" s="80"/>
      <c r="AC421" s="80"/>
      <c r="AD421" s="81"/>
      <c r="AE421" s="80"/>
      <c r="AF421" s="81"/>
      <c r="AG421" s="82"/>
      <c r="AH421" s="83"/>
      <c r="AI421" s="83"/>
      <c r="AJ421" s="84"/>
      <c r="AK421" s="80"/>
      <c r="AL421" s="80"/>
      <c r="AM421" s="80"/>
      <c r="AN421" s="80"/>
    </row>
    <row r="422" spans="2:40" s="49" customFormat="1" ht="15.6" hidden="1" customHeight="1" outlineLevel="1">
      <c r="B422" s="620"/>
      <c r="C422" s="600"/>
      <c r="D422" s="601"/>
      <c r="E422" s="375"/>
      <c r="F422" s="250"/>
      <c r="G422" s="252">
        <f t="shared" si="118"/>
        <v>0</v>
      </c>
      <c r="H422" s="86" t="s">
        <v>187</v>
      </c>
      <c r="I422" s="236">
        <v>0</v>
      </c>
      <c r="J422" s="252">
        <f t="shared" si="104"/>
        <v>0</v>
      </c>
      <c r="K422" s="360"/>
      <c r="L422" s="361"/>
      <c r="M422" s="326"/>
      <c r="N422" s="228">
        <f t="shared" si="115"/>
        <v>0</v>
      </c>
      <c r="O422" s="268">
        <f t="shared" si="116"/>
        <v>0</v>
      </c>
      <c r="P422" s="345">
        <v>0</v>
      </c>
      <c r="Q422" s="272">
        <f t="shared" si="117"/>
        <v>0</v>
      </c>
      <c r="R422" s="237"/>
      <c r="S422" s="238"/>
      <c r="T422" s="236">
        <v>0</v>
      </c>
      <c r="U422" s="236">
        <v>0</v>
      </c>
      <c r="V422" s="87">
        <f t="shared" si="111"/>
        <v>1</v>
      </c>
      <c r="W422" s="276">
        <f t="shared" si="113"/>
        <v>0</v>
      </c>
      <c r="X422" s="276">
        <f t="shared" si="112"/>
        <v>0</v>
      </c>
      <c r="Y422" s="276">
        <f t="shared" si="114"/>
        <v>0</v>
      </c>
      <c r="Z422" s="276">
        <f t="shared" si="112"/>
        <v>0</v>
      </c>
      <c r="AB422" s="80"/>
      <c r="AC422" s="80"/>
      <c r="AD422" s="81"/>
      <c r="AE422" s="80"/>
      <c r="AF422" s="81"/>
      <c r="AG422" s="82"/>
      <c r="AH422" s="83"/>
      <c r="AI422" s="83"/>
      <c r="AJ422" s="84"/>
      <c r="AK422" s="80"/>
      <c r="AL422" s="80"/>
      <c r="AM422" s="80"/>
      <c r="AN422" s="80"/>
    </row>
    <row r="423" spans="2:40" s="49" customFormat="1" ht="15.6" hidden="1" customHeight="1" outlineLevel="1">
      <c r="B423" s="620"/>
      <c r="C423" s="600"/>
      <c r="D423" s="601"/>
      <c r="E423" s="375"/>
      <c r="F423" s="250"/>
      <c r="G423" s="252">
        <f t="shared" si="118"/>
        <v>0</v>
      </c>
      <c r="H423" s="86" t="s">
        <v>187</v>
      </c>
      <c r="I423" s="236">
        <v>0</v>
      </c>
      <c r="J423" s="252">
        <f t="shared" si="104"/>
        <v>0</v>
      </c>
      <c r="K423" s="360"/>
      <c r="L423" s="361"/>
      <c r="M423" s="326"/>
      <c r="N423" s="228">
        <f t="shared" si="115"/>
        <v>0</v>
      </c>
      <c r="O423" s="268">
        <f t="shared" si="116"/>
        <v>0</v>
      </c>
      <c r="P423" s="345">
        <v>0</v>
      </c>
      <c r="Q423" s="272">
        <f t="shared" si="117"/>
        <v>0</v>
      </c>
      <c r="R423" s="237"/>
      <c r="S423" s="238"/>
      <c r="T423" s="236">
        <v>0</v>
      </c>
      <c r="U423" s="236">
        <v>0</v>
      </c>
      <c r="V423" s="87">
        <f t="shared" si="111"/>
        <v>1</v>
      </c>
      <c r="W423" s="276">
        <f t="shared" si="113"/>
        <v>0</v>
      </c>
      <c r="X423" s="276">
        <f t="shared" si="112"/>
        <v>0</v>
      </c>
      <c r="Y423" s="276">
        <f t="shared" si="114"/>
        <v>0</v>
      </c>
      <c r="Z423" s="276">
        <f t="shared" si="112"/>
        <v>0</v>
      </c>
      <c r="AB423" s="80"/>
      <c r="AC423" s="80"/>
      <c r="AD423" s="81"/>
      <c r="AE423" s="80"/>
      <c r="AF423" s="81"/>
      <c r="AG423" s="82"/>
      <c r="AH423" s="83"/>
      <c r="AI423" s="83"/>
      <c r="AJ423" s="84"/>
      <c r="AK423" s="80"/>
      <c r="AL423" s="80"/>
      <c r="AM423" s="80"/>
      <c r="AN423" s="80"/>
    </row>
    <row r="424" spans="2:40" s="49" customFormat="1" ht="15.6" hidden="1" customHeight="1" outlineLevel="1">
      <c r="B424" s="620"/>
      <c r="C424" s="600"/>
      <c r="D424" s="601"/>
      <c r="E424" s="375"/>
      <c r="F424" s="250"/>
      <c r="G424" s="252">
        <f t="shared" si="118"/>
        <v>0</v>
      </c>
      <c r="H424" s="86" t="s">
        <v>187</v>
      </c>
      <c r="I424" s="236">
        <v>0</v>
      </c>
      <c r="J424" s="252">
        <f t="shared" si="104"/>
        <v>0</v>
      </c>
      <c r="K424" s="360"/>
      <c r="L424" s="361"/>
      <c r="M424" s="326"/>
      <c r="N424" s="228">
        <f t="shared" si="115"/>
        <v>0</v>
      </c>
      <c r="O424" s="268">
        <f t="shared" si="116"/>
        <v>0</v>
      </c>
      <c r="P424" s="345">
        <v>0</v>
      </c>
      <c r="Q424" s="272">
        <f t="shared" si="117"/>
        <v>0</v>
      </c>
      <c r="R424" s="237"/>
      <c r="S424" s="238"/>
      <c r="T424" s="236">
        <v>0</v>
      </c>
      <c r="U424" s="236">
        <v>0</v>
      </c>
      <c r="V424" s="87">
        <f t="shared" si="111"/>
        <v>1</v>
      </c>
      <c r="W424" s="276">
        <f t="shared" si="113"/>
        <v>0</v>
      </c>
      <c r="X424" s="276">
        <f t="shared" si="112"/>
        <v>0</v>
      </c>
      <c r="Y424" s="276">
        <f t="shared" si="114"/>
        <v>0</v>
      </c>
      <c r="Z424" s="276">
        <f t="shared" si="112"/>
        <v>0</v>
      </c>
      <c r="AB424" s="80"/>
      <c r="AC424" s="80"/>
      <c r="AD424" s="81"/>
      <c r="AE424" s="80"/>
      <c r="AF424" s="81"/>
      <c r="AG424" s="82"/>
      <c r="AH424" s="83"/>
      <c r="AI424" s="83"/>
      <c r="AJ424" s="84"/>
      <c r="AK424" s="80"/>
      <c r="AL424" s="80"/>
      <c r="AM424" s="80"/>
      <c r="AN424" s="80"/>
    </row>
    <row r="425" spans="2:40" s="49" customFormat="1" ht="15.6" hidden="1" customHeight="1" outlineLevel="1">
      <c r="B425" s="620"/>
      <c r="C425" s="600"/>
      <c r="D425" s="601"/>
      <c r="E425" s="375"/>
      <c r="F425" s="250"/>
      <c r="G425" s="252">
        <f t="shared" si="118"/>
        <v>0</v>
      </c>
      <c r="H425" s="86" t="s">
        <v>187</v>
      </c>
      <c r="I425" s="236">
        <v>0</v>
      </c>
      <c r="J425" s="252">
        <f t="shared" si="104"/>
        <v>0</v>
      </c>
      <c r="K425" s="360"/>
      <c r="L425" s="361"/>
      <c r="M425" s="326"/>
      <c r="N425" s="228">
        <f t="shared" si="115"/>
        <v>0</v>
      </c>
      <c r="O425" s="268">
        <f t="shared" si="116"/>
        <v>0</v>
      </c>
      <c r="P425" s="345">
        <v>0</v>
      </c>
      <c r="Q425" s="272">
        <f t="shared" si="117"/>
        <v>0</v>
      </c>
      <c r="R425" s="237"/>
      <c r="S425" s="238"/>
      <c r="T425" s="236">
        <v>0</v>
      </c>
      <c r="U425" s="236">
        <v>0</v>
      </c>
      <c r="V425" s="87">
        <f t="shared" si="111"/>
        <v>1</v>
      </c>
      <c r="W425" s="276">
        <f t="shared" si="113"/>
        <v>0</v>
      </c>
      <c r="X425" s="276">
        <f t="shared" si="112"/>
        <v>0</v>
      </c>
      <c r="Y425" s="276">
        <f t="shared" si="114"/>
        <v>0</v>
      </c>
      <c r="Z425" s="276">
        <f t="shared" si="112"/>
        <v>0</v>
      </c>
      <c r="AB425" s="80"/>
      <c r="AC425" s="80"/>
      <c r="AD425" s="81"/>
      <c r="AE425" s="80"/>
      <c r="AF425" s="81"/>
      <c r="AG425" s="82"/>
      <c r="AH425" s="83"/>
      <c r="AI425" s="83"/>
      <c r="AJ425" s="84"/>
      <c r="AK425" s="80"/>
      <c r="AL425" s="80"/>
      <c r="AM425" s="80"/>
      <c r="AN425" s="80"/>
    </row>
    <row r="426" spans="2:40" s="49" customFormat="1" ht="15.6" hidden="1" customHeight="1" outlineLevel="1">
      <c r="B426" s="620"/>
      <c r="C426" s="600"/>
      <c r="D426" s="601"/>
      <c r="E426" s="375"/>
      <c r="F426" s="250"/>
      <c r="G426" s="252">
        <f t="shared" si="118"/>
        <v>0</v>
      </c>
      <c r="H426" s="86" t="s">
        <v>187</v>
      </c>
      <c r="I426" s="236">
        <v>0</v>
      </c>
      <c r="J426" s="252">
        <f t="shared" si="104"/>
        <v>0</v>
      </c>
      <c r="K426" s="360"/>
      <c r="L426" s="361"/>
      <c r="M426" s="326"/>
      <c r="N426" s="228">
        <f t="shared" si="115"/>
        <v>0</v>
      </c>
      <c r="O426" s="268">
        <f t="shared" si="116"/>
        <v>0</v>
      </c>
      <c r="P426" s="345">
        <v>0</v>
      </c>
      <c r="Q426" s="272">
        <f t="shared" si="117"/>
        <v>0</v>
      </c>
      <c r="R426" s="237"/>
      <c r="S426" s="238"/>
      <c r="T426" s="236">
        <v>0</v>
      </c>
      <c r="U426" s="236">
        <v>0</v>
      </c>
      <c r="V426" s="87">
        <f t="shared" si="111"/>
        <v>1</v>
      </c>
      <c r="W426" s="276">
        <f t="shared" si="113"/>
        <v>0</v>
      </c>
      <c r="X426" s="276">
        <f t="shared" si="112"/>
        <v>0</v>
      </c>
      <c r="Y426" s="276">
        <f t="shared" si="114"/>
        <v>0</v>
      </c>
      <c r="Z426" s="276">
        <f t="shared" si="112"/>
        <v>0</v>
      </c>
      <c r="AB426" s="80"/>
      <c r="AC426" s="80"/>
      <c r="AD426" s="81"/>
      <c r="AE426" s="80"/>
      <c r="AF426" s="81"/>
      <c r="AG426" s="82"/>
      <c r="AH426" s="83"/>
      <c r="AI426" s="83"/>
      <c r="AJ426" s="84"/>
      <c r="AK426" s="80"/>
      <c r="AL426" s="80"/>
      <c r="AM426" s="80"/>
      <c r="AN426" s="80"/>
    </row>
    <row r="427" spans="2:40" s="49" customFormat="1" ht="15.6" hidden="1" customHeight="1" outlineLevel="1">
      <c r="B427" s="620"/>
      <c r="C427" s="600"/>
      <c r="D427" s="601"/>
      <c r="E427" s="375"/>
      <c r="F427" s="250"/>
      <c r="G427" s="252">
        <f t="shared" si="118"/>
        <v>0</v>
      </c>
      <c r="H427" s="86" t="s">
        <v>187</v>
      </c>
      <c r="I427" s="236">
        <v>0</v>
      </c>
      <c r="J427" s="252">
        <f t="shared" si="104"/>
        <v>0</v>
      </c>
      <c r="K427" s="360"/>
      <c r="L427" s="361"/>
      <c r="M427" s="326"/>
      <c r="N427" s="228">
        <f t="shared" si="115"/>
        <v>0</v>
      </c>
      <c r="O427" s="268">
        <f t="shared" si="116"/>
        <v>0</v>
      </c>
      <c r="P427" s="345">
        <v>0</v>
      </c>
      <c r="Q427" s="272">
        <f t="shared" si="117"/>
        <v>0</v>
      </c>
      <c r="R427" s="237"/>
      <c r="S427" s="238"/>
      <c r="T427" s="236">
        <v>0</v>
      </c>
      <c r="U427" s="236">
        <v>0</v>
      </c>
      <c r="V427" s="87">
        <f t="shared" si="111"/>
        <v>1</v>
      </c>
      <c r="W427" s="276">
        <f t="shared" si="113"/>
        <v>0</v>
      </c>
      <c r="X427" s="276">
        <f t="shared" si="112"/>
        <v>0</v>
      </c>
      <c r="Y427" s="276">
        <f t="shared" si="114"/>
        <v>0</v>
      </c>
      <c r="Z427" s="276">
        <f t="shared" si="112"/>
        <v>0</v>
      </c>
      <c r="AB427" s="80"/>
      <c r="AC427" s="80"/>
      <c r="AD427" s="81"/>
      <c r="AE427" s="80"/>
      <c r="AF427" s="81"/>
      <c r="AG427" s="82"/>
      <c r="AH427" s="83"/>
      <c r="AI427" s="83"/>
      <c r="AJ427" s="84"/>
      <c r="AK427" s="80"/>
      <c r="AL427" s="80"/>
      <c r="AM427" s="80"/>
      <c r="AN427" s="80"/>
    </row>
    <row r="428" spans="2:40" s="49" customFormat="1" ht="15.6" hidden="1" customHeight="1" outlineLevel="1">
      <c r="B428" s="620"/>
      <c r="C428" s="600"/>
      <c r="D428" s="601"/>
      <c r="E428" s="375"/>
      <c r="F428" s="250"/>
      <c r="G428" s="252">
        <f>IF(AND(F428&lt;&gt;0,$D$31&lt;&gt;0),F428/$D$31,0)</f>
        <v>0</v>
      </c>
      <c r="H428" s="86" t="s">
        <v>187</v>
      </c>
      <c r="I428" s="236">
        <v>0</v>
      </c>
      <c r="J428" s="252">
        <f t="shared" si="104"/>
        <v>0</v>
      </c>
      <c r="K428" s="360"/>
      <c r="L428" s="361"/>
      <c r="M428" s="326"/>
      <c r="N428" s="228">
        <f t="shared" si="115"/>
        <v>0</v>
      </c>
      <c r="O428" s="268">
        <f t="shared" si="116"/>
        <v>0</v>
      </c>
      <c r="P428" s="345">
        <v>0</v>
      </c>
      <c r="Q428" s="272">
        <f t="shared" si="117"/>
        <v>0</v>
      </c>
      <c r="R428" s="237"/>
      <c r="S428" s="238"/>
      <c r="T428" s="236">
        <v>0</v>
      </c>
      <c r="U428" s="236">
        <v>0</v>
      </c>
      <c r="V428" s="87">
        <f t="shared" si="111"/>
        <v>1</v>
      </c>
      <c r="W428" s="276">
        <f t="shared" si="113"/>
        <v>0</v>
      </c>
      <c r="X428" s="276">
        <f t="shared" si="112"/>
        <v>0</v>
      </c>
      <c r="Y428" s="276">
        <f t="shared" si="114"/>
        <v>0</v>
      </c>
      <c r="Z428" s="276">
        <f t="shared" si="112"/>
        <v>0</v>
      </c>
      <c r="AB428" s="80"/>
      <c r="AC428" s="80"/>
      <c r="AD428" s="81"/>
      <c r="AE428" s="80"/>
      <c r="AF428" s="81"/>
      <c r="AG428" s="82"/>
      <c r="AH428" s="83"/>
      <c r="AI428" s="83"/>
      <c r="AJ428" s="84"/>
      <c r="AK428" s="80"/>
      <c r="AL428" s="80"/>
      <c r="AM428" s="80"/>
      <c r="AN428" s="80"/>
    </row>
    <row r="429" spans="2:40" s="49" customFormat="1" ht="15.6" hidden="1" customHeight="1" outlineLevel="1">
      <c r="B429" s="620"/>
      <c r="C429" s="600"/>
      <c r="D429" s="601"/>
      <c r="E429" s="375"/>
      <c r="F429" s="250"/>
      <c r="G429" s="252">
        <f>IF(AND(F429&lt;&gt;0,$D$31&lt;&gt;0),F429/$D$31,0)</f>
        <v>0</v>
      </c>
      <c r="H429" s="86" t="s">
        <v>187</v>
      </c>
      <c r="I429" s="236">
        <v>0</v>
      </c>
      <c r="J429" s="252">
        <f t="shared" si="104"/>
        <v>0</v>
      </c>
      <c r="K429" s="360"/>
      <c r="L429" s="361"/>
      <c r="M429" s="326"/>
      <c r="N429" s="228">
        <f t="shared" si="115"/>
        <v>0</v>
      </c>
      <c r="O429" s="268">
        <f t="shared" si="116"/>
        <v>0</v>
      </c>
      <c r="P429" s="345">
        <v>0</v>
      </c>
      <c r="Q429" s="272">
        <f t="shared" si="117"/>
        <v>0</v>
      </c>
      <c r="R429" s="237"/>
      <c r="S429" s="238"/>
      <c r="T429" s="236">
        <v>0</v>
      </c>
      <c r="U429" s="236">
        <v>0</v>
      </c>
      <c r="V429" s="87">
        <f t="shared" si="111"/>
        <v>1</v>
      </c>
      <c r="W429" s="276">
        <f t="shared" si="113"/>
        <v>0</v>
      </c>
      <c r="X429" s="276">
        <f t="shared" si="112"/>
        <v>0</v>
      </c>
      <c r="Y429" s="276">
        <f t="shared" si="114"/>
        <v>0</v>
      </c>
      <c r="Z429" s="276">
        <f t="shared" si="112"/>
        <v>0</v>
      </c>
      <c r="AB429" s="80"/>
      <c r="AC429" s="80"/>
      <c r="AD429" s="81"/>
      <c r="AE429" s="80"/>
      <c r="AF429" s="81"/>
      <c r="AG429" s="82"/>
      <c r="AH429" s="83"/>
      <c r="AI429" s="83"/>
      <c r="AJ429" s="84"/>
      <c r="AK429" s="80"/>
      <c r="AL429" s="80"/>
      <c r="AM429" s="80"/>
      <c r="AN429" s="80"/>
    </row>
    <row r="430" spans="2:40" s="49" customFormat="1" ht="15.6" hidden="1" customHeight="1" outlineLevel="1">
      <c r="B430" s="620"/>
      <c r="C430" s="600"/>
      <c r="D430" s="601"/>
      <c r="E430" s="375"/>
      <c r="F430" s="250"/>
      <c r="G430" s="252">
        <f>IF(AND(F430&lt;&gt;0,$D$31&lt;&gt;0),F430/$D$31,0)</f>
        <v>0</v>
      </c>
      <c r="H430" s="86" t="s">
        <v>187</v>
      </c>
      <c r="I430" s="236">
        <v>0</v>
      </c>
      <c r="J430" s="252">
        <f t="shared" si="104"/>
        <v>0</v>
      </c>
      <c r="K430" s="360"/>
      <c r="L430" s="361"/>
      <c r="M430" s="326"/>
      <c r="N430" s="228">
        <f t="shared" si="115"/>
        <v>0</v>
      </c>
      <c r="O430" s="268">
        <f t="shared" si="116"/>
        <v>0</v>
      </c>
      <c r="P430" s="345">
        <v>0</v>
      </c>
      <c r="Q430" s="272">
        <f t="shared" si="117"/>
        <v>0</v>
      </c>
      <c r="R430" s="237"/>
      <c r="S430" s="238"/>
      <c r="T430" s="236">
        <v>0</v>
      </c>
      <c r="U430" s="236">
        <v>0</v>
      </c>
      <c r="V430" s="87">
        <f t="shared" si="111"/>
        <v>1</v>
      </c>
      <c r="W430" s="276">
        <f t="shared" si="113"/>
        <v>0</v>
      </c>
      <c r="X430" s="276">
        <f t="shared" si="112"/>
        <v>0</v>
      </c>
      <c r="Y430" s="276">
        <f t="shared" si="114"/>
        <v>0</v>
      </c>
      <c r="Z430" s="276">
        <f t="shared" si="112"/>
        <v>0</v>
      </c>
      <c r="AB430" s="80"/>
      <c r="AC430" s="80"/>
      <c r="AD430" s="81"/>
      <c r="AE430" s="80"/>
      <c r="AF430" s="81"/>
      <c r="AG430" s="82"/>
      <c r="AH430" s="83"/>
      <c r="AI430" s="83"/>
      <c r="AJ430" s="84"/>
      <c r="AK430" s="80"/>
      <c r="AL430" s="80"/>
      <c r="AM430" s="80"/>
      <c r="AN430" s="80"/>
    </row>
    <row r="431" spans="2:40" s="49" customFormat="1" ht="15.6" hidden="1" customHeight="1" outlineLevel="1">
      <c r="B431" s="620"/>
      <c r="C431" s="600"/>
      <c r="D431" s="601"/>
      <c r="E431" s="375"/>
      <c r="F431" s="250"/>
      <c r="G431" s="252">
        <f t="shared" ref="G431:G433" si="119">IF(AND(F431&lt;&gt;0,$D$31&lt;&gt;0),F431/$D$31,0)</f>
        <v>0</v>
      </c>
      <c r="H431" s="86" t="s">
        <v>187</v>
      </c>
      <c r="I431" s="236">
        <v>0</v>
      </c>
      <c r="J431" s="252">
        <f t="shared" si="104"/>
        <v>0</v>
      </c>
      <c r="K431" s="360"/>
      <c r="L431" s="361"/>
      <c r="M431" s="326"/>
      <c r="N431" s="228">
        <f t="shared" si="115"/>
        <v>0</v>
      </c>
      <c r="O431" s="268">
        <f t="shared" si="116"/>
        <v>0</v>
      </c>
      <c r="P431" s="345">
        <v>0</v>
      </c>
      <c r="Q431" s="272">
        <f t="shared" si="117"/>
        <v>0</v>
      </c>
      <c r="R431" s="237"/>
      <c r="S431" s="238"/>
      <c r="T431" s="236">
        <v>0</v>
      </c>
      <c r="U431" s="236">
        <v>0</v>
      </c>
      <c r="V431" s="87">
        <f t="shared" si="111"/>
        <v>1</v>
      </c>
      <c r="W431" s="276">
        <f t="shared" si="113"/>
        <v>0</v>
      </c>
      <c r="X431" s="276">
        <f t="shared" si="112"/>
        <v>0</v>
      </c>
      <c r="Y431" s="276">
        <f t="shared" si="114"/>
        <v>0</v>
      </c>
      <c r="Z431" s="276">
        <f t="shared" si="112"/>
        <v>0</v>
      </c>
      <c r="AB431" s="80"/>
      <c r="AC431" s="80"/>
      <c r="AD431" s="81"/>
      <c r="AE431" s="80"/>
      <c r="AF431" s="81"/>
      <c r="AG431" s="82"/>
      <c r="AH431" s="83"/>
      <c r="AI431" s="83"/>
      <c r="AJ431" s="84"/>
      <c r="AK431" s="80"/>
      <c r="AL431" s="80"/>
      <c r="AM431" s="80"/>
      <c r="AN431" s="80"/>
    </row>
    <row r="432" spans="2:40" s="49" customFormat="1" ht="15.6" hidden="1" customHeight="1" outlineLevel="1">
      <c r="B432" s="620"/>
      <c r="C432" s="600"/>
      <c r="D432" s="601"/>
      <c r="E432" s="375"/>
      <c r="F432" s="250"/>
      <c r="G432" s="252">
        <f t="shared" si="119"/>
        <v>0</v>
      </c>
      <c r="H432" s="86" t="s">
        <v>187</v>
      </c>
      <c r="I432" s="236">
        <v>0</v>
      </c>
      <c r="J432" s="252">
        <f t="shared" si="104"/>
        <v>0</v>
      </c>
      <c r="K432" s="360"/>
      <c r="L432" s="361"/>
      <c r="M432" s="326"/>
      <c r="N432" s="228">
        <f t="shared" si="115"/>
        <v>0</v>
      </c>
      <c r="O432" s="268">
        <f t="shared" si="116"/>
        <v>0</v>
      </c>
      <c r="P432" s="345">
        <v>0</v>
      </c>
      <c r="Q432" s="272">
        <f t="shared" si="117"/>
        <v>0</v>
      </c>
      <c r="R432" s="237"/>
      <c r="S432" s="238"/>
      <c r="T432" s="236">
        <v>0</v>
      </c>
      <c r="U432" s="236">
        <v>0</v>
      </c>
      <c r="V432" s="87">
        <f t="shared" si="111"/>
        <v>1</v>
      </c>
      <c r="W432" s="276">
        <f t="shared" si="113"/>
        <v>0</v>
      </c>
      <c r="X432" s="276">
        <f t="shared" si="112"/>
        <v>0</v>
      </c>
      <c r="Y432" s="276">
        <f t="shared" si="114"/>
        <v>0</v>
      </c>
      <c r="Z432" s="276">
        <f t="shared" si="112"/>
        <v>0</v>
      </c>
      <c r="AB432" s="80"/>
      <c r="AC432" s="80"/>
      <c r="AD432" s="81"/>
      <c r="AE432" s="80"/>
      <c r="AF432" s="81"/>
      <c r="AG432" s="82"/>
      <c r="AH432" s="83"/>
      <c r="AI432" s="83"/>
      <c r="AJ432" s="84"/>
      <c r="AK432" s="80"/>
      <c r="AL432" s="80"/>
      <c r="AM432" s="80"/>
      <c r="AN432" s="80"/>
    </row>
    <row r="433" spans="2:40" s="49" customFormat="1" ht="15.6" hidden="1" customHeight="1" outlineLevel="1">
      <c r="B433" s="621"/>
      <c r="C433" s="602"/>
      <c r="D433" s="603"/>
      <c r="E433" s="375"/>
      <c r="F433" s="250"/>
      <c r="G433" s="252">
        <f t="shared" si="119"/>
        <v>0</v>
      </c>
      <c r="H433" s="86" t="s">
        <v>187</v>
      </c>
      <c r="I433" s="236">
        <v>0</v>
      </c>
      <c r="J433" s="252">
        <f t="shared" si="104"/>
        <v>0</v>
      </c>
      <c r="K433" s="360"/>
      <c r="L433" s="361"/>
      <c r="M433" s="326"/>
      <c r="N433" s="228">
        <f t="shared" si="115"/>
        <v>0</v>
      </c>
      <c r="O433" s="268">
        <f t="shared" si="116"/>
        <v>0</v>
      </c>
      <c r="P433" s="345">
        <v>0</v>
      </c>
      <c r="Q433" s="272">
        <f t="shared" si="117"/>
        <v>0</v>
      </c>
      <c r="R433" s="237"/>
      <c r="S433" s="238"/>
      <c r="T433" s="236">
        <v>0</v>
      </c>
      <c r="U433" s="236">
        <v>0</v>
      </c>
      <c r="V433" s="87">
        <f t="shared" si="111"/>
        <v>1</v>
      </c>
      <c r="W433" s="276">
        <f t="shared" si="113"/>
        <v>0</v>
      </c>
      <c r="X433" s="276">
        <f t="shared" si="112"/>
        <v>0</v>
      </c>
      <c r="Y433" s="276">
        <f t="shared" si="114"/>
        <v>0</v>
      </c>
      <c r="Z433" s="276">
        <f t="shared" si="112"/>
        <v>0</v>
      </c>
      <c r="AB433" s="80"/>
      <c r="AC433" s="80"/>
      <c r="AD433" s="81"/>
      <c r="AE433" s="80"/>
      <c r="AF433" s="81"/>
      <c r="AG433" s="82"/>
      <c r="AH433" s="83"/>
      <c r="AI433" s="83"/>
      <c r="AJ433" s="84"/>
      <c r="AK433" s="80"/>
      <c r="AL433" s="80"/>
      <c r="AM433" s="80"/>
      <c r="AN433" s="80"/>
    </row>
    <row r="434" spans="2:40" s="49" customFormat="1" ht="16.5" collapsed="1" thickBot="1">
      <c r="B434" s="349">
        <v>8</v>
      </c>
      <c r="C434" s="623" t="s">
        <v>73</v>
      </c>
      <c r="D434" s="624"/>
      <c r="E434" s="254" t="s">
        <v>187</v>
      </c>
      <c r="F434" s="255">
        <f>SUM(F435:F454)</f>
        <v>519826</v>
      </c>
      <c r="G434" s="247">
        <f>IF(AND(F434&lt;&gt;0,$D$31&lt;&gt;0),F434/$D$31,0)</f>
        <v>367.10875706214688</v>
      </c>
      <c r="H434" s="213" t="s">
        <v>187</v>
      </c>
      <c r="I434" s="239" t="s">
        <v>187</v>
      </c>
      <c r="J434" s="249">
        <f>SUM(J435:J454)</f>
        <v>1661.4</v>
      </c>
      <c r="K434" s="240" t="s">
        <v>187</v>
      </c>
      <c r="L434" s="263" t="s">
        <v>187</v>
      </c>
      <c r="M434" s="265" t="s">
        <v>187</v>
      </c>
      <c r="N434" s="266" t="s">
        <v>187</v>
      </c>
      <c r="O434" s="269">
        <f>SUM(O435:O454)</f>
        <v>12780</v>
      </c>
      <c r="P434" s="242" t="s">
        <v>187</v>
      </c>
      <c r="Q434" s="273">
        <f>SUM(Q435:Q454)</f>
        <v>1661.4</v>
      </c>
      <c r="R434" s="241" t="s">
        <v>187</v>
      </c>
      <c r="S434" s="243" t="s">
        <v>187</v>
      </c>
      <c r="T434" s="278">
        <f>IF(W434&lt;&gt;0,W434/($F$434+$O$434),0)</f>
        <v>0</v>
      </c>
      <c r="U434" s="278">
        <f>IF(Y434&lt;&gt;0,Y434/($F$434+$O$434),0)</f>
        <v>0.95</v>
      </c>
      <c r="V434" s="215">
        <f t="shared" si="111"/>
        <v>5.0000000000000044E-2</v>
      </c>
      <c r="W434" s="277">
        <f>SUM(W435:W454)</f>
        <v>0</v>
      </c>
      <c r="X434" s="277">
        <f t="shared" si="112"/>
        <v>0</v>
      </c>
      <c r="Y434" s="277">
        <f>SUM(Y435:Y454)</f>
        <v>505975.69999999995</v>
      </c>
      <c r="Z434" s="277">
        <f t="shared" si="112"/>
        <v>357.32747175141242</v>
      </c>
      <c r="AB434" s="80"/>
      <c r="AC434" s="80"/>
      <c r="AD434" s="81"/>
      <c r="AE434" s="80"/>
      <c r="AF434" s="81"/>
      <c r="AG434" s="82"/>
      <c r="AH434" s="83"/>
      <c r="AI434" s="83"/>
      <c r="AJ434" s="84"/>
      <c r="AK434" s="80"/>
      <c r="AL434" s="80"/>
      <c r="AM434" s="80"/>
      <c r="AN434" s="80"/>
    </row>
    <row r="435" spans="2:40" s="49" customFormat="1" ht="15.95" hidden="1" customHeight="1" outlineLevel="1">
      <c r="B435" s="619">
        <v>8</v>
      </c>
      <c r="C435" s="598" t="s">
        <v>73</v>
      </c>
      <c r="D435" s="599"/>
      <c r="E435" s="375" t="s">
        <v>463</v>
      </c>
      <c r="F435" s="250">
        <v>309067.5</v>
      </c>
      <c r="G435" s="252">
        <f>IF(AND(F435&lt;&gt;0,$D$31&lt;&gt;0),F435/$D$31,0)</f>
        <v>218.26800847457628</v>
      </c>
      <c r="H435" s="213" t="s">
        <v>187</v>
      </c>
      <c r="I435" s="236">
        <v>0</v>
      </c>
      <c r="J435" s="252">
        <f t="shared" si="104"/>
        <v>0</v>
      </c>
      <c r="K435" s="360">
        <v>0</v>
      </c>
      <c r="L435" s="361">
        <v>0</v>
      </c>
      <c r="M435" s="326">
        <v>60</v>
      </c>
      <c r="N435" s="228">
        <f>IF(M435&lt;&gt;0,INT(59/M435),0)</f>
        <v>0</v>
      </c>
      <c r="O435" s="268">
        <f>F435*N435</f>
        <v>0</v>
      </c>
      <c r="P435" s="345">
        <v>0</v>
      </c>
      <c r="Q435" s="272">
        <f>O435*P435</f>
        <v>0</v>
      </c>
      <c r="R435" s="237" t="s">
        <v>65</v>
      </c>
      <c r="S435" s="238" t="s">
        <v>464</v>
      </c>
      <c r="T435" s="236">
        <v>0</v>
      </c>
      <c r="U435" s="236">
        <v>0.95</v>
      </c>
      <c r="V435" s="87">
        <f t="shared" si="111"/>
        <v>5.0000000000000044E-2</v>
      </c>
      <c r="W435" s="276">
        <f t="shared" si="113"/>
        <v>0</v>
      </c>
      <c r="X435" s="276">
        <f t="shared" si="112"/>
        <v>0</v>
      </c>
      <c r="Y435" s="276">
        <f t="shared" si="114"/>
        <v>293614.125</v>
      </c>
      <c r="Z435" s="276">
        <f t="shared" si="112"/>
        <v>207.35460805084745</v>
      </c>
      <c r="AB435" s="80"/>
      <c r="AC435" s="80"/>
      <c r="AD435" s="81"/>
      <c r="AE435" s="80"/>
      <c r="AF435" s="81"/>
      <c r="AG435" s="82"/>
      <c r="AH435" s="83"/>
      <c r="AI435" s="83"/>
      <c r="AJ435" s="84"/>
      <c r="AK435" s="80"/>
      <c r="AL435" s="80"/>
      <c r="AM435" s="80"/>
      <c r="AN435" s="80"/>
    </row>
    <row r="436" spans="2:40" s="49" customFormat="1" ht="15.95" hidden="1" customHeight="1" outlineLevel="1">
      <c r="B436" s="620"/>
      <c r="C436" s="600"/>
      <c r="D436" s="601"/>
      <c r="E436" s="375" t="s">
        <v>465</v>
      </c>
      <c r="F436" s="250">
        <v>3300.5</v>
      </c>
      <c r="G436" s="252">
        <f>IF(AND(F436&lt;&gt;0,$D$31&lt;&gt;0),F436/$D$31,0)</f>
        <v>2.330861581920904</v>
      </c>
      <c r="H436" s="213" t="s">
        <v>187</v>
      </c>
      <c r="I436" s="236">
        <v>0</v>
      </c>
      <c r="J436" s="252">
        <f t="shared" si="104"/>
        <v>0</v>
      </c>
      <c r="K436" s="360">
        <v>0</v>
      </c>
      <c r="L436" s="361">
        <v>0</v>
      </c>
      <c r="M436" s="326">
        <v>60</v>
      </c>
      <c r="N436" s="228">
        <f t="shared" ref="N436:N454" si="120">IF(M436&lt;&gt;0,INT(59/M436),0)</f>
        <v>0</v>
      </c>
      <c r="O436" s="268">
        <f t="shared" ref="O436:O453" si="121">F436*N436</f>
        <v>0</v>
      </c>
      <c r="P436" s="345">
        <v>0</v>
      </c>
      <c r="Q436" s="272">
        <f t="shared" ref="Q436:Q453" si="122">O436*P436</f>
        <v>0</v>
      </c>
      <c r="R436" s="237" t="s">
        <v>65</v>
      </c>
      <c r="S436" s="565" t="s">
        <v>466</v>
      </c>
      <c r="T436" s="236">
        <v>0</v>
      </c>
      <c r="U436" s="236">
        <v>0.95</v>
      </c>
      <c r="V436" s="87">
        <f t="shared" si="111"/>
        <v>5.0000000000000044E-2</v>
      </c>
      <c r="W436" s="276">
        <f t="shared" si="113"/>
        <v>0</v>
      </c>
      <c r="X436" s="276">
        <f t="shared" si="112"/>
        <v>0</v>
      </c>
      <c r="Y436" s="276">
        <f t="shared" si="114"/>
        <v>3135.4749999999999</v>
      </c>
      <c r="Z436" s="276">
        <f t="shared" si="112"/>
        <v>2.2143185028248586</v>
      </c>
      <c r="AB436" s="80"/>
      <c r="AC436" s="80"/>
      <c r="AD436" s="81"/>
      <c r="AE436" s="80"/>
      <c r="AF436" s="81"/>
      <c r="AG436" s="82"/>
      <c r="AH436" s="83"/>
      <c r="AI436" s="83"/>
      <c r="AJ436" s="84"/>
      <c r="AK436" s="80"/>
      <c r="AL436" s="80"/>
      <c r="AM436" s="80"/>
      <c r="AN436" s="80"/>
    </row>
    <row r="437" spans="2:40" s="49" customFormat="1" ht="15.95" hidden="1" customHeight="1" outlineLevel="1">
      <c r="B437" s="620"/>
      <c r="C437" s="600"/>
      <c r="D437" s="601"/>
      <c r="E437" s="375" t="s">
        <v>467</v>
      </c>
      <c r="F437" s="250">
        <v>177980</v>
      </c>
      <c r="G437" s="252">
        <f>IF(AND(F437&lt;&gt;0,$D$31&lt;&gt;0),F437/$D$31,0)</f>
        <v>125.69209039548022</v>
      </c>
      <c r="H437" s="213" t="s">
        <v>187</v>
      </c>
      <c r="I437" s="236">
        <v>0</v>
      </c>
      <c r="J437" s="252">
        <f t="shared" si="104"/>
        <v>0</v>
      </c>
      <c r="K437" s="360">
        <v>0</v>
      </c>
      <c r="L437" s="361">
        <v>0</v>
      </c>
      <c r="M437" s="326">
        <v>60</v>
      </c>
      <c r="N437" s="228">
        <f t="shared" si="120"/>
        <v>0</v>
      </c>
      <c r="O437" s="268">
        <f t="shared" si="121"/>
        <v>0</v>
      </c>
      <c r="P437" s="345">
        <v>0</v>
      </c>
      <c r="Q437" s="272">
        <f t="shared" si="122"/>
        <v>0</v>
      </c>
      <c r="R437" s="237" t="s">
        <v>65</v>
      </c>
      <c r="S437" s="238" t="s">
        <v>464</v>
      </c>
      <c r="T437" s="236">
        <v>0</v>
      </c>
      <c r="U437" s="236">
        <v>0.95</v>
      </c>
      <c r="V437" s="87">
        <f t="shared" si="111"/>
        <v>5.0000000000000044E-2</v>
      </c>
      <c r="W437" s="276">
        <f t="shared" si="113"/>
        <v>0</v>
      </c>
      <c r="X437" s="276">
        <f t="shared" si="112"/>
        <v>0</v>
      </c>
      <c r="Y437" s="276">
        <f t="shared" si="114"/>
        <v>169081</v>
      </c>
      <c r="Z437" s="276">
        <f t="shared" si="112"/>
        <v>119.40748587570621</v>
      </c>
      <c r="AB437" s="80"/>
      <c r="AC437" s="80"/>
      <c r="AD437" s="81"/>
      <c r="AE437" s="80"/>
      <c r="AF437" s="81"/>
      <c r="AG437" s="82"/>
      <c r="AH437" s="83"/>
      <c r="AI437" s="83"/>
      <c r="AJ437" s="84"/>
      <c r="AK437" s="80"/>
      <c r="AL437" s="80"/>
      <c r="AM437" s="80"/>
      <c r="AN437" s="80"/>
    </row>
    <row r="438" spans="2:40" s="49" customFormat="1" ht="15.95" hidden="1" customHeight="1" outlineLevel="1">
      <c r="B438" s="620"/>
      <c r="C438" s="600"/>
      <c r="D438" s="601"/>
      <c r="E438" s="375" t="s">
        <v>468</v>
      </c>
      <c r="F438" s="250">
        <v>12780</v>
      </c>
      <c r="G438" s="252">
        <f t="shared" ref="G438:G455" si="123">IF(AND(F438&lt;&gt;0,$D$31&lt;&gt;0),F438/$D$31,0)</f>
        <v>9.0254237288135588</v>
      </c>
      <c r="H438" s="213" t="s">
        <v>187</v>
      </c>
      <c r="I438" s="236">
        <v>0.13</v>
      </c>
      <c r="J438" s="252">
        <f t="shared" si="104"/>
        <v>1661.4</v>
      </c>
      <c r="K438" s="360">
        <v>0</v>
      </c>
      <c r="L438" s="361">
        <v>0</v>
      </c>
      <c r="M438" s="326">
        <v>30</v>
      </c>
      <c r="N438" s="228">
        <f t="shared" si="120"/>
        <v>1</v>
      </c>
      <c r="O438" s="268">
        <f t="shared" si="121"/>
        <v>12780</v>
      </c>
      <c r="P438" s="345">
        <v>0.13</v>
      </c>
      <c r="Q438" s="272">
        <f t="shared" si="122"/>
        <v>1661.4</v>
      </c>
      <c r="R438" s="237" t="s">
        <v>65</v>
      </c>
      <c r="S438" s="238" t="s">
        <v>441</v>
      </c>
      <c r="T438" s="236">
        <v>0</v>
      </c>
      <c r="U438" s="236">
        <v>0.95</v>
      </c>
      <c r="V438" s="87">
        <f t="shared" si="111"/>
        <v>5.0000000000000044E-2</v>
      </c>
      <c r="W438" s="276">
        <f t="shared" si="113"/>
        <v>0</v>
      </c>
      <c r="X438" s="276">
        <f t="shared" si="112"/>
        <v>0</v>
      </c>
      <c r="Y438" s="276">
        <f t="shared" si="114"/>
        <v>24282</v>
      </c>
      <c r="Z438" s="276">
        <f t="shared" si="112"/>
        <v>17.148305084745761</v>
      </c>
      <c r="AB438" s="80"/>
      <c r="AC438" s="80"/>
      <c r="AD438" s="81"/>
      <c r="AE438" s="80"/>
      <c r="AF438" s="81"/>
      <c r="AG438" s="82"/>
      <c r="AH438" s="83"/>
      <c r="AI438" s="83"/>
      <c r="AJ438" s="84"/>
      <c r="AK438" s="80"/>
      <c r="AL438" s="80"/>
      <c r="AM438" s="80"/>
      <c r="AN438" s="80"/>
    </row>
    <row r="439" spans="2:40" s="49" customFormat="1" ht="15.95" hidden="1" customHeight="1" outlineLevel="1">
      <c r="B439" s="620"/>
      <c r="C439" s="600"/>
      <c r="D439" s="601"/>
      <c r="E439" s="375" t="s">
        <v>465</v>
      </c>
      <c r="F439" s="250">
        <v>16698</v>
      </c>
      <c r="G439" s="252">
        <f t="shared" si="123"/>
        <v>11.792372881355933</v>
      </c>
      <c r="H439" s="213" t="s">
        <v>187</v>
      </c>
      <c r="I439" s="236">
        <v>0</v>
      </c>
      <c r="J439" s="252">
        <f t="shared" si="104"/>
        <v>0</v>
      </c>
      <c r="K439" s="360">
        <v>0</v>
      </c>
      <c r="L439" s="361">
        <v>0</v>
      </c>
      <c r="M439" s="326">
        <v>60</v>
      </c>
      <c r="N439" s="228">
        <f t="shared" si="120"/>
        <v>0</v>
      </c>
      <c r="O439" s="268">
        <f t="shared" si="121"/>
        <v>0</v>
      </c>
      <c r="P439" s="345">
        <v>0</v>
      </c>
      <c r="Q439" s="272">
        <f t="shared" si="122"/>
        <v>0</v>
      </c>
      <c r="R439" s="237" t="s">
        <v>65</v>
      </c>
      <c r="S439" s="238" t="s">
        <v>466</v>
      </c>
      <c r="T439" s="236">
        <v>0</v>
      </c>
      <c r="U439" s="236">
        <v>0.95</v>
      </c>
      <c r="V439" s="87">
        <f t="shared" si="111"/>
        <v>5.0000000000000044E-2</v>
      </c>
      <c r="W439" s="276">
        <f t="shared" si="113"/>
        <v>0</v>
      </c>
      <c r="X439" s="276">
        <f t="shared" si="112"/>
        <v>0</v>
      </c>
      <c r="Y439" s="276">
        <f t="shared" si="114"/>
        <v>15863.099999999999</v>
      </c>
      <c r="Z439" s="276">
        <f t="shared" si="112"/>
        <v>11.202754237288135</v>
      </c>
      <c r="AB439" s="80"/>
      <c r="AC439" s="80"/>
      <c r="AD439" s="81"/>
      <c r="AE439" s="80"/>
      <c r="AF439" s="81"/>
      <c r="AG439" s="82"/>
      <c r="AH439" s="83"/>
      <c r="AI439" s="83"/>
      <c r="AJ439" s="84"/>
      <c r="AK439" s="80"/>
      <c r="AL439" s="80"/>
      <c r="AM439" s="80"/>
      <c r="AN439" s="80"/>
    </row>
    <row r="440" spans="2:40" s="49" customFormat="1" ht="15.95" hidden="1" customHeight="1" outlineLevel="1">
      <c r="B440" s="620"/>
      <c r="C440" s="600"/>
      <c r="D440" s="601"/>
      <c r="E440" s="375"/>
      <c r="F440" s="250"/>
      <c r="G440" s="252">
        <f t="shared" si="123"/>
        <v>0</v>
      </c>
      <c r="H440" s="213" t="s">
        <v>187</v>
      </c>
      <c r="I440" s="236">
        <v>0</v>
      </c>
      <c r="J440" s="252">
        <f t="shared" si="104"/>
        <v>0</v>
      </c>
      <c r="K440" s="360"/>
      <c r="L440" s="361"/>
      <c r="M440" s="326"/>
      <c r="N440" s="228">
        <f t="shared" si="120"/>
        <v>0</v>
      </c>
      <c r="O440" s="268">
        <f t="shared" si="121"/>
        <v>0</v>
      </c>
      <c r="P440" s="345">
        <v>0</v>
      </c>
      <c r="Q440" s="272">
        <f t="shared" si="122"/>
        <v>0</v>
      </c>
      <c r="R440" s="237"/>
      <c r="S440" s="238"/>
      <c r="T440" s="236">
        <v>0</v>
      </c>
      <c r="U440" s="236">
        <v>0</v>
      </c>
      <c r="V440" s="87">
        <f t="shared" si="111"/>
        <v>1</v>
      </c>
      <c r="W440" s="276">
        <f t="shared" si="113"/>
        <v>0</v>
      </c>
      <c r="X440" s="276">
        <f t="shared" si="112"/>
        <v>0</v>
      </c>
      <c r="Y440" s="276">
        <f t="shared" si="114"/>
        <v>0</v>
      </c>
      <c r="Z440" s="276">
        <f t="shared" si="112"/>
        <v>0</v>
      </c>
      <c r="AB440" s="80"/>
      <c r="AC440" s="80"/>
      <c r="AD440" s="81"/>
      <c r="AE440" s="80"/>
      <c r="AF440" s="81"/>
      <c r="AG440" s="82"/>
      <c r="AH440" s="83"/>
      <c r="AI440" s="83"/>
      <c r="AJ440" s="84"/>
      <c r="AK440" s="80"/>
      <c r="AL440" s="80"/>
      <c r="AM440" s="80"/>
      <c r="AN440" s="80"/>
    </row>
    <row r="441" spans="2:40" s="49" customFormat="1" ht="15.95" hidden="1" customHeight="1" outlineLevel="1">
      <c r="B441" s="620"/>
      <c r="C441" s="600"/>
      <c r="D441" s="601"/>
      <c r="E441" s="375"/>
      <c r="F441" s="250"/>
      <c r="G441" s="252">
        <f t="shared" si="123"/>
        <v>0</v>
      </c>
      <c r="H441" s="213" t="s">
        <v>187</v>
      </c>
      <c r="I441" s="236">
        <v>0</v>
      </c>
      <c r="J441" s="252">
        <f t="shared" si="104"/>
        <v>0</v>
      </c>
      <c r="K441" s="360"/>
      <c r="L441" s="361"/>
      <c r="M441" s="326"/>
      <c r="N441" s="228">
        <f t="shared" si="120"/>
        <v>0</v>
      </c>
      <c r="O441" s="268">
        <f t="shared" si="121"/>
        <v>0</v>
      </c>
      <c r="P441" s="345">
        <v>0</v>
      </c>
      <c r="Q441" s="272">
        <f t="shared" si="122"/>
        <v>0</v>
      </c>
      <c r="R441" s="237"/>
      <c r="S441" s="238"/>
      <c r="T441" s="236">
        <v>0</v>
      </c>
      <c r="U441" s="236">
        <v>0</v>
      </c>
      <c r="V441" s="87">
        <f t="shared" si="111"/>
        <v>1</v>
      </c>
      <c r="W441" s="276">
        <f t="shared" si="113"/>
        <v>0</v>
      </c>
      <c r="X441" s="276">
        <f t="shared" si="112"/>
        <v>0</v>
      </c>
      <c r="Y441" s="276">
        <f t="shared" si="114"/>
        <v>0</v>
      </c>
      <c r="Z441" s="276">
        <f t="shared" si="112"/>
        <v>0</v>
      </c>
      <c r="AB441" s="80"/>
      <c r="AC441" s="80"/>
      <c r="AD441" s="81"/>
      <c r="AE441" s="80"/>
      <c r="AF441" s="81"/>
      <c r="AG441" s="82"/>
      <c r="AH441" s="83"/>
      <c r="AI441" s="83"/>
      <c r="AJ441" s="84"/>
      <c r="AK441" s="80"/>
      <c r="AL441" s="80"/>
      <c r="AM441" s="80"/>
      <c r="AN441" s="80"/>
    </row>
    <row r="442" spans="2:40" s="49" customFormat="1" ht="15.95" hidden="1" customHeight="1" outlineLevel="1">
      <c r="B442" s="620"/>
      <c r="C442" s="600"/>
      <c r="D442" s="601"/>
      <c r="E442" s="375"/>
      <c r="F442" s="250"/>
      <c r="G442" s="252">
        <f t="shared" si="123"/>
        <v>0</v>
      </c>
      <c r="H442" s="213" t="s">
        <v>187</v>
      </c>
      <c r="I442" s="236">
        <v>0</v>
      </c>
      <c r="J442" s="252">
        <f t="shared" si="104"/>
        <v>0</v>
      </c>
      <c r="K442" s="360"/>
      <c r="L442" s="361"/>
      <c r="M442" s="326"/>
      <c r="N442" s="228">
        <f t="shared" si="120"/>
        <v>0</v>
      </c>
      <c r="O442" s="268">
        <f t="shared" si="121"/>
        <v>0</v>
      </c>
      <c r="P442" s="345">
        <v>0</v>
      </c>
      <c r="Q442" s="272">
        <f t="shared" si="122"/>
        <v>0</v>
      </c>
      <c r="R442" s="237"/>
      <c r="S442" s="238"/>
      <c r="T442" s="236">
        <v>0</v>
      </c>
      <c r="U442" s="236">
        <v>0</v>
      </c>
      <c r="V442" s="87">
        <f t="shared" si="111"/>
        <v>1</v>
      </c>
      <c r="W442" s="276">
        <f t="shared" si="113"/>
        <v>0</v>
      </c>
      <c r="X442" s="276">
        <f t="shared" si="112"/>
        <v>0</v>
      </c>
      <c r="Y442" s="276">
        <f t="shared" si="114"/>
        <v>0</v>
      </c>
      <c r="Z442" s="276">
        <f t="shared" si="112"/>
        <v>0</v>
      </c>
      <c r="AB442" s="80"/>
      <c r="AC442" s="80"/>
      <c r="AD442" s="81"/>
      <c r="AE442" s="80"/>
      <c r="AF442" s="81"/>
      <c r="AG442" s="82"/>
      <c r="AH442" s="83"/>
      <c r="AI442" s="83"/>
      <c r="AJ442" s="84"/>
      <c r="AK442" s="80"/>
      <c r="AL442" s="80"/>
      <c r="AM442" s="80"/>
      <c r="AN442" s="80"/>
    </row>
    <row r="443" spans="2:40" s="49" customFormat="1" ht="15.95" hidden="1" customHeight="1" outlineLevel="1">
      <c r="B443" s="620"/>
      <c r="C443" s="600"/>
      <c r="D443" s="601"/>
      <c r="E443" s="375"/>
      <c r="F443" s="250"/>
      <c r="G443" s="252">
        <f t="shared" si="123"/>
        <v>0</v>
      </c>
      <c r="H443" s="213" t="s">
        <v>187</v>
      </c>
      <c r="I443" s="236">
        <v>0</v>
      </c>
      <c r="J443" s="252">
        <f t="shared" si="104"/>
        <v>0</v>
      </c>
      <c r="K443" s="360"/>
      <c r="L443" s="361"/>
      <c r="M443" s="326"/>
      <c r="N443" s="228">
        <f t="shared" si="120"/>
        <v>0</v>
      </c>
      <c r="O443" s="268">
        <f t="shared" si="121"/>
        <v>0</v>
      </c>
      <c r="P443" s="345">
        <v>0</v>
      </c>
      <c r="Q443" s="272">
        <f t="shared" si="122"/>
        <v>0</v>
      </c>
      <c r="R443" s="237"/>
      <c r="S443" s="238"/>
      <c r="T443" s="236">
        <v>0</v>
      </c>
      <c r="U443" s="236">
        <v>0</v>
      </c>
      <c r="V443" s="87">
        <f t="shared" si="111"/>
        <v>1</v>
      </c>
      <c r="W443" s="276">
        <f t="shared" si="113"/>
        <v>0</v>
      </c>
      <c r="X443" s="276">
        <f t="shared" si="112"/>
        <v>0</v>
      </c>
      <c r="Y443" s="276">
        <f t="shared" si="114"/>
        <v>0</v>
      </c>
      <c r="Z443" s="276">
        <f t="shared" si="112"/>
        <v>0</v>
      </c>
      <c r="AB443" s="80"/>
      <c r="AC443" s="80"/>
      <c r="AD443" s="81"/>
      <c r="AE443" s="80"/>
      <c r="AF443" s="81"/>
      <c r="AG443" s="82"/>
      <c r="AH443" s="83"/>
      <c r="AI443" s="83"/>
      <c r="AJ443" s="84"/>
      <c r="AK443" s="80"/>
      <c r="AL443" s="80"/>
      <c r="AM443" s="80"/>
      <c r="AN443" s="80"/>
    </row>
    <row r="444" spans="2:40" s="49" customFormat="1" ht="15.95" hidden="1" customHeight="1" outlineLevel="1">
      <c r="B444" s="620"/>
      <c r="C444" s="600"/>
      <c r="D444" s="601"/>
      <c r="E444" s="375"/>
      <c r="F444" s="250"/>
      <c r="G444" s="252">
        <f t="shared" si="123"/>
        <v>0</v>
      </c>
      <c r="H444" s="213" t="s">
        <v>187</v>
      </c>
      <c r="I444" s="236">
        <v>0</v>
      </c>
      <c r="J444" s="252">
        <f t="shared" si="104"/>
        <v>0</v>
      </c>
      <c r="K444" s="360"/>
      <c r="L444" s="361"/>
      <c r="M444" s="326"/>
      <c r="N444" s="228">
        <f t="shared" si="120"/>
        <v>0</v>
      </c>
      <c r="O444" s="268">
        <f t="shared" si="121"/>
        <v>0</v>
      </c>
      <c r="P444" s="345">
        <v>0</v>
      </c>
      <c r="Q444" s="272">
        <f t="shared" si="122"/>
        <v>0</v>
      </c>
      <c r="R444" s="237"/>
      <c r="S444" s="238"/>
      <c r="T444" s="236">
        <v>0</v>
      </c>
      <c r="U444" s="236">
        <v>0</v>
      </c>
      <c r="V444" s="87">
        <f t="shared" si="111"/>
        <v>1</v>
      </c>
      <c r="W444" s="276">
        <f t="shared" si="113"/>
        <v>0</v>
      </c>
      <c r="X444" s="276">
        <f t="shared" si="112"/>
        <v>0</v>
      </c>
      <c r="Y444" s="276">
        <f t="shared" si="114"/>
        <v>0</v>
      </c>
      <c r="Z444" s="276">
        <f t="shared" si="112"/>
        <v>0</v>
      </c>
      <c r="AB444" s="80"/>
      <c r="AC444" s="80"/>
      <c r="AD444" s="81"/>
      <c r="AE444" s="80"/>
      <c r="AF444" s="81"/>
      <c r="AG444" s="82"/>
      <c r="AH444" s="83"/>
      <c r="AI444" s="83"/>
      <c r="AJ444" s="84"/>
      <c r="AK444" s="80"/>
      <c r="AL444" s="80"/>
      <c r="AM444" s="80"/>
      <c r="AN444" s="80"/>
    </row>
    <row r="445" spans="2:40" s="49" customFormat="1" ht="15.95" hidden="1" customHeight="1" outlineLevel="1">
      <c r="B445" s="620"/>
      <c r="C445" s="600"/>
      <c r="D445" s="601"/>
      <c r="E445" s="375"/>
      <c r="F445" s="250"/>
      <c r="G445" s="252">
        <f t="shared" si="123"/>
        <v>0</v>
      </c>
      <c r="H445" s="213" t="s">
        <v>187</v>
      </c>
      <c r="I445" s="236">
        <v>0</v>
      </c>
      <c r="J445" s="252">
        <f t="shared" si="104"/>
        <v>0</v>
      </c>
      <c r="K445" s="360"/>
      <c r="L445" s="361"/>
      <c r="M445" s="326"/>
      <c r="N445" s="228">
        <f t="shared" si="120"/>
        <v>0</v>
      </c>
      <c r="O445" s="268">
        <f t="shared" si="121"/>
        <v>0</v>
      </c>
      <c r="P445" s="345">
        <v>0</v>
      </c>
      <c r="Q445" s="272">
        <f t="shared" si="122"/>
        <v>0</v>
      </c>
      <c r="R445" s="237"/>
      <c r="S445" s="238"/>
      <c r="T445" s="236">
        <v>0</v>
      </c>
      <c r="U445" s="236">
        <v>0</v>
      </c>
      <c r="V445" s="87">
        <f t="shared" si="111"/>
        <v>1</v>
      </c>
      <c r="W445" s="276">
        <f t="shared" si="113"/>
        <v>0</v>
      </c>
      <c r="X445" s="276">
        <f t="shared" si="112"/>
        <v>0</v>
      </c>
      <c r="Y445" s="276">
        <f t="shared" si="114"/>
        <v>0</v>
      </c>
      <c r="Z445" s="276">
        <f t="shared" si="112"/>
        <v>0</v>
      </c>
      <c r="AB445" s="80"/>
      <c r="AC445" s="80"/>
      <c r="AD445" s="81"/>
      <c r="AE445" s="80"/>
      <c r="AF445" s="81"/>
      <c r="AG445" s="82"/>
      <c r="AH445" s="83"/>
      <c r="AI445" s="83"/>
      <c r="AJ445" s="84"/>
      <c r="AK445" s="80"/>
      <c r="AL445" s="80"/>
      <c r="AM445" s="80"/>
      <c r="AN445" s="80"/>
    </row>
    <row r="446" spans="2:40" s="49" customFormat="1" ht="15.95" hidden="1" customHeight="1" outlineLevel="1">
      <c r="B446" s="620"/>
      <c r="C446" s="600"/>
      <c r="D446" s="601"/>
      <c r="E446" s="375"/>
      <c r="F446" s="250"/>
      <c r="G446" s="252">
        <f t="shared" si="123"/>
        <v>0</v>
      </c>
      <c r="H446" s="213" t="s">
        <v>187</v>
      </c>
      <c r="I446" s="236">
        <v>0</v>
      </c>
      <c r="J446" s="252">
        <f t="shared" si="104"/>
        <v>0</v>
      </c>
      <c r="K446" s="360"/>
      <c r="L446" s="361"/>
      <c r="M446" s="326"/>
      <c r="N446" s="228">
        <f t="shared" si="120"/>
        <v>0</v>
      </c>
      <c r="O446" s="268">
        <f t="shared" si="121"/>
        <v>0</v>
      </c>
      <c r="P446" s="345">
        <v>0</v>
      </c>
      <c r="Q446" s="272">
        <f t="shared" si="122"/>
        <v>0</v>
      </c>
      <c r="R446" s="237"/>
      <c r="S446" s="238"/>
      <c r="T446" s="236">
        <v>0</v>
      </c>
      <c r="U446" s="236">
        <v>0</v>
      </c>
      <c r="V446" s="87">
        <f t="shared" si="111"/>
        <v>1</v>
      </c>
      <c r="W446" s="276">
        <f t="shared" si="113"/>
        <v>0</v>
      </c>
      <c r="X446" s="276">
        <f t="shared" si="112"/>
        <v>0</v>
      </c>
      <c r="Y446" s="276">
        <f t="shared" si="114"/>
        <v>0</v>
      </c>
      <c r="Z446" s="276">
        <f t="shared" si="112"/>
        <v>0</v>
      </c>
      <c r="AB446" s="80"/>
      <c r="AC446" s="80"/>
      <c r="AD446" s="81"/>
      <c r="AE446" s="80"/>
      <c r="AF446" s="81"/>
      <c r="AG446" s="82"/>
      <c r="AH446" s="83"/>
      <c r="AI446" s="83"/>
      <c r="AJ446" s="84"/>
      <c r="AK446" s="80"/>
      <c r="AL446" s="80"/>
      <c r="AM446" s="80"/>
      <c r="AN446" s="80"/>
    </row>
    <row r="447" spans="2:40" s="49" customFormat="1" ht="15.95" hidden="1" customHeight="1" outlineLevel="1">
      <c r="B447" s="620"/>
      <c r="C447" s="600"/>
      <c r="D447" s="601"/>
      <c r="E447" s="375"/>
      <c r="F447" s="250"/>
      <c r="G447" s="252">
        <f t="shared" si="123"/>
        <v>0</v>
      </c>
      <c r="H447" s="213" t="s">
        <v>187</v>
      </c>
      <c r="I447" s="236">
        <v>0</v>
      </c>
      <c r="J447" s="252">
        <f t="shared" si="104"/>
        <v>0</v>
      </c>
      <c r="K447" s="360"/>
      <c r="L447" s="361"/>
      <c r="M447" s="326"/>
      <c r="N447" s="228">
        <f t="shared" si="120"/>
        <v>0</v>
      </c>
      <c r="O447" s="268">
        <f t="shared" si="121"/>
        <v>0</v>
      </c>
      <c r="P447" s="345">
        <v>0</v>
      </c>
      <c r="Q447" s="272">
        <f t="shared" si="122"/>
        <v>0</v>
      </c>
      <c r="R447" s="237"/>
      <c r="S447" s="238"/>
      <c r="T447" s="236">
        <v>0</v>
      </c>
      <c r="U447" s="236">
        <v>0</v>
      </c>
      <c r="V447" s="87">
        <f t="shared" si="111"/>
        <v>1</v>
      </c>
      <c r="W447" s="276">
        <f t="shared" si="113"/>
        <v>0</v>
      </c>
      <c r="X447" s="276">
        <f t="shared" si="112"/>
        <v>0</v>
      </c>
      <c r="Y447" s="276">
        <f t="shared" si="114"/>
        <v>0</v>
      </c>
      <c r="Z447" s="276">
        <f t="shared" si="112"/>
        <v>0</v>
      </c>
      <c r="AB447" s="80"/>
      <c r="AC447" s="80"/>
      <c r="AD447" s="81"/>
      <c r="AE447" s="80"/>
      <c r="AF447" s="81"/>
      <c r="AG447" s="82"/>
      <c r="AH447" s="83"/>
      <c r="AI447" s="83"/>
      <c r="AJ447" s="84"/>
      <c r="AK447" s="80"/>
      <c r="AL447" s="80"/>
      <c r="AM447" s="80"/>
      <c r="AN447" s="80"/>
    </row>
    <row r="448" spans="2:40" s="49" customFormat="1" ht="15.95" hidden="1" customHeight="1" outlineLevel="1">
      <c r="B448" s="620"/>
      <c r="C448" s="600"/>
      <c r="D448" s="601"/>
      <c r="E448" s="375"/>
      <c r="F448" s="250"/>
      <c r="G448" s="252">
        <f t="shared" si="123"/>
        <v>0</v>
      </c>
      <c r="H448" s="213" t="s">
        <v>187</v>
      </c>
      <c r="I448" s="236">
        <v>0</v>
      </c>
      <c r="J448" s="252">
        <f t="shared" ref="J448:J452" si="124">I448*F448</f>
        <v>0</v>
      </c>
      <c r="K448" s="360"/>
      <c r="L448" s="361"/>
      <c r="M448" s="326"/>
      <c r="N448" s="228">
        <f t="shared" si="120"/>
        <v>0</v>
      </c>
      <c r="O448" s="268">
        <f t="shared" si="121"/>
        <v>0</v>
      </c>
      <c r="P448" s="345">
        <v>0</v>
      </c>
      <c r="Q448" s="272">
        <f t="shared" si="122"/>
        <v>0</v>
      </c>
      <c r="R448" s="237"/>
      <c r="S448" s="238"/>
      <c r="T448" s="236">
        <v>0</v>
      </c>
      <c r="U448" s="236">
        <v>0</v>
      </c>
      <c r="V448" s="87">
        <f t="shared" si="111"/>
        <v>1</v>
      </c>
      <c r="W448" s="276">
        <f t="shared" si="113"/>
        <v>0</v>
      </c>
      <c r="X448" s="276">
        <f t="shared" si="112"/>
        <v>0</v>
      </c>
      <c r="Y448" s="276">
        <f t="shared" si="114"/>
        <v>0</v>
      </c>
      <c r="Z448" s="276">
        <f t="shared" si="112"/>
        <v>0</v>
      </c>
      <c r="AB448" s="80"/>
      <c r="AC448" s="80"/>
      <c r="AD448" s="81"/>
      <c r="AE448" s="80"/>
      <c r="AF448" s="81"/>
      <c r="AG448" s="82"/>
      <c r="AH448" s="83"/>
      <c r="AI448" s="83"/>
      <c r="AJ448" s="84"/>
      <c r="AK448" s="80"/>
      <c r="AL448" s="80"/>
      <c r="AM448" s="80"/>
      <c r="AN448" s="80"/>
    </row>
    <row r="449" spans="2:40" s="49" customFormat="1" ht="15.95" hidden="1" customHeight="1" outlineLevel="1">
      <c r="B449" s="620"/>
      <c r="C449" s="600"/>
      <c r="D449" s="601"/>
      <c r="E449" s="375"/>
      <c r="F449" s="250"/>
      <c r="G449" s="252">
        <f t="shared" si="123"/>
        <v>0</v>
      </c>
      <c r="H449" s="213" t="s">
        <v>187</v>
      </c>
      <c r="I449" s="236">
        <v>0</v>
      </c>
      <c r="J449" s="252">
        <f t="shared" si="124"/>
        <v>0</v>
      </c>
      <c r="K449" s="360"/>
      <c r="L449" s="361"/>
      <c r="M449" s="326"/>
      <c r="N449" s="228">
        <f t="shared" si="120"/>
        <v>0</v>
      </c>
      <c r="O449" s="268">
        <f t="shared" si="121"/>
        <v>0</v>
      </c>
      <c r="P449" s="345">
        <v>0</v>
      </c>
      <c r="Q449" s="272">
        <f t="shared" si="122"/>
        <v>0</v>
      </c>
      <c r="R449" s="237"/>
      <c r="S449" s="238"/>
      <c r="T449" s="236">
        <v>0</v>
      </c>
      <c r="U449" s="236">
        <v>0</v>
      </c>
      <c r="V449" s="87">
        <f t="shared" si="111"/>
        <v>1</v>
      </c>
      <c r="W449" s="276">
        <f t="shared" si="113"/>
        <v>0</v>
      </c>
      <c r="X449" s="276">
        <f t="shared" si="112"/>
        <v>0</v>
      </c>
      <c r="Y449" s="276">
        <f t="shared" si="114"/>
        <v>0</v>
      </c>
      <c r="Z449" s="276">
        <f t="shared" si="112"/>
        <v>0</v>
      </c>
      <c r="AB449" s="80"/>
      <c r="AC449" s="80"/>
      <c r="AD449" s="81"/>
      <c r="AE449" s="80"/>
      <c r="AF449" s="81"/>
      <c r="AG449" s="82"/>
      <c r="AH449" s="83"/>
      <c r="AI449" s="83"/>
      <c r="AJ449" s="84"/>
      <c r="AK449" s="80"/>
      <c r="AL449" s="80"/>
      <c r="AM449" s="80"/>
      <c r="AN449" s="80"/>
    </row>
    <row r="450" spans="2:40" s="49" customFormat="1" ht="15.95" hidden="1" customHeight="1" outlineLevel="1">
      <c r="B450" s="620"/>
      <c r="C450" s="600"/>
      <c r="D450" s="601"/>
      <c r="E450" s="375"/>
      <c r="F450" s="250"/>
      <c r="G450" s="252">
        <f t="shared" si="123"/>
        <v>0</v>
      </c>
      <c r="H450" s="213" t="s">
        <v>187</v>
      </c>
      <c r="I450" s="236">
        <v>0</v>
      </c>
      <c r="J450" s="252">
        <f t="shared" si="124"/>
        <v>0</v>
      </c>
      <c r="K450" s="360"/>
      <c r="L450" s="361"/>
      <c r="M450" s="326"/>
      <c r="N450" s="228">
        <f t="shared" si="120"/>
        <v>0</v>
      </c>
      <c r="O450" s="268">
        <f t="shared" si="121"/>
        <v>0</v>
      </c>
      <c r="P450" s="345">
        <v>0</v>
      </c>
      <c r="Q450" s="272">
        <f t="shared" si="122"/>
        <v>0</v>
      </c>
      <c r="R450" s="237"/>
      <c r="S450" s="238"/>
      <c r="T450" s="236">
        <v>0</v>
      </c>
      <c r="U450" s="236">
        <v>0</v>
      </c>
      <c r="V450" s="87">
        <f t="shared" si="111"/>
        <v>1</v>
      </c>
      <c r="W450" s="276">
        <f t="shared" si="113"/>
        <v>0</v>
      </c>
      <c r="X450" s="276">
        <f t="shared" si="112"/>
        <v>0</v>
      </c>
      <c r="Y450" s="276">
        <f t="shared" si="114"/>
        <v>0</v>
      </c>
      <c r="Z450" s="276">
        <f t="shared" si="112"/>
        <v>0</v>
      </c>
      <c r="AB450" s="80"/>
      <c r="AC450" s="80"/>
      <c r="AD450" s="81"/>
      <c r="AE450" s="80"/>
      <c r="AF450" s="81"/>
      <c r="AG450" s="82"/>
      <c r="AH450" s="83"/>
      <c r="AI450" s="83"/>
      <c r="AJ450" s="84"/>
      <c r="AK450" s="80"/>
      <c r="AL450" s="80"/>
      <c r="AM450" s="80"/>
      <c r="AN450" s="80"/>
    </row>
    <row r="451" spans="2:40" s="49" customFormat="1" ht="15.95" hidden="1" customHeight="1" outlineLevel="1">
      <c r="B451" s="620"/>
      <c r="C451" s="600"/>
      <c r="D451" s="601"/>
      <c r="E451" s="375"/>
      <c r="F451" s="250"/>
      <c r="G451" s="252">
        <f t="shared" si="123"/>
        <v>0</v>
      </c>
      <c r="H451" s="213" t="s">
        <v>187</v>
      </c>
      <c r="I451" s="236">
        <v>0</v>
      </c>
      <c r="J451" s="252">
        <f t="shared" si="124"/>
        <v>0</v>
      </c>
      <c r="K451" s="360"/>
      <c r="L451" s="361"/>
      <c r="M451" s="326"/>
      <c r="N451" s="228">
        <f t="shared" si="120"/>
        <v>0</v>
      </c>
      <c r="O451" s="268">
        <f t="shared" si="121"/>
        <v>0</v>
      </c>
      <c r="P451" s="345">
        <v>0</v>
      </c>
      <c r="Q451" s="272">
        <f t="shared" si="122"/>
        <v>0</v>
      </c>
      <c r="R451" s="237"/>
      <c r="S451" s="238"/>
      <c r="T451" s="236">
        <v>0</v>
      </c>
      <c r="U451" s="236">
        <v>0</v>
      </c>
      <c r="V451" s="87">
        <f t="shared" si="111"/>
        <v>1</v>
      </c>
      <c r="W451" s="276">
        <f t="shared" si="113"/>
        <v>0</v>
      </c>
      <c r="X451" s="276">
        <f t="shared" si="112"/>
        <v>0</v>
      </c>
      <c r="Y451" s="276">
        <f t="shared" si="114"/>
        <v>0</v>
      </c>
      <c r="Z451" s="276">
        <f t="shared" si="112"/>
        <v>0</v>
      </c>
      <c r="AB451" s="80"/>
      <c r="AC451" s="80"/>
      <c r="AD451" s="81"/>
      <c r="AE451" s="80"/>
      <c r="AF451" s="81"/>
      <c r="AG451" s="82"/>
      <c r="AH451" s="83"/>
      <c r="AI451" s="83"/>
      <c r="AJ451" s="84"/>
      <c r="AK451" s="80"/>
      <c r="AL451" s="80"/>
      <c r="AM451" s="80"/>
      <c r="AN451" s="80"/>
    </row>
    <row r="452" spans="2:40" s="49" customFormat="1" ht="15.95" hidden="1" customHeight="1" outlineLevel="1">
      <c r="B452" s="620"/>
      <c r="C452" s="600"/>
      <c r="D452" s="601"/>
      <c r="E452" s="375"/>
      <c r="F452" s="250"/>
      <c r="G452" s="252">
        <f t="shared" si="123"/>
        <v>0</v>
      </c>
      <c r="H452" s="213" t="s">
        <v>187</v>
      </c>
      <c r="I452" s="236">
        <v>0</v>
      </c>
      <c r="J452" s="252">
        <f t="shared" si="124"/>
        <v>0</v>
      </c>
      <c r="K452" s="360"/>
      <c r="L452" s="361"/>
      <c r="M452" s="326"/>
      <c r="N452" s="228">
        <f t="shared" si="120"/>
        <v>0</v>
      </c>
      <c r="O452" s="268">
        <f t="shared" si="121"/>
        <v>0</v>
      </c>
      <c r="P452" s="345">
        <v>0</v>
      </c>
      <c r="Q452" s="272">
        <f t="shared" si="122"/>
        <v>0</v>
      </c>
      <c r="R452" s="237"/>
      <c r="S452" s="238"/>
      <c r="T452" s="236">
        <v>0</v>
      </c>
      <c r="U452" s="236">
        <v>0</v>
      </c>
      <c r="V452" s="87">
        <f t="shared" si="111"/>
        <v>1</v>
      </c>
      <c r="W452" s="276">
        <f t="shared" si="113"/>
        <v>0</v>
      </c>
      <c r="X452" s="276">
        <f t="shared" si="112"/>
        <v>0</v>
      </c>
      <c r="Y452" s="276">
        <f t="shared" si="114"/>
        <v>0</v>
      </c>
      <c r="Z452" s="276">
        <f t="shared" si="112"/>
        <v>0</v>
      </c>
      <c r="AB452" s="80"/>
      <c r="AC452" s="80"/>
      <c r="AD452" s="81"/>
      <c r="AE452" s="80"/>
      <c r="AF452" s="81"/>
      <c r="AG452" s="82"/>
      <c r="AH452" s="83"/>
      <c r="AI452" s="83"/>
      <c r="AJ452" s="84"/>
      <c r="AK452" s="80"/>
      <c r="AL452" s="80"/>
      <c r="AM452" s="80"/>
      <c r="AN452" s="80"/>
    </row>
    <row r="453" spans="2:40" s="49" customFormat="1" ht="15.95" hidden="1" customHeight="1" outlineLevel="1">
      <c r="B453" s="620"/>
      <c r="C453" s="600"/>
      <c r="D453" s="601"/>
      <c r="E453" s="375"/>
      <c r="F453" s="250"/>
      <c r="G453" s="252">
        <f t="shared" si="123"/>
        <v>0</v>
      </c>
      <c r="H453" s="213" t="s">
        <v>187</v>
      </c>
      <c r="I453" s="236">
        <v>0</v>
      </c>
      <c r="J453" s="252">
        <f>I453*F453</f>
        <v>0</v>
      </c>
      <c r="K453" s="360"/>
      <c r="L453" s="361"/>
      <c r="M453" s="326"/>
      <c r="N453" s="228">
        <f t="shared" si="120"/>
        <v>0</v>
      </c>
      <c r="O453" s="268">
        <f t="shared" si="121"/>
        <v>0</v>
      </c>
      <c r="P453" s="345">
        <v>0</v>
      </c>
      <c r="Q453" s="272">
        <f t="shared" si="122"/>
        <v>0</v>
      </c>
      <c r="R453" s="237"/>
      <c r="S453" s="238"/>
      <c r="T453" s="236">
        <v>0</v>
      </c>
      <c r="U453" s="236">
        <v>0</v>
      </c>
      <c r="V453" s="87">
        <f t="shared" si="111"/>
        <v>1</v>
      </c>
      <c r="W453" s="276">
        <f t="shared" si="113"/>
        <v>0</v>
      </c>
      <c r="X453" s="276">
        <f t="shared" si="112"/>
        <v>0</v>
      </c>
      <c r="Y453" s="276">
        <f t="shared" si="114"/>
        <v>0</v>
      </c>
      <c r="Z453" s="276">
        <f t="shared" si="112"/>
        <v>0</v>
      </c>
      <c r="AB453" s="80"/>
      <c r="AC453" s="80"/>
      <c r="AD453" s="81"/>
      <c r="AE453" s="80"/>
      <c r="AF453" s="81"/>
      <c r="AG453" s="82"/>
      <c r="AH453" s="83"/>
      <c r="AI453" s="83"/>
      <c r="AJ453" s="84"/>
      <c r="AK453" s="80"/>
      <c r="AL453" s="80"/>
      <c r="AM453" s="80"/>
      <c r="AN453" s="80"/>
    </row>
    <row r="454" spans="2:40" s="49" customFormat="1" ht="15.95" hidden="1" customHeight="1" outlineLevel="1" thickBot="1">
      <c r="B454" s="625"/>
      <c r="C454" s="626"/>
      <c r="D454" s="627"/>
      <c r="E454" s="376"/>
      <c r="F454" s="251"/>
      <c r="G454" s="253">
        <f t="shared" si="123"/>
        <v>0</v>
      </c>
      <c r="H454" s="90" t="s">
        <v>187</v>
      </c>
      <c r="I454" s="486">
        <v>0</v>
      </c>
      <c r="J454" s="253">
        <f>I454*F454</f>
        <v>0</v>
      </c>
      <c r="K454" s="362"/>
      <c r="L454" s="363"/>
      <c r="M454" s="327"/>
      <c r="N454" s="228">
        <f t="shared" si="120"/>
        <v>0</v>
      </c>
      <c r="O454" s="270">
        <f>F454*N454</f>
        <v>0</v>
      </c>
      <c r="P454" s="346">
        <v>0</v>
      </c>
      <c r="Q454" s="347">
        <f>O454*P454</f>
        <v>0</v>
      </c>
      <c r="R454" s="244"/>
      <c r="S454" s="245"/>
      <c r="T454" s="486">
        <v>0</v>
      </c>
      <c r="U454" s="490">
        <v>0</v>
      </c>
      <c r="V454" s="274">
        <f t="shared" si="111"/>
        <v>1</v>
      </c>
      <c r="W454" s="279">
        <f>T454*(F454+O454)</f>
        <v>0</v>
      </c>
      <c r="X454" s="280">
        <f t="shared" si="112"/>
        <v>0</v>
      </c>
      <c r="Y454" s="280">
        <f t="shared" si="114"/>
        <v>0</v>
      </c>
      <c r="Z454" s="280">
        <f>IF(AND(Y454&lt;&gt;0,$D$31&lt;&gt;0),Y454/$D$31,0)</f>
        <v>0</v>
      </c>
      <c r="AB454" s="80"/>
      <c r="AC454" s="80"/>
      <c r="AD454" s="81"/>
      <c r="AE454" s="80"/>
      <c r="AF454" s="81"/>
      <c r="AG454" s="82"/>
      <c r="AH454" s="83"/>
      <c r="AI454" s="83"/>
      <c r="AJ454" s="84"/>
      <c r="AK454" s="80"/>
      <c r="AL454" s="80"/>
      <c r="AM454" s="80"/>
      <c r="AN454" s="80"/>
    </row>
    <row r="455" spans="2:40" s="49" customFormat="1" ht="16.5" collapsed="1" thickBot="1">
      <c r="B455" s="372"/>
      <c r="C455" s="377" t="s">
        <v>74</v>
      </c>
      <c r="D455" s="378"/>
      <c r="E455" s="379"/>
      <c r="F455" s="506">
        <f>SUM(F91,F107,F123,F139,F155,F176,F197,F218,F239,F255,F276,F292,F313,F329,F350,F371,F392,F413,F434)</f>
        <v>4035232.4365999997</v>
      </c>
      <c r="G455" s="506">
        <f t="shared" si="123"/>
        <v>2849.7404213276832</v>
      </c>
      <c r="H455" s="380"/>
      <c r="I455" s="380"/>
      <c r="J455" s="506">
        <f>SUM(J91,J107,J123,J139,J155,J176,J197,J218,J239,J255,J276,J292,J313,J329,J350,J371,J392,J413,J434)</f>
        <v>172931.50044000003</v>
      </c>
      <c r="K455" s="381"/>
      <c r="L455" s="382"/>
      <c r="M455" s="383"/>
      <c r="N455" s="383"/>
      <c r="O455" s="506">
        <f>SUM(O91,O107,O123,O139,O155,O176,O197,O218,O239,O255,O276,O292,O313,O329,O350,O371,O392,O413,O434)</f>
        <v>54489.744199999994</v>
      </c>
      <c r="P455" s="380"/>
      <c r="Q455" s="506">
        <f>SUM(Q91,Q107,Q123,Q139,Q155,Q176,Q197,Q218,Q239,Q255,Q276,Q292,Q313,Q329,Q350,Q371,Q392,Q413,Q434)</f>
        <v>3491.3168500000002</v>
      </c>
      <c r="R455" s="384"/>
      <c r="S455" s="383"/>
      <c r="T455" s="507">
        <f>IF(AND($F$455&lt;&gt;0,$O$455&lt;&gt;0),SUM(W91,W107,W123,W139,W155,W176,W197,W218,W239,W255,W276,W292,W313,W329,W350,W371,W392,W413,W434)/($F$455+$O$455),0)</f>
        <v>0</v>
      </c>
      <c r="U455" s="507">
        <f>IF(AND($F$455&lt;&gt;0,$O$455&lt;&gt;0),SUM(Y91,Y107,Y123,Y139,Y155,Y176,Y197,Y218,Y239,Y255,Y276,Y292,Y313,Y329,Y350,Y371,Y392,Y413,Y434)/($F$455+$O$455),0)</f>
        <v>0.94890243155853637</v>
      </c>
      <c r="V455" s="508">
        <f>1-T455-U455</f>
        <v>5.1097568441463626E-2</v>
      </c>
      <c r="W455" s="506">
        <f>SUM(W91,W107,W123,W139,W155,W176,W197,W218,W239,W255,W276,W292,W313,W329,W350,W371,W392,W413,W434)</f>
        <v>0</v>
      </c>
      <c r="X455" s="506">
        <f>SUM(X91,X107,X123,X139,X155,X176,X197,X218,X239,X255,X276,X292,X313,X329,X350,X371,X392,X413,X434)</f>
        <v>0</v>
      </c>
      <c r="Y455" s="506">
        <f>SUM(Y91,Y107,Y123,Y139,Y155,Y176,Y197,Y218,Y239,Y255,Y276,Y292,Y313,Y329,Y350,Y371,Y392,Y413,Y434)</f>
        <v>3880747.3217599997</v>
      </c>
      <c r="Z455" s="506">
        <f>SUM(Z91,Z107,Z123,Z139,Z155,Z176,Z197,Z218,Z239,Z255,Z276,Z292,Z313,Z329,Z350,Z371,Z392,Z413,Z434)</f>
        <v>2740.640763954802</v>
      </c>
      <c r="AC455" s="91"/>
      <c r="AD455" s="65"/>
      <c r="AE455" s="91"/>
      <c r="AH455" s="92"/>
      <c r="AI455" s="92"/>
      <c r="AJ455" s="92"/>
      <c r="AK455" s="91"/>
      <c r="AL455" s="91"/>
      <c r="AM455" s="91"/>
      <c r="AN455" s="91"/>
    </row>
    <row r="456" spans="2:40" s="49" customFormat="1" ht="15.75">
      <c r="B456" s="372"/>
      <c r="C456" s="370"/>
      <c r="D456" s="370"/>
      <c r="E456" s="385"/>
      <c r="F456" s="386"/>
      <c r="G456" s="386"/>
      <c r="H456" s="385"/>
      <c r="I456" s="385"/>
      <c r="J456" s="386"/>
      <c r="K456" s="387"/>
      <c r="L456" s="387"/>
      <c r="M456" s="388"/>
      <c r="N456" s="388"/>
      <c r="O456" s="386"/>
      <c r="P456" s="385"/>
      <c r="Q456" s="386"/>
      <c r="R456" s="388"/>
      <c r="S456" s="388"/>
      <c r="T456" s="389"/>
      <c r="U456" s="389"/>
      <c r="V456" s="389"/>
      <c r="W456" s="386"/>
      <c r="X456" s="386"/>
      <c r="Y456" s="386"/>
      <c r="Z456" s="386"/>
      <c r="AC456" s="91"/>
      <c r="AD456" s="65"/>
      <c r="AE456" s="91"/>
      <c r="AH456" s="92"/>
      <c r="AI456" s="92"/>
      <c r="AJ456" s="92"/>
      <c r="AK456" s="91"/>
      <c r="AL456" s="91"/>
      <c r="AM456" s="91"/>
      <c r="AN456" s="91"/>
    </row>
    <row r="457" spans="2:40" s="49" customFormat="1" ht="15.75">
      <c r="B457" s="372"/>
      <c r="C457" s="370"/>
      <c r="D457" s="370"/>
      <c r="E457" s="385"/>
      <c r="F457" s="386"/>
      <c r="G457" s="386"/>
      <c r="H457" s="385"/>
      <c r="I457" s="385"/>
      <c r="J457" s="386"/>
      <c r="K457" s="387"/>
      <c r="L457" s="387"/>
      <c r="M457" s="388"/>
      <c r="N457" s="388"/>
      <c r="O457" s="386"/>
      <c r="P457" s="385"/>
      <c r="Q457" s="386"/>
      <c r="R457" s="388"/>
      <c r="S457" s="388"/>
      <c r="T457" s="389"/>
      <c r="U457" s="389"/>
      <c r="V457" s="389"/>
      <c r="W457" s="386"/>
      <c r="X457" s="386"/>
      <c r="Y457" s="386"/>
      <c r="Z457" s="386"/>
      <c r="AC457" s="91"/>
      <c r="AD457" s="65"/>
      <c r="AE457" s="91"/>
      <c r="AH457" s="92"/>
      <c r="AI457" s="92"/>
      <c r="AJ457" s="92"/>
      <c r="AK457" s="91"/>
      <c r="AL457" s="91"/>
      <c r="AM457" s="91"/>
      <c r="AN457" s="91"/>
    </row>
    <row r="458" spans="2:40" s="49" customFormat="1" ht="15.75">
      <c r="B458" s="93"/>
      <c r="C458" s="94"/>
      <c r="D458" s="50"/>
      <c r="E458" s="50"/>
      <c r="F458" s="51"/>
      <c r="G458" s="51"/>
      <c r="H458" s="51"/>
      <c r="I458" s="51"/>
    </row>
    <row r="459" spans="2:40" s="49" customFormat="1" ht="14.25" customHeight="1">
      <c r="D459" s="65"/>
      <c r="E459" s="65"/>
    </row>
    <row r="460" spans="2:40" s="49" customFormat="1" ht="18">
      <c r="B460" s="66" t="s">
        <v>100</v>
      </c>
      <c r="C460" s="95"/>
      <c r="D460" s="65"/>
      <c r="E460" s="65"/>
    </row>
    <row r="461" spans="2:40" s="49" customFormat="1" ht="16.5" thickBot="1">
      <c r="B461" s="330" t="s">
        <v>173</v>
      </c>
      <c r="C461" s="67"/>
      <c r="D461" s="65"/>
      <c r="E461" s="65"/>
    </row>
    <row r="462" spans="2:40" s="49" customFormat="1" ht="27" customHeight="1" thickTop="1" thickBot="1">
      <c r="B462" s="96"/>
      <c r="C462" s="96"/>
      <c r="D462" s="96"/>
      <c r="E462" s="585" t="s">
        <v>76</v>
      </c>
      <c r="F462" s="586"/>
      <c r="G462" s="587"/>
      <c r="H462" s="578" t="s">
        <v>178</v>
      </c>
      <c r="I462" s="579"/>
      <c r="J462" s="579"/>
      <c r="K462" s="579"/>
      <c r="L462" s="579"/>
      <c r="M462" s="584"/>
      <c r="N462" s="568" t="s">
        <v>176</v>
      </c>
      <c r="O462" s="569"/>
      <c r="P462" s="569"/>
      <c r="Q462" s="570"/>
      <c r="R462" s="97"/>
      <c r="S462" s="97"/>
    </row>
    <row r="463" spans="2:40" s="49" customFormat="1" ht="27" customHeight="1" thickTop="1" thickBot="1">
      <c r="B463" s="96"/>
      <c r="C463" s="96"/>
      <c r="D463" s="96"/>
      <c r="E463" s="549"/>
      <c r="F463" s="550"/>
      <c r="G463" s="551"/>
      <c r="H463" s="578" t="s">
        <v>170</v>
      </c>
      <c r="I463" s="579"/>
      <c r="J463" s="578" t="s">
        <v>171</v>
      </c>
      <c r="K463" s="579"/>
      <c r="L463" s="578" t="s">
        <v>177</v>
      </c>
      <c r="M463" s="579"/>
      <c r="N463" s="580"/>
      <c r="O463" s="581"/>
      <c r="P463" s="581"/>
      <c r="Q463" s="582"/>
    </row>
    <row r="464" spans="2:40" s="49" customFormat="1" ht="63.75" customHeight="1" thickBot="1">
      <c r="B464" s="98"/>
      <c r="C464" s="98" t="s">
        <v>179</v>
      </c>
      <c r="D464" s="98" t="s">
        <v>75</v>
      </c>
      <c r="E464" s="491" t="s">
        <v>77</v>
      </c>
      <c r="F464" s="496" t="s">
        <v>186</v>
      </c>
      <c r="G464" s="497" t="s">
        <v>253</v>
      </c>
      <c r="H464" s="99" t="s">
        <v>78</v>
      </c>
      <c r="I464" s="100" t="s">
        <v>172</v>
      </c>
      <c r="J464" s="101" t="s">
        <v>184</v>
      </c>
      <c r="K464" s="102" t="s">
        <v>79</v>
      </c>
      <c r="L464" s="103" t="s">
        <v>174</v>
      </c>
      <c r="M464" s="104" t="s">
        <v>175</v>
      </c>
      <c r="N464" s="492" t="s">
        <v>80</v>
      </c>
      <c r="O464" s="493" t="s">
        <v>81</v>
      </c>
      <c r="P464" s="494" t="s">
        <v>82</v>
      </c>
      <c r="Q464" s="495" t="s">
        <v>192</v>
      </c>
    </row>
    <row r="465" spans="1:17" s="49" customFormat="1" ht="21.6" customHeight="1" thickBot="1">
      <c r="B465" s="97"/>
      <c r="C465" s="97"/>
      <c r="D465" s="97"/>
      <c r="E465" s="509" t="s">
        <v>36</v>
      </c>
      <c r="F465" s="105"/>
      <c r="G465" s="105"/>
      <c r="H465" s="105"/>
      <c r="I465" s="105"/>
      <c r="J465" s="105"/>
      <c r="K465" s="105"/>
      <c r="L465" s="105"/>
      <c r="M465" s="105"/>
      <c r="N465" s="105"/>
      <c r="O465" s="105"/>
      <c r="P465" s="105"/>
      <c r="Q465" s="106"/>
    </row>
    <row r="466" spans="1:17" s="49" customFormat="1" ht="16.5" thickTop="1">
      <c r="B466" s="107">
        <v>1</v>
      </c>
      <c r="C466" s="108" t="s">
        <v>83</v>
      </c>
      <c r="D466" s="184" t="s">
        <v>408</v>
      </c>
      <c r="E466" s="185">
        <v>336</v>
      </c>
      <c r="F466" s="109">
        <f>IF($D$31&gt;0,IF(E466&gt;0,E466/$D$31,0),0)</f>
        <v>0.23728813559322035</v>
      </c>
      <c r="G466" s="110">
        <f>F466</f>
        <v>0.23728813559322035</v>
      </c>
      <c r="H466" s="283">
        <v>0</v>
      </c>
      <c r="I466" s="284">
        <v>0</v>
      </c>
      <c r="J466" s="285">
        <v>0</v>
      </c>
      <c r="K466" s="284">
        <v>0.99</v>
      </c>
      <c r="L466" s="285">
        <v>0</v>
      </c>
      <c r="M466" s="286">
        <v>0.01</v>
      </c>
      <c r="N466" s="111">
        <f>SUM(H466:I466)</f>
        <v>0</v>
      </c>
      <c r="O466" s="111">
        <f>SUM(J466:K466)</f>
        <v>0.99</v>
      </c>
      <c r="P466" s="112">
        <f>SUM(N466:O466)</f>
        <v>0.99</v>
      </c>
      <c r="Q466" s="113">
        <f>SUM(H466:M466)</f>
        <v>1</v>
      </c>
    </row>
    <row r="467" spans="1:17" s="49" customFormat="1" ht="15.75">
      <c r="B467" s="114">
        <v>2.1</v>
      </c>
      <c r="C467" s="115" t="s">
        <v>193</v>
      </c>
      <c r="D467" s="186" t="s">
        <v>408</v>
      </c>
      <c r="E467" s="187">
        <v>5376</v>
      </c>
      <c r="F467" s="116">
        <f>IF($D$31&gt;0,IF(E467&gt;0,E467/$D$31,0),0)</f>
        <v>3.7966101694915255</v>
      </c>
      <c r="G467" s="117">
        <f>F467</f>
        <v>3.7966101694915255</v>
      </c>
      <c r="H467" s="287">
        <v>0</v>
      </c>
      <c r="I467" s="288">
        <v>0</v>
      </c>
      <c r="J467" s="289">
        <v>0</v>
      </c>
      <c r="K467" s="288">
        <v>0.95</v>
      </c>
      <c r="L467" s="289">
        <v>0.05</v>
      </c>
      <c r="M467" s="290">
        <v>0</v>
      </c>
      <c r="N467" s="118">
        <f>SUM(H467:I467)</f>
        <v>0</v>
      </c>
      <c r="O467" s="118">
        <f>SUM(J467:K467)</f>
        <v>0.95</v>
      </c>
      <c r="P467" s="119">
        <f>SUM(N467:O467)</f>
        <v>0.95</v>
      </c>
      <c r="Q467" s="113">
        <f>SUM(H467:M467)</f>
        <v>1</v>
      </c>
    </row>
    <row r="468" spans="1:17" s="49" customFormat="1" ht="16.5" thickBot="1">
      <c r="B468" s="114">
        <v>2.8</v>
      </c>
      <c r="C468" s="115" t="s">
        <v>84</v>
      </c>
      <c r="D468" s="186" t="s">
        <v>408</v>
      </c>
      <c r="E468" s="188">
        <v>92</v>
      </c>
      <c r="F468" s="120">
        <f>IF($D$31&gt;0,IF(E468&gt;0,E468/$D$31,0),0)</f>
        <v>6.4971751412429377E-2</v>
      </c>
      <c r="G468" s="121">
        <f>F468</f>
        <v>6.4971751412429377E-2</v>
      </c>
      <c r="H468" s="291">
        <v>0</v>
      </c>
      <c r="I468" s="292">
        <v>0</v>
      </c>
      <c r="J468" s="293">
        <v>0</v>
      </c>
      <c r="K468" s="292">
        <v>0.96</v>
      </c>
      <c r="L468" s="293">
        <v>0</v>
      </c>
      <c r="M468" s="294">
        <v>0.04</v>
      </c>
      <c r="N468" s="122">
        <f>SUM(H468:I468)</f>
        <v>0</v>
      </c>
      <c r="O468" s="122">
        <f>SUM(J468:K468)</f>
        <v>0.96</v>
      </c>
      <c r="P468" s="123">
        <f>SUM(N468:O468)</f>
        <v>0.96</v>
      </c>
      <c r="Q468" s="124">
        <f>SUM(H468:M468)</f>
        <v>1</v>
      </c>
    </row>
    <row r="469" spans="1:17" s="49" customFormat="1" ht="21.6" customHeight="1" thickTop="1" thickBot="1">
      <c r="C469" s="65"/>
      <c r="D469" s="65"/>
      <c r="E469" s="511" t="s">
        <v>37</v>
      </c>
      <c r="F469" s="125"/>
      <c r="G469" s="125"/>
      <c r="H469" s="295"/>
      <c r="I469" s="295"/>
      <c r="J469" s="295"/>
      <c r="K469" s="295"/>
      <c r="L469" s="295"/>
      <c r="M469" s="295"/>
      <c r="N469" s="125"/>
      <c r="O469" s="125"/>
      <c r="P469" s="126"/>
      <c r="Q469" s="127"/>
    </row>
    <row r="470" spans="1:17" s="49" customFormat="1" ht="17.25" thickTop="1" thickBot="1">
      <c r="B470" s="128">
        <v>3</v>
      </c>
      <c r="C470" s="115" t="s">
        <v>85</v>
      </c>
      <c r="D470" s="186" t="s">
        <v>408</v>
      </c>
      <c r="E470" s="129">
        <f>IF(ISNUMBER(O455),O455/1000,0)</f>
        <v>54.489744199999997</v>
      </c>
      <c r="F470" s="130">
        <f>IF($D$31&gt;0,IF(E470&gt;0,E470/$D$31,0),0)</f>
        <v>3.8481457768361579E-2</v>
      </c>
      <c r="G470" s="131" t="s">
        <v>187</v>
      </c>
      <c r="H470" s="296"/>
      <c r="I470" s="297"/>
      <c r="J470" s="298"/>
      <c r="K470" s="297"/>
      <c r="L470" s="298"/>
      <c r="M470" s="299"/>
      <c r="N470" s="132">
        <f>SUM(H470:I470)</f>
        <v>0</v>
      </c>
      <c r="O470" s="133">
        <f>SUM(J470:K470)</f>
        <v>0</v>
      </c>
      <c r="P470" s="134">
        <f>SUM(N470:O470)</f>
        <v>0</v>
      </c>
      <c r="Q470" s="113">
        <f>SUM(H470:M470)</f>
        <v>0</v>
      </c>
    </row>
    <row r="471" spans="1:17" s="49" customFormat="1" ht="16.5" thickBot="1">
      <c r="B471" s="114">
        <v>4</v>
      </c>
      <c r="C471" s="115" t="s">
        <v>84</v>
      </c>
      <c r="D471" s="186" t="s">
        <v>408</v>
      </c>
      <c r="E471" s="129">
        <f>IF(ISNUMBER(Q455),Q455/1000,0)</f>
        <v>3.49131685</v>
      </c>
      <c r="F471" s="135">
        <f>IF($D$31&gt;0,IF(E471&gt;0,E471/$D$31,0),0)</f>
        <v>2.4656192443502827E-3</v>
      </c>
      <c r="G471" s="136" t="s">
        <v>187</v>
      </c>
      <c r="H471" s="300"/>
      <c r="I471" s="301"/>
      <c r="J471" s="302"/>
      <c r="K471" s="301"/>
      <c r="L471" s="302"/>
      <c r="M471" s="303"/>
      <c r="N471" s="137">
        <f>SUM(H471:I471)</f>
        <v>0</v>
      </c>
      <c r="O471" s="118">
        <f>SUM(J471:K471)</f>
        <v>0</v>
      </c>
      <c r="P471" s="138">
        <f>SUM(N471:O471)</f>
        <v>0</v>
      </c>
      <c r="Q471" s="113">
        <f>SUM(H471:M471)</f>
        <v>0</v>
      </c>
    </row>
    <row r="472" spans="1:17" s="49" customFormat="1" ht="35.25" thickBot="1">
      <c r="B472" s="139"/>
      <c r="C472" s="140"/>
      <c r="D472" s="141"/>
      <c r="E472" s="142" t="s">
        <v>241</v>
      </c>
      <c r="F472" s="143" t="s">
        <v>242</v>
      </c>
      <c r="G472" s="144" t="s">
        <v>185</v>
      </c>
      <c r="H472" s="99" t="s">
        <v>78</v>
      </c>
      <c r="I472" s="100" t="s">
        <v>172</v>
      </c>
      <c r="J472" s="145" t="s">
        <v>180</v>
      </c>
      <c r="K472" s="146" t="s">
        <v>79</v>
      </c>
      <c r="L472" s="147" t="s">
        <v>174</v>
      </c>
      <c r="M472" s="104" t="s">
        <v>175</v>
      </c>
      <c r="N472" s="328" t="s">
        <v>80</v>
      </c>
      <c r="O472" s="148" t="s">
        <v>81</v>
      </c>
      <c r="P472" s="329" t="s">
        <v>82</v>
      </c>
      <c r="Q472" s="149" t="s">
        <v>192</v>
      </c>
    </row>
    <row r="473" spans="1:17" s="49" customFormat="1" ht="15.75">
      <c r="B473" s="150">
        <v>5</v>
      </c>
      <c r="C473" s="151" t="s">
        <v>86</v>
      </c>
      <c r="D473" s="189" t="s">
        <v>408</v>
      </c>
      <c r="E473" s="190">
        <v>79</v>
      </c>
      <c r="F473" s="152">
        <f>IF($D$31&gt;0,IF(E473&gt;0,E473/$D$31,0),0)</f>
        <v>5.5790960451977401E-2</v>
      </c>
      <c r="G473" s="153">
        <f>F473</f>
        <v>5.5790960451977401E-2</v>
      </c>
      <c r="H473" s="304">
        <v>0</v>
      </c>
      <c r="I473" s="305">
        <v>0</v>
      </c>
      <c r="J473" s="306">
        <v>0</v>
      </c>
      <c r="K473" s="307">
        <v>0.7</v>
      </c>
      <c r="L473" s="308">
        <v>0</v>
      </c>
      <c r="M473" s="290">
        <v>0.3</v>
      </c>
      <c r="N473" s="154">
        <f>SUM(H473:I473)</f>
        <v>0</v>
      </c>
      <c r="O473" s="155">
        <f>SUM(J473:K473)</f>
        <v>0.7</v>
      </c>
      <c r="P473" s="156">
        <f>SUM(N473:O473)</f>
        <v>0.7</v>
      </c>
      <c r="Q473" s="157">
        <f>SUM(H473:M473)</f>
        <v>1</v>
      </c>
    </row>
    <row r="474" spans="1:17" s="49" customFormat="1" ht="16.5" thickBot="1">
      <c r="B474" s="107">
        <v>6</v>
      </c>
      <c r="C474" s="108" t="s">
        <v>87</v>
      </c>
      <c r="D474" s="184" t="s">
        <v>102</v>
      </c>
      <c r="E474" s="191"/>
      <c r="F474" s="158" t="s">
        <v>187</v>
      </c>
      <c r="G474" s="159" t="s">
        <v>187</v>
      </c>
      <c r="H474" s="309"/>
      <c r="I474" s="292"/>
      <c r="J474" s="310"/>
      <c r="K474" s="311"/>
      <c r="L474" s="312"/>
      <c r="M474" s="294"/>
      <c r="N474" s="160">
        <f>SUM(H474:I474)</f>
        <v>0</v>
      </c>
      <c r="O474" s="122">
        <f>SUM(J474:K474)</f>
        <v>0</v>
      </c>
      <c r="P474" s="161">
        <f>SUM(N474:O474)</f>
        <v>0</v>
      </c>
      <c r="Q474" s="124">
        <f>SUM(H474:M474)</f>
        <v>0</v>
      </c>
    </row>
    <row r="475" spans="1:17" s="49" customFormat="1" ht="21.75" customHeight="1" thickTop="1" thickBot="1">
      <c r="C475" s="65"/>
      <c r="D475" s="162"/>
      <c r="E475" s="511" t="s">
        <v>88</v>
      </c>
      <c r="F475" s="125"/>
      <c r="G475" s="125"/>
      <c r="H475" s="295"/>
      <c r="I475" s="295"/>
      <c r="J475" s="295"/>
      <c r="K475" s="295"/>
      <c r="L475" s="295"/>
      <c r="M475" s="295"/>
      <c r="N475" s="125"/>
      <c r="O475" s="125"/>
      <c r="P475" s="125"/>
      <c r="Q475" s="163"/>
    </row>
    <row r="476" spans="1:17" s="49" customFormat="1" ht="54.95" customHeight="1" thickTop="1" thickBot="1">
      <c r="B476" s="164"/>
      <c r="C476" s="165"/>
      <c r="D476" s="166"/>
      <c r="E476" s="167" t="s">
        <v>239</v>
      </c>
      <c r="F476" s="168" t="s">
        <v>240</v>
      </c>
      <c r="G476" s="169" t="s">
        <v>187</v>
      </c>
      <c r="H476" s="170" t="s">
        <v>78</v>
      </c>
      <c r="I476" s="71" t="s">
        <v>172</v>
      </c>
      <c r="J476" s="73" t="s">
        <v>180</v>
      </c>
      <c r="K476" s="171" t="s">
        <v>79</v>
      </c>
      <c r="L476" s="103" t="s">
        <v>174</v>
      </c>
      <c r="M476" s="104" t="s">
        <v>175</v>
      </c>
      <c r="N476" s="172" t="s">
        <v>80</v>
      </c>
      <c r="O476" s="329" t="s">
        <v>81</v>
      </c>
      <c r="P476" s="329" t="s">
        <v>82</v>
      </c>
      <c r="Q476" s="173" t="s">
        <v>192</v>
      </c>
    </row>
    <row r="477" spans="1:17" s="49" customFormat="1" ht="15.75">
      <c r="B477" s="107">
        <v>7</v>
      </c>
      <c r="C477" s="108" t="s">
        <v>89</v>
      </c>
      <c r="D477" s="184"/>
      <c r="E477" s="174">
        <f>IF(AND(ISNUMBER(F455),ISNUMBER(J455),ISNUMBER(O455),ISNUMBER(Q455)),((Q455+O455+F455+J455)/1000),0)</f>
        <v>4266.1449980899997</v>
      </c>
      <c r="F477" s="175">
        <f>IF($D$31&gt;0,IF(E477&gt;0,E477/$D$31,0),0)</f>
        <v>3.012814264187853</v>
      </c>
      <c r="G477" s="176" t="s">
        <v>187</v>
      </c>
      <c r="H477" s="313"/>
      <c r="I477" s="314"/>
      <c r="J477" s="315"/>
      <c r="K477" s="316"/>
      <c r="L477" s="317"/>
      <c r="M477" s="303"/>
      <c r="N477" s="177">
        <f>SUM(H477:I477)</f>
        <v>0</v>
      </c>
      <c r="O477" s="178">
        <f>SUM(J477:K477)</f>
        <v>0</v>
      </c>
      <c r="P477" s="179">
        <f>SUM(N477:O477)</f>
        <v>0</v>
      </c>
      <c r="Q477" s="157">
        <f>SUM(H477:M477)</f>
        <v>0</v>
      </c>
    </row>
    <row r="478" spans="1:17" s="49" customFormat="1" ht="15.75">
      <c r="B478" s="56"/>
      <c r="C478" s="56"/>
      <c r="D478" s="46"/>
      <c r="E478" s="46"/>
      <c r="F478" s="46"/>
      <c r="G478" s="45"/>
    </row>
    <row r="479" spans="1:17" s="49" customFormat="1" ht="15.75">
      <c r="B479" s="29"/>
      <c r="C479" s="56"/>
      <c r="D479" s="180"/>
      <c r="E479" s="180"/>
      <c r="F479" s="180"/>
      <c r="G479" s="54"/>
      <c r="I479" s="5"/>
      <c r="J479" s="5"/>
    </row>
    <row r="480" spans="1:17" ht="42.95" customHeight="1">
      <c r="A480" s="49"/>
      <c r="B480" s="52" t="s">
        <v>289</v>
      </c>
      <c r="E480" s="53"/>
      <c r="F480" s="54"/>
    </row>
    <row r="481" spans="1:9" ht="30.95" customHeight="1">
      <c r="A481" s="49"/>
      <c r="B481" s="529" t="s">
        <v>16</v>
      </c>
      <c r="C481" s="530"/>
      <c r="D481" s="489" t="s">
        <v>141</v>
      </c>
      <c r="E481" s="55" t="s">
        <v>191</v>
      </c>
      <c r="F481" s="55" t="s">
        <v>145</v>
      </c>
      <c r="G481" s="571" t="s">
        <v>142</v>
      </c>
      <c r="H481" s="572"/>
      <c r="I481" s="573"/>
    </row>
    <row r="482" spans="1:9" ht="46.5" customHeight="1">
      <c r="B482" s="525" t="s">
        <v>17</v>
      </c>
      <c r="C482" s="526"/>
      <c r="D482" s="523" t="s">
        <v>18</v>
      </c>
      <c r="E482" s="61">
        <v>0.95</v>
      </c>
      <c r="F482" s="57" t="str">
        <f>IF(ISNUMBER(E482),IF(E482=95%,"Yes",IF(E482&gt;95%,"Exceeds Policy","No")),"")</f>
        <v>Yes</v>
      </c>
      <c r="G482" s="574" t="s">
        <v>407</v>
      </c>
      <c r="H482" s="575"/>
      <c r="I482" s="576"/>
    </row>
    <row r="483" spans="1:9" ht="46.5" customHeight="1">
      <c r="B483" s="525" t="s">
        <v>19</v>
      </c>
      <c r="C483" s="526"/>
      <c r="D483" s="523" t="s">
        <v>20</v>
      </c>
      <c r="E483" s="61">
        <v>0.95</v>
      </c>
      <c r="F483" s="57" t="str">
        <f>IF(ISNUMBER(E483),IF(E483=95%,"Yes",IF(E483&gt;95%,"Exceeds Policy","No")),"")</f>
        <v>Yes</v>
      </c>
      <c r="G483" s="574" t="s">
        <v>334</v>
      </c>
      <c r="H483" s="575"/>
      <c r="I483" s="576"/>
    </row>
    <row r="484" spans="1:9" ht="46.5" customHeight="1">
      <c r="B484" s="525" t="s">
        <v>21</v>
      </c>
      <c r="C484" s="526"/>
      <c r="D484" s="523" t="s">
        <v>18</v>
      </c>
      <c r="E484" s="61">
        <v>0.95</v>
      </c>
      <c r="F484" s="57" t="str">
        <f t="shared" ref="F484" si="125">IF(ISNUMBER(E484),IF(E484=95%,"Yes",IF(E484&gt;95%,"Exceeds Policy","No")),"")</f>
        <v>Yes</v>
      </c>
      <c r="G484" s="574" t="s">
        <v>335</v>
      </c>
      <c r="H484" s="575"/>
      <c r="I484" s="576"/>
    </row>
    <row r="485" spans="1:9" ht="46.5" customHeight="1">
      <c r="B485" s="525" t="s">
        <v>244</v>
      </c>
      <c r="C485" s="526"/>
      <c r="D485" s="523" t="s">
        <v>22</v>
      </c>
      <c r="E485" s="61">
        <v>0.65</v>
      </c>
      <c r="F485" s="57" t="str">
        <f>IF(ISNUMBER(E485),IF(E485=65%,"Yes",IF(E485&gt;65%,"Exceeds Policy","No")),"")</f>
        <v>Yes</v>
      </c>
      <c r="G485" s="574" t="s">
        <v>336</v>
      </c>
      <c r="H485" s="575"/>
      <c r="I485" s="576"/>
    </row>
    <row r="486" spans="1:9" ht="46.5" customHeight="1">
      <c r="B486" s="525" t="s">
        <v>245</v>
      </c>
      <c r="C486" s="526"/>
      <c r="D486" s="523" t="s">
        <v>23</v>
      </c>
      <c r="E486" s="61">
        <v>0.2</v>
      </c>
      <c r="F486" s="57" t="str">
        <f>IF(ISNUMBER(E486),IF(E486=20%,"Yes",IF(E486&gt;20%,"Exceeds Policy","No")),"")</f>
        <v>Yes</v>
      </c>
      <c r="G486" s="574" t="s">
        <v>406</v>
      </c>
      <c r="H486" s="575"/>
      <c r="I486" s="576"/>
    </row>
    <row r="487" spans="1:9" ht="30.95" customHeight="1">
      <c r="B487" s="534" t="s">
        <v>143</v>
      </c>
      <c r="C487" s="535"/>
      <c r="D487" s="488" t="s">
        <v>141</v>
      </c>
      <c r="E487" s="529" t="s">
        <v>246</v>
      </c>
      <c r="F487" s="488"/>
      <c r="G487" s="571" t="s">
        <v>196</v>
      </c>
      <c r="H487" s="572"/>
      <c r="I487" s="573"/>
    </row>
    <row r="488" spans="1:9" ht="78" customHeight="1">
      <c r="B488" s="532" t="s">
        <v>144</v>
      </c>
      <c r="C488" s="533"/>
      <c r="D488" s="531" t="s">
        <v>169</v>
      </c>
      <c r="E488" s="577" t="s">
        <v>249</v>
      </c>
      <c r="F488" s="577"/>
      <c r="G488" s="574" t="s">
        <v>473</v>
      </c>
      <c r="H488" s="575"/>
      <c r="I488" s="576"/>
    </row>
    <row r="489" spans="1:9" ht="15.6" customHeight="1">
      <c r="C489" s="5"/>
    </row>
    <row r="490" spans="1:9">
      <c r="C490" s="5"/>
    </row>
  </sheetData>
  <sheetProtection algorithmName="SHA-512" hashValue="qPLXIkQ8zL1599rB9QjDbDLgAv3Lq/AU/5d8ehDThYFougxI3szix+WjqZ05jOdsC/VxD3OoYgXC9X4sjwWeVg==" saltValue="ihkIUqH7ZG8iTxK6L6rIKA==" spinCount="100000" sheet="1" objects="1" scenarios="1" formatRows="0"/>
  <mergeCells count="94">
    <mergeCell ref="W89:Z89"/>
    <mergeCell ref="C434:D434"/>
    <mergeCell ref="B435:B454"/>
    <mergeCell ref="C435:D454"/>
    <mergeCell ref="E89:L89"/>
    <mergeCell ref="M89:Q89"/>
    <mergeCell ref="C392:D392"/>
    <mergeCell ref="B393:B412"/>
    <mergeCell ref="C393:D412"/>
    <mergeCell ref="C413:D413"/>
    <mergeCell ref="B414:B433"/>
    <mergeCell ref="C414:D433"/>
    <mergeCell ref="C350:D350"/>
    <mergeCell ref="B351:B370"/>
    <mergeCell ref="C351:D370"/>
    <mergeCell ref="C371:D371"/>
    <mergeCell ref="B372:B391"/>
    <mergeCell ref="C372:D391"/>
    <mergeCell ref="C313:D313"/>
    <mergeCell ref="B314:B328"/>
    <mergeCell ref="C314:D328"/>
    <mergeCell ref="C329:D329"/>
    <mergeCell ref="B330:B349"/>
    <mergeCell ref="C330:D349"/>
    <mergeCell ref="C276:D276"/>
    <mergeCell ref="B277:B291"/>
    <mergeCell ref="C277:D291"/>
    <mergeCell ref="C292:D292"/>
    <mergeCell ref="B293:B312"/>
    <mergeCell ref="C293:D312"/>
    <mergeCell ref="B240:B254"/>
    <mergeCell ref="C240:D254"/>
    <mergeCell ref="C255:D255"/>
    <mergeCell ref="B256:B275"/>
    <mergeCell ref="C256:D275"/>
    <mergeCell ref="B198:B217"/>
    <mergeCell ref="C198:D217"/>
    <mergeCell ref="C218:D218"/>
    <mergeCell ref="B219:B238"/>
    <mergeCell ref="C219:D238"/>
    <mergeCell ref="B156:B175"/>
    <mergeCell ref="C156:D175"/>
    <mergeCell ref="C176:D176"/>
    <mergeCell ref="B177:B196"/>
    <mergeCell ref="C177:D196"/>
    <mergeCell ref="B76:D76"/>
    <mergeCell ref="B74:D74"/>
    <mergeCell ref="B75:D75"/>
    <mergeCell ref="R89:V89"/>
    <mergeCell ref="C107:D107"/>
    <mergeCell ref="B92:B106"/>
    <mergeCell ref="C92:D106"/>
    <mergeCell ref="B81:C81"/>
    <mergeCell ref="B82:C82"/>
    <mergeCell ref="B83:C83"/>
    <mergeCell ref="B84:C84"/>
    <mergeCell ref="E76:L76"/>
    <mergeCell ref="A1:G2"/>
    <mergeCell ref="A4:F4"/>
    <mergeCell ref="A5:C5"/>
    <mergeCell ref="E5:F5"/>
    <mergeCell ref="E71:L71"/>
    <mergeCell ref="B73:D73"/>
    <mergeCell ref="J463:K463"/>
    <mergeCell ref="H463:I463"/>
    <mergeCell ref="H462:M462"/>
    <mergeCell ref="E462:G462"/>
    <mergeCell ref="B77:C80"/>
    <mergeCell ref="C89:D89"/>
    <mergeCell ref="C90:D90"/>
    <mergeCell ref="C91:D91"/>
    <mergeCell ref="B124:B138"/>
    <mergeCell ref="C124:D138"/>
    <mergeCell ref="C139:D139"/>
    <mergeCell ref="B140:B154"/>
    <mergeCell ref="C140:D154"/>
    <mergeCell ref="B108:B122"/>
    <mergeCell ref="C108:D122"/>
    <mergeCell ref="C123:D123"/>
    <mergeCell ref="C197:D197"/>
    <mergeCell ref="N462:Q462"/>
    <mergeCell ref="G487:I487"/>
    <mergeCell ref="G488:I488"/>
    <mergeCell ref="E488:F488"/>
    <mergeCell ref="G481:I481"/>
    <mergeCell ref="G482:I482"/>
    <mergeCell ref="G483:I483"/>
    <mergeCell ref="G484:I484"/>
    <mergeCell ref="G485:I485"/>
    <mergeCell ref="G486:I486"/>
    <mergeCell ref="L463:M463"/>
    <mergeCell ref="N463:Q463"/>
    <mergeCell ref="C155:D155"/>
    <mergeCell ref="C239:D239"/>
  </mergeCells>
  <phoneticPr fontId="30" type="noConversion"/>
  <conditionalFormatting sqref="F74">
    <cfRule type="expression" dxfId="175" priority="156">
      <formula>OR($F$73="",$F$73="Yes")</formula>
    </cfRule>
  </conditionalFormatting>
  <conditionalFormatting sqref="G74">
    <cfRule type="expression" dxfId="174" priority="155">
      <formula>OR($G$73="",$G$73="Yes")</formula>
    </cfRule>
  </conditionalFormatting>
  <conditionalFormatting sqref="H74">
    <cfRule type="expression" dxfId="173" priority="154">
      <formula>OR($H$73="",$H$73="Yes")</formula>
    </cfRule>
  </conditionalFormatting>
  <conditionalFormatting sqref="I74">
    <cfRule type="expression" dxfId="172" priority="153">
      <formula>OR($I$73="",$I$73="Yes")</formula>
    </cfRule>
  </conditionalFormatting>
  <conditionalFormatting sqref="J74">
    <cfRule type="expression" dxfId="171" priority="152">
      <formula>OR($J$73="",$J$73="Yes")</formula>
    </cfRule>
  </conditionalFormatting>
  <conditionalFormatting sqref="K74">
    <cfRule type="expression" dxfId="170" priority="151">
      <formula>OR($K$73="",$K$73="Yes")</formula>
    </cfRule>
  </conditionalFormatting>
  <conditionalFormatting sqref="G466">
    <cfRule type="cellIs" dxfId="169" priority="135" stopIfTrue="1" operator="equal">
      <formula>0</formula>
    </cfRule>
    <cfRule type="colorScale" priority="136">
      <colorScale>
        <cfvo type="num" val="0.13800000000000001"/>
        <cfvo type="percentile" val="0.48"/>
        <cfvo type="num" val="0.95799999999999996"/>
        <color rgb="FF63BE7B"/>
        <color rgb="FFFFEB84"/>
        <color rgb="FFF8696B"/>
      </colorScale>
    </cfRule>
    <cfRule type="cellIs" dxfId="168" priority="137" operator="lessThanOrEqual">
      <formula>0.138</formula>
    </cfRule>
    <cfRule type="cellIs" dxfId="167" priority="138" operator="between">
      <formula>0.138</formula>
      <formula>0.48</formula>
    </cfRule>
    <cfRule type="cellIs" dxfId="166" priority="139" operator="between">
      <formula>0.48</formula>
      <formula>0.958</formula>
    </cfRule>
    <cfRule type="cellIs" dxfId="165" priority="140" operator="greaterThanOrEqual">
      <formula>0.958</formula>
    </cfRule>
  </conditionalFormatting>
  <conditionalFormatting sqref="G467">
    <cfRule type="cellIs" dxfId="164" priority="129" stopIfTrue="1" operator="equal">
      <formula>0</formula>
    </cfRule>
    <cfRule type="colorScale" priority="130">
      <colorScale>
        <cfvo type="num" val="0.15"/>
        <cfvo type="num" val="0.41"/>
        <cfvo type="num" val="0.77"/>
        <color rgb="FF63BE7B"/>
        <color rgb="FFFFEB84"/>
        <color rgb="FFF8696B"/>
      </colorScale>
    </cfRule>
    <cfRule type="cellIs" dxfId="163" priority="131" operator="lessThanOrEqual">
      <formula>0.15</formula>
    </cfRule>
    <cfRule type="cellIs" dxfId="162" priority="132" operator="between">
      <formula>0.15</formula>
      <formula>0.41</formula>
    </cfRule>
    <cfRule type="cellIs" dxfId="161" priority="133" operator="between">
      <formula>0.41</formula>
      <formula>0.77</formula>
    </cfRule>
    <cfRule type="cellIs" dxfId="160" priority="134" operator="greaterThanOrEqual">
      <formula>0.77</formula>
    </cfRule>
  </conditionalFormatting>
  <conditionalFormatting sqref="G468">
    <cfRule type="cellIs" dxfId="159" priority="123" stopIfTrue="1" operator="equal">
      <formula>0</formula>
    </cfRule>
    <cfRule type="colorScale" priority="124">
      <colorScale>
        <cfvo type="num" val="6.5000000000000002E-2"/>
        <cfvo type="num" val="9.2999999999999999E-2"/>
        <cfvo type="num" val="0.113"/>
        <color rgb="FF63BE7B"/>
        <color rgb="FFFFEB84"/>
        <color rgb="FFF8696B"/>
      </colorScale>
    </cfRule>
    <cfRule type="cellIs" dxfId="158" priority="125" operator="lessThanOrEqual">
      <formula>0.065</formula>
    </cfRule>
    <cfRule type="cellIs" dxfId="157" priority="126" operator="between">
      <formula>0.065</formula>
      <formula>0.093</formula>
    </cfRule>
    <cfRule type="cellIs" dxfId="156" priority="127" operator="between">
      <formula>0.093</formula>
      <formula>0.113</formula>
    </cfRule>
    <cfRule type="cellIs" dxfId="155" priority="128" operator="greaterThanOrEqual">
      <formula>0.113</formula>
    </cfRule>
  </conditionalFormatting>
  <conditionalFormatting sqref="G473">
    <cfRule type="cellIs" dxfId="154" priority="117" stopIfTrue="1" operator="equal">
      <formula>0</formula>
    </cfRule>
    <cfRule type="colorScale" priority="118">
      <colorScale>
        <cfvo type="num" val="1.4E-2"/>
        <cfvo type="num" val="3.1E-2"/>
        <cfvo type="num" val="0.08"/>
        <color rgb="FF63BE7B"/>
        <color rgb="FFFFEB84"/>
        <color rgb="FFF8696B"/>
      </colorScale>
    </cfRule>
    <cfRule type="cellIs" dxfId="153" priority="119" operator="lessThanOrEqual">
      <formula>0.014</formula>
    </cfRule>
    <cfRule type="cellIs" dxfId="152" priority="120" operator="between">
      <formula>0.014</formula>
      <formula>0.031</formula>
    </cfRule>
    <cfRule type="cellIs" dxfId="151" priority="121" operator="between">
      <formula>0.031</formula>
      <formula>0.08</formula>
    </cfRule>
    <cfRule type="cellIs" dxfId="150" priority="122" operator="greaterThanOrEqual">
      <formula>0.08</formula>
    </cfRule>
  </conditionalFormatting>
  <conditionalFormatting sqref="H155 H255 H313 H292 H276 H218 H197 H176">
    <cfRule type="cellIs" dxfId="149" priority="18" stopIfTrue="1" operator="equal">
      <formula>0</formula>
    </cfRule>
  </conditionalFormatting>
  <conditionalFormatting sqref="H155">
    <cfRule type="colorScale" priority="39">
      <colorScale>
        <cfvo type="num" val="222.51"/>
        <cfvo type="num" val="572.5"/>
        <cfvo type="num" val="907.73"/>
        <color rgb="FF63BE7B"/>
        <color rgb="FFFFEB84"/>
        <color rgb="FFF8696B"/>
      </colorScale>
    </cfRule>
    <cfRule type="cellIs" dxfId="148" priority="40" operator="lessThanOrEqual">
      <formula>222.51</formula>
    </cfRule>
    <cfRule type="cellIs" dxfId="147" priority="41" operator="between">
      <formula>222.51</formula>
      <formula>572.5</formula>
    </cfRule>
    <cfRule type="cellIs" dxfId="146" priority="42" operator="between">
      <formula>572.5</formula>
      <formula>907.73</formula>
    </cfRule>
    <cfRule type="cellIs" dxfId="145" priority="48" operator="greaterThanOrEqual">
      <formula>907.73</formula>
    </cfRule>
  </conditionalFormatting>
  <conditionalFormatting sqref="H176">
    <cfRule type="colorScale" priority="35">
      <colorScale>
        <cfvo type="num" val="92.38"/>
        <cfvo type="num" val="208.04"/>
        <cfvo type="num" val="368.89"/>
        <color rgb="FF63BE7B"/>
        <color rgb="FFFFEB84"/>
        <color rgb="FFF8696B"/>
      </colorScale>
    </cfRule>
    <cfRule type="cellIs" dxfId="144" priority="36" operator="lessThanOrEqual">
      <formula>92.38</formula>
    </cfRule>
    <cfRule type="cellIs" dxfId="143" priority="37" operator="between">
      <formula>92.38</formula>
      <formula>208.04</formula>
    </cfRule>
    <cfRule type="cellIs" dxfId="142" priority="38" operator="between">
      <formula>208.04</formula>
      <formula>368.89</formula>
    </cfRule>
    <cfRule type="cellIs" dxfId="141" priority="47" operator="greaterThanOrEqual">
      <formula>368.89</formula>
    </cfRule>
  </conditionalFormatting>
  <conditionalFormatting sqref="H197">
    <cfRule type="colorScale" priority="31">
      <colorScale>
        <cfvo type="num" val="294.74"/>
        <cfvo type="num" val="542.33000000000004"/>
        <cfvo type="num" val="702.27"/>
        <color rgb="FF63BE7B"/>
        <color rgb="FFFFEB84"/>
        <color rgb="FFF8696B"/>
      </colorScale>
    </cfRule>
    <cfRule type="cellIs" dxfId="140" priority="32" operator="lessThanOrEqual">
      <formula>294.75</formula>
    </cfRule>
    <cfRule type="cellIs" dxfId="139" priority="33" operator="between">
      <formula>294.75</formula>
      <formula>542.33</formula>
    </cfRule>
    <cfRule type="cellIs" dxfId="138" priority="34" operator="between">
      <formula>542.33</formula>
      <formula>702.27</formula>
    </cfRule>
    <cfRule type="cellIs" dxfId="137" priority="46" operator="greaterThanOrEqual">
      <formula>702.27</formula>
    </cfRule>
  </conditionalFormatting>
  <conditionalFormatting sqref="H218">
    <cfRule type="colorScale" priority="27">
      <colorScale>
        <cfvo type="num" val="17.52"/>
        <cfvo type="num" val="42.37"/>
        <cfvo type="num" val="77.09"/>
        <color rgb="FF63BE7B"/>
        <color rgb="FFFFEB84"/>
        <color rgb="FFF8696B"/>
      </colorScale>
    </cfRule>
    <cfRule type="cellIs" dxfId="136" priority="28" operator="lessThanOrEqual">
      <formula>17.52</formula>
    </cfRule>
    <cfRule type="cellIs" dxfId="135" priority="29" operator="between">
      <formula>17.52</formula>
      <formula>42.37</formula>
    </cfRule>
    <cfRule type="cellIs" dxfId="134" priority="30" operator="between">
      <formula>42.37</formula>
      <formula>77.09</formula>
    </cfRule>
    <cfRule type="cellIs" dxfId="133" priority="45" operator="greaterThanOrEqual">
      <formula>77.09</formula>
    </cfRule>
  </conditionalFormatting>
  <conditionalFormatting sqref="H276 H255">
    <cfRule type="colorScale" priority="23">
      <colorScale>
        <cfvo type="num" val="42.29"/>
        <cfvo type="num" val="102"/>
        <cfvo type="num" val="192.48"/>
        <color rgb="FF63BE7B"/>
        <color rgb="FFFFEB84"/>
        <color rgb="FFF8696B"/>
      </colorScale>
    </cfRule>
    <cfRule type="cellIs" dxfId="132" priority="24" operator="lessThanOrEqual">
      <formula>42.29</formula>
    </cfRule>
    <cfRule type="cellIs" dxfId="131" priority="25" operator="between">
      <formula>42.29</formula>
      <formula>102</formula>
    </cfRule>
    <cfRule type="cellIs" dxfId="130" priority="26" operator="between">
      <formula>102</formula>
      <formula>192.48</formula>
    </cfRule>
    <cfRule type="cellIs" dxfId="129" priority="44" operator="greaterThanOrEqual">
      <formula>192.48</formula>
    </cfRule>
  </conditionalFormatting>
  <conditionalFormatting sqref="H313 H292">
    <cfRule type="colorScale" priority="19">
      <colorScale>
        <cfvo type="num" val="18.05"/>
        <cfvo type="num" val="60.22"/>
        <cfvo type="num" val="118.37"/>
        <color rgb="FF63BE7B"/>
        <color rgb="FFFFEB84"/>
        <color rgb="FFF8696B"/>
      </colorScale>
    </cfRule>
    <cfRule type="cellIs" dxfId="128" priority="20" operator="lessThanOrEqual">
      <formula>18.05</formula>
    </cfRule>
    <cfRule type="cellIs" dxfId="127" priority="21" operator="between">
      <formula>18.05</formula>
      <formula>60.22</formula>
    </cfRule>
    <cfRule type="cellIs" dxfId="126" priority="22" operator="between">
      <formula>60.22</formula>
      <formula>118.37</formula>
    </cfRule>
    <cfRule type="cellIs" dxfId="125" priority="43" operator="greaterThanOrEqual">
      <formula>118.37</formula>
    </cfRule>
  </conditionalFormatting>
  <conditionalFormatting sqref="R91:R454">
    <cfRule type="cellIs" dxfId="124" priority="13" operator="equal">
      <formula>"No"</formula>
    </cfRule>
    <cfRule type="cellIs" dxfId="123" priority="14" operator="equal">
      <formula>"Yes"</formula>
    </cfRule>
  </conditionalFormatting>
  <conditionalFormatting sqref="P466:P468">
    <cfRule type="cellIs" dxfId="122" priority="5" stopIfTrue="1" operator="equal">
      <formula>0%</formula>
    </cfRule>
    <cfRule type="cellIs" dxfId="121" priority="10" operator="lessThan">
      <formula>95%</formula>
    </cfRule>
    <cfRule type="cellIs" dxfId="120" priority="11" operator="equal">
      <formula>95%</formula>
    </cfRule>
    <cfRule type="cellIs" dxfId="119" priority="12" operator="greaterThan">
      <formula>95%</formula>
    </cfRule>
  </conditionalFormatting>
  <conditionalFormatting sqref="P473">
    <cfRule type="cellIs" dxfId="118" priority="4" stopIfTrue="1" operator="equal">
      <formula>0</formula>
    </cfRule>
    <cfRule type="cellIs" dxfId="117" priority="6" operator="lessThan">
      <formula>65%</formula>
    </cfRule>
    <cfRule type="cellIs" dxfId="116" priority="7" operator="equal">
      <formula>65%</formula>
    </cfRule>
    <cfRule type="cellIs" dxfId="115" priority="8" operator="greaterThan">
      <formula>65%</formula>
    </cfRule>
  </conditionalFormatting>
  <conditionalFormatting sqref="P466:Q468 Q470:Q471 P473:Q473 Q474 Q477">
    <cfRule type="cellIs" dxfId="114" priority="9" stopIfTrue="1" operator="greaterThan">
      <formula>1</formula>
    </cfRule>
  </conditionalFormatting>
  <dataValidations count="3">
    <dataValidation allowBlank="1" showInputMessage="1" showErrorMessage="1" prompt="This will show an error or data is missing in Columns E to N" sqref="AB139:AB154" xr:uid="{9AF4566B-6365-4897-B107-9BFCACE7F8EB}"/>
    <dataValidation type="whole" allowBlank="1" showInputMessage="1" showErrorMessage="1" errorTitle="Recycled content" error="Incorrect value entered. Input value should be between 20 and 100" promptTitle="Recycled content" prompt="Input value between 20 and 100" sqref="L90" xr:uid="{133E224B-7CCD-4696-8B57-3F6B23F281E9}">
      <formula1>20</formula1>
      <formula2>100</formula2>
    </dataValidation>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F9A1B1A7-5AAD-4380-8EE6-D7CA8D4FF9F6}">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BD5BFC77-6D00-4A41-A062-6ABCA9634A9D}">
            <xm:f>NOT(ISERROR(SEARCH("Exceeds Policy",F482)))</xm:f>
            <xm:f>"Exceeds Policy"</xm:f>
            <x14:dxf>
              <fill>
                <patternFill>
                  <bgColor rgb="FFC7EFCE"/>
                </patternFill>
              </fill>
            </x14:dxf>
          </x14:cfRule>
          <x14:cfRule type="containsText" priority="2" operator="containsText" id="{C0C7F566-2DDB-49F5-B8B0-84B7233812FB}">
            <xm:f>NOT(ISERROR(SEARCH("Yes",F482)))</xm:f>
            <xm:f>"Yes"</xm:f>
            <x14:dxf>
              <fill>
                <patternFill>
                  <bgColor rgb="FFFFEB9C"/>
                </patternFill>
              </fill>
            </x14:dxf>
          </x14:cfRule>
          <x14:cfRule type="containsText" priority="3" operator="containsText" id="{5600B663-89CF-47BF-AC0E-F5F775DDB075}">
            <xm:f>NOT(ISERROR(SEARCH("No",F482)))</xm:f>
            <xm:f>"No"</xm:f>
            <x14:dxf>
              <fill>
                <patternFill>
                  <bgColor rgb="FFFFC7CE"/>
                </patternFill>
              </fill>
            </x14:dxf>
          </x14:cfRule>
          <xm:sqref>F482:F486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3672DF39-01D6-4446-9FDD-4EE460C66C66}">
          <x14:formula1>
            <xm:f>'Drop- down list'!$A$2:$A$16</xm:f>
          </x14:formula1>
          <xm:sqref>D14</xm:sqref>
        </x14:dataValidation>
        <x14:dataValidation type="list" allowBlank="1" showInputMessage="1" showErrorMessage="1" xr:uid="{6F1EC4D7-CF72-4951-8B85-DE682CEB02A1}">
          <x14:formula1>
            <xm:f>'Drop- down list'!$B$2:$B$3</xm:f>
          </x14:formula1>
          <xm:sqref>D52:D54 F73:K74 D36:D38 D40</xm:sqref>
        </x14:dataValidation>
        <x14:dataValidation type="list" allowBlank="1" showInputMessage="1" showErrorMessage="1" xr:uid="{2F96450C-E49C-4AD2-B423-0AB68B2D03D6}">
          <x14:formula1>
            <xm:f>'Drop- down list'!$B$4:$B$6</xm:f>
          </x14:formula1>
          <xm:sqref>D39</xm:sqref>
        </x14:dataValidation>
        <x14:dataValidation type="list" allowBlank="1" showInputMessage="1" showErrorMessage="1" xr:uid="{0AD2FE79-542E-468E-A5BE-9D6E45A8CB78}">
          <x14:formula1>
            <xm:f>'Drop- down list'!$F$3</xm:f>
          </x14:formula1>
          <xm:sqref>E488:F488</xm:sqref>
        </x14:dataValidation>
        <x14:dataValidation type="list" allowBlank="1" showInputMessage="1" showErrorMessage="1" xr:uid="{99F0927D-2EF2-4CDB-8290-CF00DDC85C23}">
          <x14:formula1>
            <xm:f>'Drop- down list'!$C$11:$C$12</xm:f>
          </x14:formula1>
          <xm:sqref>AF91:AF454 R435:R454 R414:R433 R393:R412 R372:R391 R351:R370 R330:R349 R314:R328 R293:R312 R277:R291 R256:R275 R240:R254 R219:R238 R198:R217 R177:R196 R156:R175 R140:R154 R124:R138 R108:R122 R92:R106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213D-8210-4728-8B3E-C16A3B74BF15}">
  <sheetPr codeName="Sheet11">
    <tabColor rgb="FF92D050"/>
  </sheetPr>
  <dimension ref="A1:AR472"/>
  <sheetViews>
    <sheetView zoomScale="70" zoomScaleNormal="70" workbookViewId="0">
      <selection sqref="A1:G2"/>
    </sheetView>
  </sheetViews>
  <sheetFormatPr defaultColWidth="9.140625" defaultRowHeight="15" outlineLevelRow="1"/>
  <cols>
    <col min="1" max="1" width="3.42578125" style="5" customWidth="1"/>
    <col min="2" max="2" width="23.7109375" style="5" customWidth="1"/>
    <col min="3" max="3" width="54.5703125" style="23" customWidth="1"/>
    <col min="4" max="4" width="76.5703125" style="23" customWidth="1"/>
    <col min="5" max="17" width="53.5703125" style="5" customWidth="1"/>
    <col min="18" max="27" width="22.85546875" style="5" customWidth="1"/>
    <col min="28" max="16384" width="9.140625" style="5"/>
  </cols>
  <sheetData>
    <row r="1" spans="1:11">
      <c r="A1" s="604"/>
      <c r="B1" s="604"/>
      <c r="C1" s="604"/>
      <c r="D1" s="604"/>
      <c r="E1" s="604"/>
      <c r="F1" s="604"/>
      <c r="G1" s="604"/>
    </row>
    <row r="2" spans="1:11">
      <c r="A2" s="604"/>
      <c r="B2" s="604"/>
      <c r="C2" s="604"/>
      <c r="D2" s="604"/>
      <c r="E2" s="604"/>
      <c r="F2" s="604"/>
      <c r="G2" s="604"/>
    </row>
    <row r="3" spans="1:11">
      <c r="A3" s="20"/>
      <c r="B3" s="20"/>
      <c r="C3" s="20"/>
      <c r="D3" s="20"/>
      <c r="E3" s="20"/>
      <c r="F3" s="20"/>
      <c r="G3" s="20"/>
    </row>
    <row r="4" spans="1:11" s="22" customFormat="1" ht="28.5" customHeight="1" thickBot="1">
      <c r="A4" s="605" t="s">
        <v>215</v>
      </c>
      <c r="B4" s="605"/>
      <c r="C4" s="605"/>
      <c r="D4" s="605"/>
      <c r="E4" s="605"/>
      <c r="F4" s="605"/>
      <c r="G4" s="21"/>
      <c r="H4" s="5"/>
      <c r="I4" s="5"/>
    </row>
    <row r="5" spans="1:11" ht="15.75" thickTop="1">
      <c r="A5" s="606"/>
      <c r="B5" s="606"/>
      <c r="C5" s="606"/>
      <c r="E5" s="606"/>
      <c r="F5" s="606"/>
      <c r="G5" s="24"/>
    </row>
    <row r="6" spans="1:11" ht="15.75">
      <c r="A6" s="25"/>
      <c r="B6" s="26"/>
      <c r="C6" s="512"/>
      <c r="D6" s="547" t="s">
        <v>322</v>
      </c>
      <c r="E6" s="25"/>
      <c r="F6" s="25"/>
      <c r="G6" s="25"/>
    </row>
    <row r="7" spans="1:11" ht="15.75">
      <c r="A7" s="25"/>
      <c r="B7" s="26"/>
      <c r="C7" s="502" t="s">
        <v>8</v>
      </c>
      <c r="D7" s="353"/>
      <c r="E7" s="25"/>
      <c r="F7" s="25"/>
      <c r="G7" s="25"/>
    </row>
    <row r="8" spans="1:11" ht="31.5">
      <c r="A8" s="27"/>
      <c r="B8" s="28"/>
      <c r="C8" s="503" t="s">
        <v>9</v>
      </c>
      <c r="D8" s="353"/>
      <c r="I8" s="29"/>
      <c r="J8" s="19"/>
    </row>
    <row r="9" spans="1:11" ht="15.75">
      <c r="A9" s="27"/>
      <c r="B9" s="30"/>
      <c r="C9" s="503" t="s">
        <v>10</v>
      </c>
      <c r="D9" s="353"/>
      <c r="I9" s="29"/>
      <c r="J9" s="19"/>
    </row>
    <row r="10" spans="1:11" ht="15.75">
      <c r="A10" s="27"/>
      <c r="B10" s="30"/>
      <c r="C10" s="503" t="s">
        <v>11</v>
      </c>
      <c r="D10" s="353"/>
      <c r="I10" s="29"/>
      <c r="J10" s="19"/>
    </row>
    <row r="11" spans="1:11" ht="15.75">
      <c r="A11" s="27"/>
      <c r="B11" s="30"/>
      <c r="C11" s="503" t="s">
        <v>12</v>
      </c>
      <c r="D11" s="353"/>
      <c r="I11" s="29"/>
      <c r="J11" s="19"/>
    </row>
    <row r="12" spans="1:11" ht="15.75">
      <c r="A12" s="27"/>
      <c r="B12" s="30"/>
      <c r="C12" s="504" t="s">
        <v>13</v>
      </c>
      <c r="D12" s="353"/>
      <c r="I12" s="29"/>
      <c r="J12" s="19"/>
    </row>
    <row r="13" spans="1:11" ht="15.75">
      <c r="A13" s="27"/>
      <c r="B13" s="30"/>
      <c r="C13" s="504" t="s">
        <v>14</v>
      </c>
      <c r="D13" s="353"/>
      <c r="I13" s="29"/>
      <c r="J13" s="19"/>
    </row>
    <row r="14" spans="1:11" ht="15.75">
      <c r="A14" s="27"/>
      <c r="B14" s="30"/>
      <c r="C14" s="503" t="s">
        <v>113</v>
      </c>
      <c r="D14" s="353"/>
      <c r="I14" s="29"/>
      <c r="J14" s="19"/>
    </row>
    <row r="15" spans="1:11" ht="15.75">
      <c r="A15" s="27"/>
      <c r="B15" s="30"/>
      <c r="C15" s="503" t="s">
        <v>105</v>
      </c>
      <c r="D15" s="503" t="s">
        <v>112</v>
      </c>
      <c r="I15" s="29"/>
      <c r="J15" s="19"/>
      <c r="K15" s="19"/>
    </row>
    <row r="16" spans="1:11" ht="15.75">
      <c r="A16" s="27"/>
      <c r="B16" s="28"/>
      <c r="C16" s="331" t="s">
        <v>106</v>
      </c>
      <c r="D16" s="320" t="s">
        <v>243</v>
      </c>
      <c r="I16" s="29"/>
      <c r="J16" s="19"/>
      <c r="K16" s="19"/>
    </row>
    <row r="17" spans="1:11" ht="15.75" hidden="1">
      <c r="A17" s="27"/>
      <c r="B17" s="28"/>
      <c r="C17" s="331" t="s">
        <v>107</v>
      </c>
      <c r="D17" s="320" t="s">
        <v>114</v>
      </c>
      <c r="I17" s="29"/>
      <c r="J17" s="19"/>
      <c r="K17" s="19"/>
    </row>
    <row r="18" spans="1:11" ht="15.75" hidden="1">
      <c r="A18" s="27"/>
      <c r="B18" s="28"/>
      <c r="C18" s="331" t="s">
        <v>108</v>
      </c>
      <c r="D18" s="320" t="s">
        <v>115</v>
      </c>
      <c r="I18" s="29"/>
      <c r="J18" s="19"/>
      <c r="K18" s="19"/>
    </row>
    <row r="19" spans="1:11" ht="15.75" hidden="1">
      <c r="A19" s="27"/>
      <c r="B19" s="28"/>
      <c r="C19" s="331" t="s">
        <v>109</v>
      </c>
      <c r="D19" s="320" t="s">
        <v>116</v>
      </c>
      <c r="I19" s="29"/>
      <c r="J19" s="19"/>
      <c r="K19" s="19"/>
    </row>
    <row r="20" spans="1:11" ht="15.75" hidden="1">
      <c r="A20" s="27"/>
      <c r="B20" s="28"/>
      <c r="C20" s="331" t="s">
        <v>110</v>
      </c>
      <c r="D20" s="320" t="s">
        <v>117</v>
      </c>
      <c r="I20" s="29"/>
      <c r="J20" s="19"/>
      <c r="K20" s="19"/>
    </row>
    <row r="21" spans="1:11" ht="15.75" hidden="1">
      <c r="A21" s="27"/>
      <c r="B21" s="28"/>
      <c r="C21" s="331" t="s">
        <v>111</v>
      </c>
      <c r="D21" s="320" t="s">
        <v>118</v>
      </c>
      <c r="I21" s="29"/>
      <c r="J21" s="19"/>
      <c r="K21" s="19"/>
    </row>
    <row r="22" spans="1:11" ht="15.75" hidden="1">
      <c r="A22" s="27"/>
      <c r="B22" s="28"/>
      <c r="C22" s="331" t="s">
        <v>119</v>
      </c>
      <c r="D22" s="320" t="s">
        <v>128</v>
      </c>
      <c r="I22" s="29"/>
      <c r="J22" s="19"/>
      <c r="K22" s="19"/>
    </row>
    <row r="23" spans="1:11" ht="15.75" hidden="1">
      <c r="A23" s="27"/>
      <c r="B23" s="28"/>
      <c r="C23" s="331" t="s">
        <v>120</v>
      </c>
      <c r="D23" s="320" t="s">
        <v>129</v>
      </c>
      <c r="I23" s="29"/>
      <c r="J23" s="19"/>
      <c r="K23" s="19"/>
    </row>
    <row r="24" spans="1:11" ht="15.75" hidden="1">
      <c r="A24" s="27"/>
      <c r="B24" s="28"/>
      <c r="C24" s="331" t="s">
        <v>121</v>
      </c>
      <c r="D24" s="320" t="s">
        <v>130</v>
      </c>
      <c r="I24" s="29"/>
      <c r="J24" s="19"/>
      <c r="K24" s="19"/>
    </row>
    <row r="25" spans="1:11" ht="15.75" hidden="1">
      <c r="A25" s="27"/>
      <c r="B25" s="28"/>
      <c r="C25" s="331" t="s">
        <v>122</v>
      </c>
      <c r="D25" s="320" t="s">
        <v>131</v>
      </c>
      <c r="I25" s="29"/>
      <c r="J25" s="19"/>
      <c r="K25" s="19"/>
    </row>
    <row r="26" spans="1:11" ht="15.75" hidden="1">
      <c r="A26" s="27"/>
      <c r="B26" s="28"/>
      <c r="C26" s="331" t="s">
        <v>123</v>
      </c>
      <c r="D26" s="320" t="s">
        <v>132</v>
      </c>
      <c r="I26" s="29"/>
      <c r="J26" s="19"/>
      <c r="K26" s="19"/>
    </row>
    <row r="27" spans="1:11" ht="15.75" hidden="1">
      <c r="A27" s="27"/>
      <c r="B27" s="28"/>
      <c r="C27" s="331" t="s">
        <v>124</v>
      </c>
      <c r="D27" s="320" t="s">
        <v>133</v>
      </c>
      <c r="I27" s="29"/>
      <c r="J27" s="19"/>
      <c r="K27" s="19"/>
    </row>
    <row r="28" spans="1:11" ht="15.75" hidden="1">
      <c r="A28" s="27"/>
      <c r="B28" s="28"/>
      <c r="C28" s="331" t="s">
        <v>125</v>
      </c>
      <c r="D28" s="320" t="s">
        <v>134</v>
      </c>
      <c r="I28" s="29"/>
      <c r="J28" s="19"/>
      <c r="K28" s="19"/>
    </row>
    <row r="29" spans="1:11" ht="15.75" hidden="1">
      <c r="A29" s="27"/>
      <c r="B29" s="28"/>
      <c r="C29" s="331" t="s">
        <v>126</v>
      </c>
      <c r="D29" s="320" t="s">
        <v>135</v>
      </c>
      <c r="I29" s="29"/>
      <c r="J29" s="19"/>
      <c r="K29" s="19"/>
    </row>
    <row r="30" spans="1:11" ht="15.75" hidden="1">
      <c r="A30" s="27"/>
      <c r="B30" s="28"/>
      <c r="C30" s="331" t="s">
        <v>127</v>
      </c>
      <c r="D30" s="320" t="s">
        <v>136</v>
      </c>
      <c r="I30" s="29"/>
      <c r="J30" s="19"/>
      <c r="K30" s="19"/>
    </row>
    <row r="31" spans="1:11" ht="15.75">
      <c r="A31" s="27"/>
      <c r="B31" s="28"/>
      <c r="C31" s="505" t="s">
        <v>15</v>
      </c>
      <c r="D31" s="31">
        <f>SUM(D16:D30)</f>
        <v>0</v>
      </c>
      <c r="I31" s="29"/>
      <c r="J31" s="19"/>
      <c r="K31" s="19"/>
    </row>
    <row r="32" spans="1:11" ht="14.25" customHeight="1">
      <c r="B32" s="32"/>
      <c r="C32" s="33"/>
      <c r="D32" s="32"/>
      <c r="E32" s="34"/>
      <c r="F32" s="34"/>
      <c r="G32" s="34"/>
      <c r="I32" s="29"/>
      <c r="J32" s="35"/>
      <c r="K32" s="35"/>
    </row>
    <row r="34" spans="2:44" s="49" customFormat="1" ht="18">
      <c r="B34" s="66" t="s">
        <v>188</v>
      </c>
      <c r="C34" s="67"/>
      <c r="D34" s="65"/>
      <c r="E34" s="65"/>
    </row>
    <row r="35" spans="2:44" s="49" customFormat="1" ht="18.75">
      <c r="B35" s="281" t="s">
        <v>302</v>
      </c>
      <c r="C35" s="67"/>
      <c r="D35" s="65"/>
      <c r="E35" s="65"/>
    </row>
    <row r="36" spans="2:44" s="49" customFormat="1" ht="62.45" customHeight="1" thickBot="1">
      <c r="B36" s="372"/>
      <c r="C36" s="589" t="s">
        <v>35</v>
      </c>
      <c r="D36" s="590"/>
      <c r="E36" s="611" t="s">
        <v>36</v>
      </c>
      <c r="F36" s="612"/>
      <c r="G36" s="612"/>
      <c r="H36" s="612"/>
      <c r="I36" s="612"/>
      <c r="J36" s="612"/>
      <c r="K36" s="612"/>
      <c r="L36" s="628"/>
      <c r="M36" s="611" t="s">
        <v>37</v>
      </c>
      <c r="N36" s="612"/>
      <c r="O36" s="612"/>
      <c r="P36" s="612"/>
      <c r="Q36" s="628"/>
      <c r="R36" s="611" t="s">
        <v>38</v>
      </c>
      <c r="S36" s="612"/>
      <c r="T36" s="612"/>
      <c r="U36" s="612"/>
      <c r="V36" s="613"/>
      <c r="W36" s="622" t="s">
        <v>39</v>
      </c>
      <c r="X36" s="612"/>
      <c r="Y36" s="612"/>
      <c r="Z36" s="612"/>
      <c r="AE36" s="68"/>
      <c r="AF36" s="68"/>
      <c r="AG36" s="68"/>
      <c r="AH36" s="68"/>
      <c r="AI36" s="68"/>
      <c r="AJ36" s="68"/>
      <c r="AK36" s="68"/>
      <c r="AL36" s="68"/>
      <c r="AM36" s="68"/>
      <c r="AN36" s="68"/>
      <c r="AO36" s="68"/>
      <c r="AP36" s="68"/>
      <c r="AQ36" s="68"/>
      <c r="AR36" s="68"/>
    </row>
    <row r="37" spans="2:44" s="49" customFormat="1" ht="83.1" customHeight="1" thickTop="1" thickBot="1">
      <c r="B37" s="372"/>
      <c r="C37" s="591" t="s">
        <v>273</v>
      </c>
      <c r="D37" s="592"/>
      <c r="E37" s="69" t="s">
        <v>40</v>
      </c>
      <c r="F37" s="70" t="s">
        <v>41</v>
      </c>
      <c r="G37" s="71" t="s">
        <v>42</v>
      </c>
      <c r="H37" s="71" t="s">
        <v>185</v>
      </c>
      <c r="I37" s="71" t="s">
        <v>43</v>
      </c>
      <c r="J37" s="71" t="s">
        <v>44</v>
      </c>
      <c r="K37" s="71" t="s">
        <v>45</v>
      </c>
      <c r="L37" s="71" t="s">
        <v>46</v>
      </c>
      <c r="M37" s="69" t="s">
        <v>47</v>
      </c>
      <c r="N37" s="70" t="s">
        <v>48</v>
      </c>
      <c r="O37" s="70" t="s">
        <v>49</v>
      </c>
      <c r="P37" s="71" t="s">
        <v>50</v>
      </c>
      <c r="Q37" s="72" t="s">
        <v>51</v>
      </c>
      <c r="R37" s="73" t="s">
        <v>52</v>
      </c>
      <c r="S37" s="70" t="s">
        <v>90</v>
      </c>
      <c r="T37" s="70" t="s">
        <v>53</v>
      </c>
      <c r="U37" s="70" t="s">
        <v>54</v>
      </c>
      <c r="V37" s="74" t="s">
        <v>55</v>
      </c>
      <c r="W37" s="75" t="s">
        <v>56</v>
      </c>
      <c r="X37" s="71" t="s">
        <v>57</v>
      </c>
      <c r="Y37" s="70" t="s">
        <v>58</v>
      </c>
      <c r="Z37" s="76" t="s">
        <v>59</v>
      </c>
      <c r="AB37" s="77"/>
      <c r="AC37" s="77"/>
      <c r="AD37" s="77"/>
      <c r="AE37" s="77"/>
      <c r="AF37" s="77"/>
      <c r="AG37" s="77"/>
      <c r="AH37" s="77"/>
      <c r="AI37" s="77"/>
      <c r="AJ37" s="77"/>
      <c r="AK37" s="77"/>
      <c r="AL37" s="77"/>
      <c r="AM37" s="77"/>
      <c r="AN37" s="77"/>
    </row>
    <row r="38" spans="2:44" s="49" customFormat="1" ht="15.6" customHeight="1">
      <c r="B38" s="78">
        <v>0.1</v>
      </c>
      <c r="C38" s="593" t="s">
        <v>60</v>
      </c>
      <c r="D38" s="594"/>
      <c r="E38" s="218" t="s">
        <v>187</v>
      </c>
      <c r="F38" s="246">
        <f>SUM(F39:F53)</f>
        <v>0</v>
      </c>
      <c r="G38" s="246">
        <f>IF(AND(F38&lt;&gt;0,$D$31&lt;&gt;0),F38/$D$31,0)</f>
        <v>0</v>
      </c>
      <c r="H38" s="79" t="s">
        <v>187</v>
      </c>
      <c r="I38" s="221" t="s">
        <v>187</v>
      </c>
      <c r="J38" s="256">
        <f>SUM(J39:J53)</f>
        <v>0</v>
      </c>
      <c r="K38" s="222" t="s">
        <v>187</v>
      </c>
      <c r="L38" s="259" t="s">
        <v>187</v>
      </c>
      <c r="M38" s="258" t="s">
        <v>187</v>
      </c>
      <c r="N38" s="258" t="s">
        <v>187</v>
      </c>
      <c r="O38" s="267">
        <f>SUM(O39:O53)</f>
        <v>0</v>
      </c>
      <c r="P38" s="224" t="s">
        <v>187</v>
      </c>
      <c r="Q38" s="271">
        <f>SUM(Q39:Q53)</f>
        <v>0</v>
      </c>
      <c r="R38" s="223" t="s">
        <v>187</v>
      </c>
      <c r="S38" s="225" t="s">
        <v>187</v>
      </c>
      <c r="T38" s="226">
        <f>IF(W38&lt;&gt;0,W38/($F$91+$O$91),0)</f>
        <v>0</v>
      </c>
      <c r="U38" s="226">
        <f>IF(Y38&lt;&gt;0,Y38/($F$91+$O$91),0)</f>
        <v>0</v>
      </c>
      <c r="V38" s="214">
        <f>1-T38-U38</f>
        <v>1</v>
      </c>
      <c r="W38" s="275">
        <f>SUM(W39:W53)</f>
        <v>0</v>
      </c>
      <c r="X38" s="275">
        <f>IF(AND(W38&lt;&gt;0,$D$31&lt;&gt;0),W38/$D$31,0)</f>
        <v>0</v>
      </c>
      <c r="Y38" s="275">
        <f>SUM(Y39:Y53)</f>
        <v>0</v>
      </c>
      <c r="Z38" s="275">
        <f>IF(AND(Y38&lt;&gt;0,$D$31&lt;&gt;0),Y38/$D$31,0)</f>
        <v>0</v>
      </c>
      <c r="AB38" s="80"/>
      <c r="AC38" s="80"/>
      <c r="AD38" s="81"/>
      <c r="AE38" s="80"/>
      <c r="AF38" s="81"/>
      <c r="AG38" s="82"/>
      <c r="AH38" s="83"/>
      <c r="AI38" s="83"/>
      <c r="AJ38" s="84"/>
      <c r="AK38" s="80"/>
      <c r="AL38" s="80"/>
      <c r="AM38" s="80"/>
      <c r="AN38" s="80"/>
    </row>
    <row r="39" spans="2:44" s="49" customFormat="1" ht="15.95" hidden="1" customHeight="1" outlineLevel="1">
      <c r="B39" s="595">
        <v>0.1</v>
      </c>
      <c r="C39" s="598" t="s">
        <v>60</v>
      </c>
      <c r="D39" s="599"/>
      <c r="E39" s="217"/>
      <c r="F39" s="220"/>
      <c r="G39" s="252">
        <f>IF(AND(F39&lt;&gt;0,$D$31&lt;&gt;0),F39/$D$31,0)</f>
        <v>0</v>
      </c>
      <c r="H39" s="212" t="s">
        <v>187</v>
      </c>
      <c r="I39" s="236">
        <v>0</v>
      </c>
      <c r="J39" s="257">
        <f>F39*I39</f>
        <v>0</v>
      </c>
      <c r="K39" s="355"/>
      <c r="L39" s="356"/>
      <c r="M39" s="323"/>
      <c r="N39" s="228">
        <f>IF(M39&lt;&gt;0,INT(59/M39),0)</f>
        <v>0</v>
      </c>
      <c r="O39" s="268">
        <f>F39*N39</f>
        <v>0</v>
      </c>
      <c r="P39" s="345">
        <v>0</v>
      </c>
      <c r="Q39" s="272">
        <f>O39*P39</f>
        <v>0</v>
      </c>
      <c r="R39" s="227"/>
      <c r="S39" s="229"/>
      <c r="T39" s="236">
        <v>0</v>
      </c>
      <c r="U39" s="236">
        <v>0</v>
      </c>
      <c r="V39" s="87">
        <f>1-T39-U39</f>
        <v>1</v>
      </c>
      <c r="W39" s="276">
        <f>T39*(F39+O39)</f>
        <v>0</v>
      </c>
      <c r="X39" s="276">
        <f>IF(AND(W39&lt;&gt;0,$D$31&lt;&gt;0),W39/$D$31,0)</f>
        <v>0</v>
      </c>
      <c r="Y39" s="276">
        <f>U39*(F39+O39)</f>
        <v>0</v>
      </c>
      <c r="Z39" s="276">
        <f>IF(AND(Y39&lt;&gt;0,$D$31&lt;&gt;0),Y39/$D$31,0)</f>
        <v>0</v>
      </c>
      <c r="AB39" s="80"/>
      <c r="AC39" s="80"/>
      <c r="AD39" s="81"/>
      <c r="AE39" s="80"/>
      <c r="AF39" s="81"/>
      <c r="AG39" s="82"/>
      <c r="AH39" s="83"/>
      <c r="AI39" s="83"/>
      <c r="AJ39" s="84"/>
      <c r="AK39" s="80"/>
      <c r="AL39" s="80"/>
      <c r="AM39" s="80"/>
      <c r="AN39" s="80"/>
    </row>
    <row r="40" spans="2:44" s="49" customFormat="1" ht="15.95" hidden="1" customHeight="1" outlineLevel="1">
      <c r="B40" s="596"/>
      <c r="C40" s="600"/>
      <c r="D40" s="601"/>
      <c r="E40" s="217"/>
      <c r="F40" s="220"/>
      <c r="G40" s="252">
        <f t="shared" ref="G40:G53" si="0">IF(AND(F40&lt;&gt;0,$D$31&lt;&gt;0),F40/$D$31,0)</f>
        <v>0</v>
      </c>
      <c r="H40" s="212" t="s">
        <v>187</v>
      </c>
      <c r="I40" s="236">
        <v>0</v>
      </c>
      <c r="J40" s="257">
        <f t="shared" ref="J40:J53" si="1">F40*I40</f>
        <v>0</v>
      </c>
      <c r="K40" s="355"/>
      <c r="L40" s="356"/>
      <c r="M40" s="323"/>
      <c r="N40" s="228">
        <f t="shared" ref="N40:N53" si="2">IF(M40&lt;&gt;0,INT(59/M40),0)</f>
        <v>0</v>
      </c>
      <c r="O40" s="268">
        <f t="shared" ref="O40:O53" si="3">F40*N40</f>
        <v>0</v>
      </c>
      <c r="P40" s="345">
        <v>0</v>
      </c>
      <c r="Q40" s="272">
        <f t="shared" ref="Q40:Q53" si="4">O40*P40</f>
        <v>0</v>
      </c>
      <c r="R40" s="227"/>
      <c r="S40" s="229"/>
      <c r="T40" s="236">
        <v>0</v>
      </c>
      <c r="U40" s="236">
        <v>0</v>
      </c>
      <c r="V40" s="87">
        <f t="shared" ref="V40:V103" si="5">1-T40-U40</f>
        <v>1</v>
      </c>
      <c r="W40" s="276">
        <f t="shared" ref="W40:W101" si="6">T40*(F40+O40)</f>
        <v>0</v>
      </c>
      <c r="X40" s="276">
        <f t="shared" ref="X40:Z103" si="7">IF(AND(W40&lt;&gt;0,$D$31&lt;&gt;0),W40/$D$31,0)</f>
        <v>0</v>
      </c>
      <c r="Y40" s="276">
        <f t="shared" ref="Y40:Y101" si="8">U40*(F40+O40)</f>
        <v>0</v>
      </c>
      <c r="Z40" s="276">
        <f t="shared" si="7"/>
        <v>0</v>
      </c>
      <c r="AB40" s="80"/>
      <c r="AC40" s="80"/>
      <c r="AD40" s="81"/>
      <c r="AE40" s="80"/>
      <c r="AF40" s="81"/>
      <c r="AG40" s="82"/>
      <c r="AH40" s="83"/>
      <c r="AI40" s="83"/>
      <c r="AJ40" s="84"/>
      <c r="AK40" s="80"/>
      <c r="AL40" s="80"/>
      <c r="AM40" s="80"/>
      <c r="AN40" s="80"/>
    </row>
    <row r="41" spans="2:44" s="49" customFormat="1" ht="15.95" hidden="1" customHeight="1" outlineLevel="1">
      <c r="B41" s="596"/>
      <c r="C41" s="600"/>
      <c r="D41" s="601"/>
      <c r="E41" s="217"/>
      <c r="F41" s="220"/>
      <c r="G41" s="252">
        <f t="shared" si="0"/>
        <v>0</v>
      </c>
      <c r="H41" s="212" t="s">
        <v>187</v>
      </c>
      <c r="I41" s="236">
        <v>0</v>
      </c>
      <c r="J41" s="257">
        <f t="shared" si="1"/>
        <v>0</v>
      </c>
      <c r="K41" s="357"/>
      <c r="L41" s="356"/>
      <c r="M41" s="323"/>
      <c r="N41" s="228">
        <f t="shared" si="2"/>
        <v>0</v>
      </c>
      <c r="O41" s="268">
        <f t="shared" si="3"/>
        <v>0</v>
      </c>
      <c r="P41" s="345">
        <v>0</v>
      </c>
      <c r="Q41" s="272">
        <f t="shared" si="4"/>
        <v>0</v>
      </c>
      <c r="R41" s="227"/>
      <c r="S41" s="229"/>
      <c r="T41" s="236">
        <v>0</v>
      </c>
      <c r="U41" s="236">
        <v>0</v>
      </c>
      <c r="V41" s="87">
        <f t="shared" si="5"/>
        <v>1</v>
      </c>
      <c r="W41" s="276">
        <f t="shared" si="6"/>
        <v>0</v>
      </c>
      <c r="X41" s="276">
        <f t="shared" si="7"/>
        <v>0</v>
      </c>
      <c r="Y41" s="276">
        <f t="shared" si="8"/>
        <v>0</v>
      </c>
      <c r="Z41" s="276">
        <f t="shared" si="7"/>
        <v>0</v>
      </c>
      <c r="AB41" s="80"/>
      <c r="AC41" s="80"/>
      <c r="AD41" s="81"/>
      <c r="AE41" s="80"/>
      <c r="AF41" s="81"/>
      <c r="AG41" s="82"/>
      <c r="AH41" s="83"/>
      <c r="AI41" s="83"/>
      <c r="AJ41" s="84"/>
      <c r="AK41" s="80"/>
      <c r="AL41" s="80"/>
      <c r="AM41" s="80"/>
      <c r="AN41" s="80"/>
    </row>
    <row r="42" spans="2:44" s="49" customFormat="1" ht="15.95" hidden="1" customHeight="1" outlineLevel="1">
      <c r="B42" s="596"/>
      <c r="C42" s="600"/>
      <c r="D42" s="601"/>
      <c r="E42" s="217"/>
      <c r="F42" s="220"/>
      <c r="G42" s="252">
        <f t="shared" si="0"/>
        <v>0</v>
      </c>
      <c r="H42" s="212" t="s">
        <v>187</v>
      </c>
      <c r="I42" s="236">
        <v>0</v>
      </c>
      <c r="J42" s="257">
        <f t="shared" si="1"/>
        <v>0</v>
      </c>
      <c r="K42" s="355"/>
      <c r="L42" s="356"/>
      <c r="M42" s="324"/>
      <c r="N42" s="228">
        <f t="shared" si="2"/>
        <v>0</v>
      </c>
      <c r="O42" s="268">
        <f t="shared" si="3"/>
        <v>0</v>
      </c>
      <c r="P42" s="345">
        <v>0</v>
      </c>
      <c r="Q42" s="272">
        <f t="shared" si="4"/>
        <v>0</v>
      </c>
      <c r="R42" s="227"/>
      <c r="S42" s="229"/>
      <c r="T42" s="236">
        <v>0</v>
      </c>
      <c r="U42" s="236">
        <v>0</v>
      </c>
      <c r="V42" s="87">
        <f t="shared" si="5"/>
        <v>1</v>
      </c>
      <c r="W42" s="276">
        <f t="shared" si="6"/>
        <v>0</v>
      </c>
      <c r="X42" s="276">
        <f t="shared" si="7"/>
        <v>0</v>
      </c>
      <c r="Y42" s="276">
        <f t="shared" si="8"/>
        <v>0</v>
      </c>
      <c r="Z42" s="276">
        <f t="shared" si="7"/>
        <v>0</v>
      </c>
      <c r="AB42" s="80"/>
      <c r="AC42" s="80"/>
      <c r="AD42" s="81"/>
      <c r="AE42" s="80"/>
      <c r="AF42" s="81"/>
      <c r="AG42" s="82"/>
      <c r="AH42" s="83"/>
      <c r="AI42" s="83"/>
      <c r="AJ42" s="84"/>
      <c r="AK42" s="80"/>
      <c r="AL42" s="80"/>
      <c r="AM42" s="80"/>
      <c r="AN42" s="80"/>
    </row>
    <row r="43" spans="2:44" s="49" customFormat="1" ht="15.95" hidden="1" customHeight="1" outlineLevel="1">
      <c r="B43" s="596"/>
      <c r="C43" s="600"/>
      <c r="D43" s="601"/>
      <c r="E43" s="217"/>
      <c r="F43" s="220"/>
      <c r="G43" s="252">
        <f t="shared" si="0"/>
        <v>0</v>
      </c>
      <c r="H43" s="212" t="s">
        <v>187</v>
      </c>
      <c r="I43" s="236">
        <v>0</v>
      </c>
      <c r="J43" s="257">
        <f t="shared" si="1"/>
        <v>0</v>
      </c>
      <c r="K43" s="355"/>
      <c r="L43" s="356"/>
      <c r="M43" s="323"/>
      <c r="N43" s="228">
        <f t="shared" si="2"/>
        <v>0</v>
      </c>
      <c r="O43" s="268">
        <f t="shared" si="3"/>
        <v>0</v>
      </c>
      <c r="P43" s="345">
        <v>0</v>
      </c>
      <c r="Q43" s="272">
        <f t="shared" si="4"/>
        <v>0</v>
      </c>
      <c r="R43" s="227"/>
      <c r="S43" s="229"/>
      <c r="T43" s="236">
        <v>0</v>
      </c>
      <c r="U43" s="236">
        <v>0</v>
      </c>
      <c r="V43" s="87">
        <f t="shared" si="5"/>
        <v>1</v>
      </c>
      <c r="W43" s="276">
        <f t="shared" si="6"/>
        <v>0</v>
      </c>
      <c r="X43" s="276">
        <f t="shared" si="7"/>
        <v>0</v>
      </c>
      <c r="Y43" s="276">
        <f t="shared" si="8"/>
        <v>0</v>
      </c>
      <c r="Z43" s="276">
        <f t="shared" si="7"/>
        <v>0</v>
      </c>
      <c r="AB43" s="80"/>
      <c r="AC43" s="80"/>
      <c r="AD43" s="81"/>
      <c r="AE43" s="80"/>
      <c r="AF43" s="81"/>
      <c r="AG43" s="82"/>
      <c r="AH43" s="83"/>
      <c r="AI43" s="83"/>
      <c r="AJ43" s="84"/>
      <c r="AK43" s="80"/>
      <c r="AL43" s="80"/>
      <c r="AM43" s="80"/>
      <c r="AN43" s="80"/>
    </row>
    <row r="44" spans="2:44" s="49" customFormat="1" ht="15.95" hidden="1" customHeight="1" outlineLevel="1">
      <c r="B44" s="596"/>
      <c r="C44" s="600"/>
      <c r="D44" s="601"/>
      <c r="E44" s="217"/>
      <c r="F44" s="220"/>
      <c r="G44" s="252">
        <f t="shared" si="0"/>
        <v>0</v>
      </c>
      <c r="H44" s="212" t="s">
        <v>187</v>
      </c>
      <c r="I44" s="236">
        <v>0</v>
      </c>
      <c r="J44" s="257">
        <f t="shared" si="1"/>
        <v>0</v>
      </c>
      <c r="K44" s="355"/>
      <c r="L44" s="356"/>
      <c r="M44" s="323"/>
      <c r="N44" s="228">
        <f t="shared" si="2"/>
        <v>0</v>
      </c>
      <c r="O44" s="268">
        <f t="shared" si="3"/>
        <v>0</v>
      </c>
      <c r="P44" s="345">
        <v>0</v>
      </c>
      <c r="Q44" s="272">
        <f t="shared" si="4"/>
        <v>0</v>
      </c>
      <c r="R44" s="227"/>
      <c r="S44" s="229"/>
      <c r="T44" s="236">
        <v>0</v>
      </c>
      <c r="U44" s="236">
        <v>0</v>
      </c>
      <c r="V44" s="87">
        <f t="shared" si="5"/>
        <v>1</v>
      </c>
      <c r="W44" s="276">
        <f t="shared" si="6"/>
        <v>0</v>
      </c>
      <c r="X44" s="276">
        <f t="shared" si="7"/>
        <v>0</v>
      </c>
      <c r="Y44" s="276">
        <f t="shared" si="8"/>
        <v>0</v>
      </c>
      <c r="Z44" s="276">
        <f t="shared" si="7"/>
        <v>0</v>
      </c>
      <c r="AB44" s="80"/>
      <c r="AC44" s="80"/>
      <c r="AD44" s="81"/>
      <c r="AE44" s="80"/>
      <c r="AF44" s="81"/>
      <c r="AG44" s="82"/>
      <c r="AH44" s="83"/>
      <c r="AI44" s="83"/>
      <c r="AJ44" s="84"/>
      <c r="AK44" s="80"/>
      <c r="AL44" s="80"/>
      <c r="AM44" s="80"/>
      <c r="AN44" s="80"/>
    </row>
    <row r="45" spans="2:44" s="49" customFormat="1" ht="15.95" hidden="1" customHeight="1" outlineLevel="1">
      <c r="B45" s="596"/>
      <c r="C45" s="600"/>
      <c r="D45" s="601"/>
      <c r="E45" s="217"/>
      <c r="F45" s="220"/>
      <c r="G45" s="252">
        <f t="shared" si="0"/>
        <v>0</v>
      </c>
      <c r="H45" s="212" t="s">
        <v>187</v>
      </c>
      <c r="I45" s="236">
        <v>0</v>
      </c>
      <c r="J45" s="257">
        <f t="shared" si="1"/>
        <v>0</v>
      </c>
      <c r="K45" s="355"/>
      <c r="L45" s="356"/>
      <c r="M45" s="323"/>
      <c r="N45" s="228">
        <f t="shared" si="2"/>
        <v>0</v>
      </c>
      <c r="O45" s="268">
        <f t="shared" si="3"/>
        <v>0</v>
      </c>
      <c r="P45" s="345">
        <v>0</v>
      </c>
      <c r="Q45" s="272">
        <f t="shared" si="4"/>
        <v>0</v>
      </c>
      <c r="R45" s="227"/>
      <c r="S45" s="229"/>
      <c r="T45" s="236">
        <v>0</v>
      </c>
      <c r="U45" s="236">
        <v>0</v>
      </c>
      <c r="V45" s="87">
        <f t="shared" si="5"/>
        <v>1</v>
      </c>
      <c r="W45" s="276">
        <f t="shared" si="6"/>
        <v>0</v>
      </c>
      <c r="X45" s="276">
        <f t="shared" si="7"/>
        <v>0</v>
      </c>
      <c r="Y45" s="276">
        <f t="shared" si="8"/>
        <v>0</v>
      </c>
      <c r="Z45" s="276">
        <f t="shared" si="7"/>
        <v>0</v>
      </c>
      <c r="AB45" s="80"/>
      <c r="AC45" s="80"/>
      <c r="AD45" s="81"/>
      <c r="AE45" s="80"/>
      <c r="AF45" s="81"/>
      <c r="AG45" s="82"/>
      <c r="AH45" s="83"/>
      <c r="AI45" s="83"/>
      <c r="AJ45" s="84"/>
      <c r="AK45" s="80"/>
      <c r="AL45" s="80"/>
      <c r="AM45" s="80"/>
      <c r="AN45" s="80"/>
    </row>
    <row r="46" spans="2:44" s="49" customFormat="1" ht="15.95" hidden="1" customHeight="1" outlineLevel="1">
      <c r="B46" s="596"/>
      <c r="C46" s="600"/>
      <c r="D46" s="601"/>
      <c r="E46" s="217"/>
      <c r="F46" s="220"/>
      <c r="G46" s="252">
        <f t="shared" si="0"/>
        <v>0</v>
      </c>
      <c r="H46" s="212" t="s">
        <v>187</v>
      </c>
      <c r="I46" s="236">
        <v>0</v>
      </c>
      <c r="J46" s="257">
        <f t="shared" si="1"/>
        <v>0</v>
      </c>
      <c r="K46" s="355"/>
      <c r="L46" s="356"/>
      <c r="M46" s="323"/>
      <c r="N46" s="228">
        <f t="shared" si="2"/>
        <v>0</v>
      </c>
      <c r="O46" s="268">
        <f t="shared" si="3"/>
        <v>0</v>
      </c>
      <c r="P46" s="345">
        <v>0</v>
      </c>
      <c r="Q46" s="272">
        <f t="shared" si="4"/>
        <v>0</v>
      </c>
      <c r="R46" s="227"/>
      <c r="S46" s="229"/>
      <c r="T46" s="236">
        <v>0</v>
      </c>
      <c r="U46" s="236">
        <v>0</v>
      </c>
      <c r="V46" s="87">
        <f t="shared" si="5"/>
        <v>1</v>
      </c>
      <c r="W46" s="276">
        <f t="shared" si="6"/>
        <v>0</v>
      </c>
      <c r="X46" s="276">
        <f t="shared" si="7"/>
        <v>0</v>
      </c>
      <c r="Y46" s="276">
        <f t="shared" si="8"/>
        <v>0</v>
      </c>
      <c r="Z46" s="276">
        <f t="shared" si="7"/>
        <v>0</v>
      </c>
      <c r="AB46" s="80"/>
      <c r="AC46" s="80"/>
      <c r="AD46" s="81"/>
      <c r="AE46" s="80"/>
      <c r="AF46" s="81"/>
      <c r="AG46" s="82"/>
      <c r="AH46" s="83"/>
      <c r="AI46" s="83"/>
      <c r="AJ46" s="84"/>
      <c r="AK46" s="80"/>
      <c r="AL46" s="80"/>
      <c r="AM46" s="80"/>
      <c r="AN46" s="80"/>
    </row>
    <row r="47" spans="2:44" s="49" customFormat="1" ht="15.95" hidden="1" customHeight="1" outlineLevel="1">
      <c r="B47" s="596"/>
      <c r="C47" s="600"/>
      <c r="D47" s="601"/>
      <c r="E47" s="217"/>
      <c r="F47" s="220"/>
      <c r="G47" s="252">
        <f t="shared" si="0"/>
        <v>0</v>
      </c>
      <c r="H47" s="212" t="s">
        <v>187</v>
      </c>
      <c r="I47" s="236">
        <v>0</v>
      </c>
      <c r="J47" s="257">
        <f t="shared" si="1"/>
        <v>0</v>
      </c>
      <c r="K47" s="355"/>
      <c r="L47" s="356"/>
      <c r="M47" s="323"/>
      <c r="N47" s="228">
        <f t="shared" si="2"/>
        <v>0</v>
      </c>
      <c r="O47" s="268">
        <f t="shared" si="3"/>
        <v>0</v>
      </c>
      <c r="P47" s="345">
        <v>0</v>
      </c>
      <c r="Q47" s="272">
        <f t="shared" si="4"/>
        <v>0</v>
      </c>
      <c r="R47" s="227"/>
      <c r="S47" s="229"/>
      <c r="T47" s="236">
        <v>0</v>
      </c>
      <c r="U47" s="236">
        <v>0</v>
      </c>
      <c r="V47" s="87">
        <f t="shared" si="5"/>
        <v>1</v>
      </c>
      <c r="W47" s="276">
        <f t="shared" si="6"/>
        <v>0</v>
      </c>
      <c r="X47" s="276">
        <f t="shared" si="7"/>
        <v>0</v>
      </c>
      <c r="Y47" s="276">
        <f t="shared" si="8"/>
        <v>0</v>
      </c>
      <c r="Z47" s="276">
        <f t="shared" si="7"/>
        <v>0</v>
      </c>
      <c r="AB47" s="80"/>
      <c r="AC47" s="80"/>
      <c r="AD47" s="81"/>
      <c r="AE47" s="80"/>
      <c r="AF47" s="81"/>
      <c r="AG47" s="82"/>
      <c r="AH47" s="83"/>
      <c r="AI47" s="83"/>
      <c r="AJ47" s="84"/>
      <c r="AK47" s="80"/>
      <c r="AL47" s="80"/>
      <c r="AM47" s="80"/>
      <c r="AN47" s="80"/>
    </row>
    <row r="48" spans="2:44" s="49" customFormat="1" ht="15.95" hidden="1" customHeight="1" outlineLevel="1">
      <c r="B48" s="596"/>
      <c r="C48" s="600"/>
      <c r="D48" s="601"/>
      <c r="E48" s="217"/>
      <c r="F48" s="220"/>
      <c r="G48" s="252">
        <f t="shared" si="0"/>
        <v>0</v>
      </c>
      <c r="H48" s="212" t="s">
        <v>187</v>
      </c>
      <c r="I48" s="236">
        <v>0</v>
      </c>
      <c r="J48" s="257">
        <f t="shared" si="1"/>
        <v>0</v>
      </c>
      <c r="K48" s="355"/>
      <c r="L48" s="356"/>
      <c r="M48" s="323"/>
      <c r="N48" s="228">
        <f t="shared" si="2"/>
        <v>0</v>
      </c>
      <c r="O48" s="268">
        <f t="shared" si="3"/>
        <v>0</v>
      </c>
      <c r="P48" s="345">
        <v>0</v>
      </c>
      <c r="Q48" s="272">
        <f t="shared" si="4"/>
        <v>0</v>
      </c>
      <c r="R48" s="227"/>
      <c r="S48" s="229"/>
      <c r="T48" s="236">
        <v>0</v>
      </c>
      <c r="U48" s="236">
        <v>0</v>
      </c>
      <c r="V48" s="87">
        <f t="shared" si="5"/>
        <v>1</v>
      </c>
      <c r="W48" s="276">
        <f t="shared" si="6"/>
        <v>0</v>
      </c>
      <c r="X48" s="276">
        <f t="shared" si="7"/>
        <v>0</v>
      </c>
      <c r="Y48" s="276">
        <f t="shared" si="8"/>
        <v>0</v>
      </c>
      <c r="Z48" s="276">
        <f t="shared" si="7"/>
        <v>0</v>
      </c>
      <c r="AB48" s="80"/>
      <c r="AC48" s="80"/>
      <c r="AD48" s="81"/>
      <c r="AE48" s="80"/>
      <c r="AF48" s="81"/>
      <c r="AG48" s="82"/>
      <c r="AH48" s="83"/>
      <c r="AI48" s="83"/>
      <c r="AJ48" s="84"/>
      <c r="AK48" s="80"/>
      <c r="AL48" s="80"/>
      <c r="AM48" s="80"/>
      <c r="AN48" s="80"/>
    </row>
    <row r="49" spans="2:40" s="49" customFormat="1" ht="15.95" hidden="1" customHeight="1" outlineLevel="1">
      <c r="B49" s="596"/>
      <c r="C49" s="600"/>
      <c r="D49" s="601"/>
      <c r="E49" s="217"/>
      <c r="F49" s="220"/>
      <c r="G49" s="252">
        <f t="shared" si="0"/>
        <v>0</v>
      </c>
      <c r="H49" s="212" t="s">
        <v>187</v>
      </c>
      <c r="I49" s="236">
        <v>0</v>
      </c>
      <c r="J49" s="257">
        <f t="shared" si="1"/>
        <v>0</v>
      </c>
      <c r="K49" s="355"/>
      <c r="L49" s="356"/>
      <c r="M49" s="323"/>
      <c r="N49" s="228">
        <f t="shared" si="2"/>
        <v>0</v>
      </c>
      <c r="O49" s="268">
        <f t="shared" si="3"/>
        <v>0</v>
      </c>
      <c r="P49" s="345">
        <v>0</v>
      </c>
      <c r="Q49" s="272">
        <f t="shared" si="4"/>
        <v>0</v>
      </c>
      <c r="R49" s="227"/>
      <c r="S49" s="229"/>
      <c r="T49" s="236">
        <v>0</v>
      </c>
      <c r="U49" s="236">
        <v>0</v>
      </c>
      <c r="V49" s="87">
        <f t="shared" si="5"/>
        <v>1</v>
      </c>
      <c r="W49" s="276">
        <f t="shared" si="6"/>
        <v>0</v>
      </c>
      <c r="X49" s="276">
        <f t="shared" si="7"/>
        <v>0</v>
      </c>
      <c r="Y49" s="276">
        <f t="shared" si="8"/>
        <v>0</v>
      </c>
      <c r="Z49" s="276">
        <f t="shared" si="7"/>
        <v>0</v>
      </c>
      <c r="AB49" s="80"/>
      <c r="AC49" s="80"/>
      <c r="AD49" s="81"/>
      <c r="AE49" s="80"/>
      <c r="AF49" s="81"/>
      <c r="AG49" s="82"/>
      <c r="AH49" s="83"/>
      <c r="AI49" s="83"/>
      <c r="AJ49" s="84"/>
      <c r="AK49" s="80"/>
      <c r="AL49" s="80"/>
      <c r="AM49" s="80"/>
      <c r="AN49" s="80"/>
    </row>
    <row r="50" spans="2:40" s="49" customFormat="1" ht="15.95" hidden="1" customHeight="1" outlineLevel="1">
      <c r="B50" s="596"/>
      <c r="C50" s="600"/>
      <c r="D50" s="601"/>
      <c r="E50" s="217"/>
      <c r="F50" s="220"/>
      <c r="G50" s="252">
        <f t="shared" si="0"/>
        <v>0</v>
      </c>
      <c r="H50" s="212" t="s">
        <v>187</v>
      </c>
      <c r="I50" s="236">
        <v>0</v>
      </c>
      <c r="J50" s="257">
        <f t="shared" si="1"/>
        <v>0</v>
      </c>
      <c r="K50" s="355"/>
      <c r="L50" s="356"/>
      <c r="M50" s="323"/>
      <c r="N50" s="228">
        <f t="shared" si="2"/>
        <v>0</v>
      </c>
      <c r="O50" s="268">
        <f t="shared" si="3"/>
        <v>0</v>
      </c>
      <c r="P50" s="345">
        <v>0</v>
      </c>
      <c r="Q50" s="272">
        <f t="shared" si="4"/>
        <v>0</v>
      </c>
      <c r="R50" s="227"/>
      <c r="S50" s="229"/>
      <c r="T50" s="236">
        <v>0</v>
      </c>
      <c r="U50" s="236">
        <v>0</v>
      </c>
      <c r="V50" s="87">
        <f t="shared" si="5"/>
        <v>1</v>
      </c>
      <c r="W50" s="276">
        <f t="shared" si="6"/>
        <v>0</v>
      </c>
      <c r="X50" s="276">
        <f t="shared" si="7"/>
        <v>0</v>
      </c>
      <c r="Y50" s="276">
        <f t="shared" si="8"/>
        <v>0</v>
      </c>
      <c r="Z50" s="276">
        <f t="shared" si="7"/>
        <v>0</v>
      </c>
      <c r="AB50" s="80"/>
      <c r="AC50" s="80"/>
      <c r="AD50" s="81"/>
      <c r="AE50" s="80"/>
      <c r="AF50" s="81"/>
      <c r="AG50" s="82"/>
      <c r="AH50" s="83"/>
      <c r="AI50" s="83"/>
      <c r="AJ50" s="84"/>
      <c r="AK50" s="80"/>
      <c r="AL50" s="80"/>
      <c r="AM50" s="80"/>
      <c r="AN50" s="80"/>
    </row>
    <row r="51" spans="2:40" s="49" customFormat="1" ht="15.95" hidden="1" customHeight="1" outlineLevel="1">
      <c r="B51" s="596"/>
      <c r="C51" s="600"/>
      <c r="D51" s="601"/>
      <c r="E51" s="217"/>
      <c r="F51" s="220"/>
      <c r="G51" s="252">
        <f t="shared" si="0"/>
        <v>0</v>
      </c>
      <c r="H51" s="212" t="s">
        <v>187</v>
      </c>
      <c r="I51" s="236">
        <v>0</v>
      </c>
      <c r="J51" s="257">
        <f t="shared" si="1"/>
        <v>0</v>
      </c>
      <c r="K51" s="355"/>
      <c r="L51" s="356"/>
      <c r="M51" s="323"/>
      <c r="N51" s="228">
        <f t="shared" si="2"/>
        <v>0</v>
      </c>
      <c r="O51" s="268">
        <f t="shared" si="3"/>
        <v>0</v>
      </c>
      <c r="P51" s="345">
        <v>0</v>
      </c>
      <c r="Q51" s="272">
        <f t="shared" si="4"/>
        <v>0</v>
      </c>
      <c r="R51" s="227"/>
      <c r="S51" s="229"/>
      <c r="T51" s="236">
        <v>0</v>
      </c>
      <c r="U51" s="236">
        <v>0</v>
      </c>
      <c r="V51" s="87">
        <f t="shared" si="5"/>
        <v>1</v>
      </c>
      <c r="W51" s="276">
        <f t="shared" si="6"/>
        <v>0</v>
      </c>
      <c r="X51" s="276">
        <f t="shared" si="7"/>
        <v>0</v>
      </c>
      <c r="Y51" s="276">
        <f t="shared" si="8"/>
        <v>0</v>
      </c>
      <c r="Z51" s="276">
        <f t="shared" si="7"/>
        <v>0</v>
      </c>
      <c r="AB51" s="80"/>
      <c r="AC51" s="80"/>
      <c r="AD51" s="81"/>
      <c r="AE51" s="80"/>
      <c r="AF51" s="81"/>
      <c r="AG51" s="82"/>
      <c r="AH51" s="83"/>
      <c r="AI51" s="83"/>
      <c r="AJ51" s="84"/>
      <c r="AK51" s="80"/>
      <c r="AL51" s="80"/>
      <c r="AM51" s="80"/>
      <c r="AN51" s="80"/>
    </row>
    <row r="52" spans="2:40" s="49" customFormat="1" ht="15.95" hidden="1" customHeight="1" outlineLevel="1">
      <c r="B52" s="596"/>
      <c r="C52" s="600"/>
      <c r="D52" s="601"/>
      <c r="E52" s="217"/>
      <c r="F52" s="220"/>
      <c r="G52" s="252">
        <f t="shared" si="0"/>
        <v>0</v>
      </c>
      <c r="H52" s="212" t="s">
        <v>187</v>
      </c>
      <c r="I52" s="236">
        <v>0</v>
      </c>
      <c r="J52" s="257">
        <f t="shared" si="1"/>
        <v>0</v>
      </c>
      <c r="K52" s="355"/>
      <c r="L52" s="356"/>
      <c r="M52" s="323"/>
      <c r="N52" s="228">
        <f t="shared" si="2"/>
        <v>0</v>
      </c>
      <c r="O52" s="268">
        <f t="shared" si="3"/>
        <v>0</v>
      </c>
      <c r="P52" s="345">
        <v>0</v>
      </c>
      <c r="Q52" s="272">
        <f t="shared" si="4"/>
        <v>0</v>
      </c>
      <c r="R52" s="227"/>
      <c r="S52" s="229"/>
      <c r="T52" s="236">
        <v>0</v>
      </c>
      <c r="U52" s="236">
        <v>0</v>
      </c>
      <c r="V52" s="87">
        <f t="shared" si="5"/>
        <v>1</v>
      </c>
      <c r="W52" s="276">
        <f t="shared" si="6"/>
        <v>0</v>
      </c>
      <c r="X52" s="276">
        <f t="shared" si="7"/>
        <v>0</v>
      </c>
      <c r="Y52" s="276">
        <f t="shared" si="8"/>
        <v>0</v>
      </c>
      <c r="Z52" s="276">
        <f t="shared" si="7"/>
        <v>0</v>
      </c>
      <c r="AB52" s="80"/>
      <c r="AC52" s="80"/>
      <c r="AD52" s="81"/>
      <c r="AE52" s="80"/>
      <c r="AF52" s="81"/>
      <c r="AG52" s="82"/>
      <c r="AH52" s="83"/>
      <c r="AI52" s="83"/>
      <c r="AJ52" s="84"/>
      <c r="AK52" s="80"/>
      <c r="AL52" s="80"/>
      <c r="AM52" s="80"/>
      <c r="AN52" s="80"/>
    </row>
    <row r="53" spans="2:40" s="49" customFormat="1" ht="15.6" hidden="1" customHeight="1" outlineLevel="1">
      <c r="B53" s="597"/>
      <c r="C53" s="602"/>
      <c r="D53" s="603"/>
      <c r="E53" s="217"/>
      <c r="F53" s="220"/>
      <c r="G53" s="252">
        <f t="shared" si="0"/>
        <v>0</v>
      </c>
      <c r="H53" s="212" t="s">
        <v>187</v>
      </c>
      <c r="I53" s="236">
        <v>0</v>
      </c>
      <c r="J53" s="257">
        <f t="shared" si="1"/>
        <v>0</v>
      </c>
      <c r="K53" s="355"/>
      <c r="L53" s="356"/>
      <c r="M53" s="323"/>
      <c r="N53" s="228">
        <f t="shared" si="2"/>
        <v>0</v>
      </c>
      <c r="O53" s="268">
        <f t="shared" si="3"/>
        <v>0</v>
      </c>
      <c r="P53" s="345">
        <v>0</v>
      </c>
      <c r="Q53" s="272">
        <f t="shared" si="4"/>
        <v>0</v>
      </c>
      <c r="R53" s="227"/>
      <c r="S53" s="229"/>
      <c r="T53" s="236">
        <v>0</v>
      </c>
      <c r="U53" s="236">
        <v>0</v>
      </c>
      <c r="V53" s="87">
        <f t="shared" si="5"/>
        <v>1</v>
      </c>
      <c r="W53" s="276">
        <f t="shared" si="6"/>
        <v>0</v>
      </c>
      <c r="X53" s="276">
        <f t="shared" si="7"/>
        <v>0</v>
      </c>
      <c r="Y53" s="276">
        <f t="shared" si="8"/>
        <v>0</v>
      </c>
      <c r="Z53" s="276">
        <f t="shared" si="7"/>
        <v>0</v>
      </c>
      <c r="AB53" s="80"/>
      <c r="AC53" s="80"/>
      <c r="AD53" s="81"/>
      <c r="AE53" s="80"/>
      <c r="AF53" s="81"/>
      <c r="AG53" s="82"/>
      <c r="AH53" s="83"/>
      <c r="AI53" s="83"/>
      <c r="AJ53" s="84"/>
      <c r="AK53" s="80"/>
      <c r="AL53" s="80"/>
      <c r="AM53" s="80"/>
      <c r="AN53" s="80"/>
    </row>
    <row r="54" spans="2:40" s="49" customFormat="1" ht="15.75" collapsed="1">
      <c r="B54" s="350">
        <v>0.2</v>
      </c>
      <c r="C54" s="566" t="s">
        <v>61</v>
      </c>
      <c r="D54" s="567"/>
      <c r="E54" s="219" t="s">
        <v>187</v>
      </c>
      <c r="F54" s="247">
        <f>SUM(F55:F69)</f>
        <v>0</v>
      </c>
      <c r="G54" s="247">
        <f>IF(AND(F54&lt;&gt;0,$D$31&lt;&gt;0),F54/$D$31,0)</f>
        <v>0</v>
      </c>
      <c r="H54" s="86" t="s">
        <v>187</v>
      </c>
      <c r="I54" s="216" t="s">
        <v>187</v>
      </c>
      <c r="J54" s="249">
        <f>SUM(J55:J69)</f>
        <v>0</v>
      </c>
      <c r="K54" s="230" t="s">
        <v>187</v>
      </c>
      <c r="L54" s="261" t="s">
        <v>187</v>
      </c>
      <c r="M54" s="260" t="s">
        <v>187</v>
      </c>
      <c r="N54" s="266" t="s">
        <v>187</v>
      </c>
      <c r="O54" s="269">
        <f>SUM(O55:O69)</f>
        <v>0</v>
      </c>
      <c r="P54" s="232" t="s">
        <v>187</v>
      </c>
      <c r="Q54" s="273">
        <f>SUM(Q55:Q69)</f>
        <v>0</v>
      </c>
      <c r="R54" s="231" t="s">
        <v>187</v>
      </c>
      <c r="S54" s="233" t="s">
        <v>187</v>
      </c>
      <c r="T54" s="278">
        <f>IF(W54&lt;&gt;0,W54/($F$107+$O$107),0)</f>
        <v>0</v>
      </c>
      <c r="U54" s="278">
        <f>IF(Y54&lt;&gt;0,Y54/($F$107+$O$107),0)</f>
        <v>0</v>
      </c>
      <c r="V54" s="215">
        <f>1-T54-U54</f>
        <v>1</v>
      </c>
      <c r="W54" s="277">
        <f>SUM(W55:W69)</f>
        <v>0</v>
      </c>
      <c r="X54" s="277">
        <f t="shared" si="7"/>
        <v>0</v>
      </c>
      <c r="Y54" s="277">
        <f>SUM(Y55:Y69)</f>
        <v>0</v>
      </c>
      <c r="Z54" s="277">
        <f t="shared" si="7"/>
        <v>0</v>
      </c>
      <c r="AB54" s="80"/>
      <c r="AC54" s="80"/>
      <c r="AD54" s="81"/>
      <c r="AE54" s="80"/>
      <c r="AF54" s="81"/>
      <c r="AG54" s="82"/>
      <c r="AH54" s="83"/>
      <c r="AI54" s="83"/>
      <c r="AJ54" s="84"/>
      <c r="AK54" s="80"/>
      <c r="AL54" s="80"/>
      <c r="AM54" s="80"/>
      <c r="AN54" s="80"/>
    </row>
    <row r="55" spans="2:40" s="49" customFormat="1" ht="15.6" hidden="1" customHeight="1" outlineLevel="1">
      <c r="B55" s="595">
        <v>0.2</v>
      </c>
      <c r="C55" s="598" t="s">
        <v>61</v>
      </c>
      <c r="D55" s="599"/>
      <c r="E55" s="374"/>
      <c r="F55" s="248"/>
      <c r="G55" s="252">
        <f>IF(AND(F55&lt;&gt;0,$D$31&lt;&gt;0),F55/$D$31,0)</f>
        <v>0</v>
      </c>
      <c r="H55" s="86" t="s">
        <v>187</v>
      </c>
      <c r="I55" s="236">
        <v>0</v>
      </c>
      <c r="J55" s="252">
        <f t="shared" ref="J55:J69" si="9">I55*F55</f>
        <v>0</v>
      </c>
      <c r="K55" s="358"/>
      <c r="L55" s="356"/>
      <c r="M55" s="324"/>
      <c r="N55" s="228">
        <f>IF(M55&lt;&gt;0,INT(59/M55),0)</f>
        <v>0</v>
      </c>
      <c r="O55" s="268">
        <f>F55*N55</f>
        <v>0</v>
      </c>
      <c r="P55" s="345">
        <v>0</v>
      </c>
      <c r="Q55" s="272">
        <f>O55*P55</f>
        <v>0</v>
      </c>
      <c r="R55" s="234"/>
      <c r="S55" s="235"/>
      <c r="T55" s="236">
        <v>0</v>
      </c>
      <c r="U55" s="236">
        <v>0</v>
      </c>
      <c r="V55" s="87">
        <f t="shared" si="5"/>
        <v>1</v>
      </c>
      <c r="W55" s="276">
        <f t="shared" si="6"/>
        <v>0</v>
      </c>
      <c r="X55" s="276">
        <f t="shared" si="7"/>
        <v>0</v>
      </c>
      <c r="Y55" s="276">
        <f t="shared" si="8"/>
        <v>0</v>
      </c>
      <c r="Z55" s="276">
        <f t="shared" si="7"/>
        <v>0</v>
      </c>
      <c r="AB55" s="80"/>
      <c r="AC55" s="80"/>
      <c r="AD55" s="81"/>
      <c r="AE55" s="80"/>
      <c r="AF55" s="81"/>
      <c r="AG55" s="82"/>
      <c r="AH55" s="83"/>
      <c r="AI55" s="83"/>
      <c r="AJ55" s="84"/>
      <c r="AK55" s="80"/>
      <c r="AL55" s="80"/>
      <c r="AM55" s="80"/>
      <c r="AN55" s="80"/>
    </row>
    <row r="56" spans="2:40" s="49" customFormat="1" ht="15.6" hidden="1" customHeight="1" outlineLevel="1">
      <c r="B56" s="596"/>
      <c r="C56" s="600"/>
      <c r="D56" s="601"/>
      <c r="E56" s="374"/>
      <c r="F56" s="248"/>
      <c r="G56" s="252">
        <f>IF(AND(F56&lt;&gt;0,$D$31&lt;&gt;0),F56/$D$31,0)</f>
        <v>0</v>
      </c>
      <c r="H56" s="86" t="s">
        <v>187</v>
      </c>
      <c r="I56" s="236">
        <v>0</v>
      </c>
      <c r="J56" s="252">
        <f t="shared" si="9"/>
        <v>0</v>
      </c>
      <c r="K56" s="358"/>
      <c r="L56" s="356"/>
      <c r="M56" s="324"/>
      <c r="N56" s="228">
        <f t="shared" ref="N56:N69" si="10">IF(M56&lt;&gt;0,INT(59/M56),0)</f>
        <v>0</v>
      </c>
      <c r="O56" s="268">
        <f t="shared" ref="O56:O69" si="11">F56*N56</f>
        <v>0</v>
      </c>
      <c r="P56" s="345">
        <v>0</v>
      </c>
      <c r="Q56" s="272">
        <f t="shared" ref="Q56:Q69" si="12">O56*P56</f>
        <v>0</v>
      </c>
      <c r="R56" s="234"/>
      <c r="S56" s="235"/>
      <c r="T56" s="236">
        <v>0</v>
      </c>
      <c r="U56" s="236">
        <v>0</v>
      </c>
      <c r="V56" s="87">
        <f t="shared" si="5"/>
        <v>1</v>
      </c>
      <c r="W56" s="276">
        <f t="shared" si="6"/>
        <v>0</v>
      </c>
      <c r="X56" s="276">
        <f t="shared" si="7"/>
        <v>0</v>
      </c>
      <c r="Y56" s="276">
        <f t="shared" si="8"/>
        <v>0</v>
      </c>
      <c r="Z56" s="276">
        <f t="shared" si="7"/>
        <v>0</v>
      </c>
      <c r="AB56" s="80"/>
      <c r="AC56" s="80"/>
      <c r="AD56" s="81"/>
      <c r="AE56" s="80"/>
      <c r="AF56" s="81"/>
      <c r="AG56" s="82"/>
      <c r="AH56" s="83"/>
      <c r="AI56" s="83"/>
      <c r="AJ56" s="84"/>
      <c r="AK56" s="80"/>
      <c r="AL56" s="80"/>
      <c r="AM56" s="80"/>
      <c r="AN56" s="80"/>
    </row>
    <row r="57" spans="2:40" s="49" customFormat="1" ht="15.6" hidden="1" customHeight="1" outlineLevel="1">
      <c r="B57" s="596"/>
      <c r="C57" s="600"/>
      <c r="D57" s="601"/>
      <c r="E57" s="374"/>
      <c r="F57" s="248"/>
      <c r="G57" s="252">
        <f t="shared" ref="G57:G69" si="13">IF(AND(F57&lt;&gt;0,$D$31&lt;&gt;0),F57/$D$31,0)</f>
        <v>0</v>
      </c>
      <c r="H57" s="86" t="s">
        <v>187</v>
      </c>
      <c r="I57" s="236">
        <v>0</v>
      </c>
      <c r="J57" s="252">
        <f t="shared" si="9"/>
        <v>0</v>
      </c>
      <c r="K57" s="358"/>
      <c r="L57" s="356"/>
      <c r="M57" s="324"/>
      <c r="N57" s="228">
        <f t="shared" si="10"/>
        <v>0</v>
      </c>
      <c r="O57" s="268">
        <f t="shared" si="11"/>
        <v>0</v>
      </c>
      <c r="P57" s="345">
        <v>0</v>
      </c>
      <c r="Q57" s="272">
        <f t="shared" si="12"/>
        <v>0</v>
      </c>
      <c r="R57" s="234"/>
      <c r="S57" s="235"/>
      <c r="T57" s="236">
        <v>0</v>
      </c>
      <c r="U57" s="236">
        <v>0</v>
      </c>
      <c r="V57" s="87">
        <f t="shared" si="5"/>
        <v>1</v>
      </c>
      <c r="W57" s="276">
        <f t="shared" si="6"/>
        <v>0</v>
      </c>
      <c r="X57" s="276">
        <f t="shared" si="7"/>
        <v>0</v>
      </c>
      <c r="Y57" s="276">
        <f t="shared" si="8"/>
        <v>0</v>
      </c>
      <c r="Z57" s="276">
        <f t="shared" si="7"/>
        <v>0</v>
      </c>
      <c r="AB57" s="80"/>
      <c r="AC57" s="80"/>
      <c r="AD57" s="81"/>
      <c r="AE57" s="80"/>
      <c r="AF57" s="81"/>
      <c r="AG57" s="82"/>
      <c r="AH57" s="83"/>
      <c r="AI57" s="83"/>
      <c r="AJ57" s="84"/>
      <c r="AK57" s="80"/>
      <c r="AL57" s="80"/>
      <c r="AM57" s="80"/>
      <c r="AN57" s="80"/>
    </row>
    <row r="58" spans="2:40" s="49" customFormat="1" ht="15.6" hidden="1" customHeight="1" outlineLevel="1">
      <c r="B58" s="596"/>
      <c r="C58" s="600"/>
      <c r="D58" s="601"/>
      <c r="E58" s="374"/>
      <c r="F58" s="248"/>
      <c r="G58" s="252">
        <f t="shared" si="13"/>
        <v>0</v>
      </c>
      <c r="H58" s="86" t="s">
        <v>187</v>
      </c>
      <c r="I58" s="236">
        <v>0</v>
      </c>
      <c r="J58" s="252">
        <f t="shared" si="9"/>
        <v>0</v>
      </c>
      <c r="K58" s="358"/>
      <c r="L58" s="356"/>
      <c r="M58" s="324"/>
      <c r="N58" s="228">
        <f t="shared" si="10"/>
        <v>0</v>
      </c>
      <c r="O58" s="268">
        <f t="shared" si="11"/>
        <v>0</v>
      </c>
      <c r="P58" s="345">
        <v>0</v>
      </c>
      <c r="Q58" s="272">
        <f t="shared" si="12"/>
        <v>0</v>
      </c>
      <c r="R58" s="234"/>
      <c r="S58" s="235"/>
      <c r="T58" s="236">
        <v>0</v>
      </c>
      <c r="U58" s="236">
        <v>0</v>
      </c>
      <c r="V58" s="87">
        <f t="shared" si="5"/>
        <v>1</v>
      </c>
      <c r="W58" s="276">
        <f t="shared" si="6"/>
        <v>0</v>
      </c>
      <c r="X58" s="276">
        <f t="shared" si="7"/>
        <v>0</v>
      </c>
      <c r="Y58" s="276">
        <f t="shared" si="8"/>
        <v>0</v>
      </c>
      <c r="Z58" s="276">
        <f t="shared" si="7"/>
        <v>0</v>
      </c>
      <c r="AB58" s="80"/>
      <c r="AC58" s="80"/>
      <c r="AD58" s="81"/>
      <c r="AE58" s="80"/>
      <c r="AF58" s="81"/>
      <c r="AG58" s="82"/>
      <c r="AH58" s="83"/>
      <c r="AI58" s="83"/>
      <c r="AJ58" s="84"/>
      <c r="AK58" s="80"/>
      <c r="AL58" s="80"/>
      <c r="AM58" s="80"/>
      <c r="AN58" s="80"/>
    </row>
    <row r="59" spans="2:40" s="49" customFormat="1" ht="15.6" hidden="1" customHeight="1" outlineLevel="1">
      <c r="B59" s="596"/>
      <c r="C59" s="600"/>
      <c r="D59" s="601"/>
      <c r="E59" s="374"/>
      <c r="F59" s="248"/>
      <c r="G59" s="252">
        <f t="shared" si="13"/>
        <v>0</v>
      </c>
      <c r="H59" s="86" t="s">
        <v>187</v>
      </c>
      <c r="I59" s="236">
        <v>0</v>
      </c>
      <c r="J59" s="252">
        <f t="shared" si="9"/>
        <v>0</v>
      </c>
      <c r="K59" s="358"/>
      <c r="L59" s="356"/>
      <c r="M59" s="324"/>
      <c r="N59" s="228">
        <f t="shared" si="10"/>
        <v>0</v>
      </c>
      <c r="O59" s="268">
        <f t="shared" si="11"/>
        <v>0</v>
      </c>
      <c r="P59" s="345">
        <v>0</v>
      </c>
      <c r="Q59" s="272">
        <f t="shared" si="12"/>
        <v>0</v>
      </c>
      <c r="R59" s="234"/>
      <c r="S59" s="235"/>
      <c r="T59" s="236">
        <v>0</v>
      </c>
      <c r="U59" s="236">
        <v>0</v>
      </c>
      <c r="V59" s="87">
        <f t="shared" si="5"/>
        <v>1</v>
      </c>
      <c r="W59" s="276">
        <f t="shared" si="6"/>
        <v>0</v>
      </c>
      <c r="X59" s="276">
        <f t="shared" si="7"/>
        <v>0</v>
      </c>
      <c r="Y59" s="276">
        <f t="shared" si="8"/>
        <v>0</v>
      </c>
      <c r="Z59" s="276">
        <f t="shared" si="7"/>
        <v>0</v>
      </c>
      <c r="AB59" s="80"/>
      <c r="AC59" s="80"/>
      <c r="AD59" s="81"/>
      <c r="AE59" s="80"/>
      <c r="AF59" s="81"/>
      <c r="AG59" s="82"/>
      <c r="AH59" s="83"/>
      <c r="AI59" s="83"/>
      <c r="AJ59" s="84"/>
      <c r="AK59" s="80"/>
      <c r="AL59" s="80"/>
      <c r="AM59" s="80"/>
      <c r="AN59" s="80"/>
    </row>
    <row r="60" spans="2:40" s="49" customFormat="1" ht="15.6" hidden="1" customHeight="1" outlineLevel="1">
      <c r="B60" s="596"/>
      <c r="C60" s="600"/>
      <c r="D60" s="601"/>
      <c r="E60" s="374"/>
      <c r="F60" s="248"/>
      <c r="G60" s="252">
        <f t="shared" si="13"/>
        <v>0</v>
      </c>
      <c r="H60" s="86" t="s">
        <v>187</v>
      </c>
      <c r="I60" s="236">
        <v>0</v>
      </c>
      <c r="J60" s="252">
        <f t="shared" si="9"/>
        <v>0</v>
      </c>
      <c r="K60" s="358"/>
      <c r="L60" s="356"/>
      <c r="M60" s="324"/>
      <c r="N60" s="228">
        <f t="shared" si="10"/>
        <v>0</v>
      </c>
      <c r="O60" s="268">
        <f t="shared" si="11"/>
        <v>0</v>
      </c>
      <c r="P60" s="345">
        <v>0</v>
      </c>
      <c r="Q60" s="272">
        <f t="shared" si="12"/>
        <v>0</v>
      </c>
      <c r="R60" s="234"/>
      <c r="S60" s="235"/>
      <c r="T60" s="236">
        <v>0</v>
      </c>
      <c r="U60" s="236">
        <v>0</v>
      </c>
      <c r="V60" s="87">
        <f t="shared" si="5"/>
        <v>1</v>
      </c>
      <c r="W60" s="276">
        <f t="shared" si="6"/>
        <v>0</v>
      </c>
      <c r="X60" s="276">
        <f t="shared" si="7"/>
        <v>0</v>
      </c>
      <c r="Y60" s="276">
        <f t="shared" si="8"/>
        <v>0</v>
      </c>
      <c r="Z60" s="276">
        <f t="shared" si="7"/>
        <v>0</v>
      </c>
      <c r="AB60" s="80"/>
      <c r="AC60" s="80"/>
      <c r="AD60" s="81"/>
      <c r="AE60" s="80"/>
      <c r="AF60" s="81"/>
      <c r="AG60" s="82"/>
      <c r="AH60" s="83"/>
      <c r="AI60" s="83"/>
      <c r="AJ60" s="84"/>
      <c r="AK60" s="80"/>
      <c r="AL60" s="80"/>
      <c r="AM60" s="80"/>
      <c r="AN60" s="80"/>
    </row>
    <row r="61" spans="2:40" s="49" customFormat="1" ht="15.6" hidden="1" customHeight="1" outlineLevel="1">
      <c r="B61" s="596"/>
      <c r="C61" s="600"/>
      <c r="D61" s="601"/>
      <c r="E61" s="374"/>
      <c r="F61" s="248"/>
      <c r="G61" s="252">
        <f t="shared" si="13"/>
        <v>0</v>
      </c>
      <c r="H61" s="86" t="s">
        <v>187</v>
      </c>
      <c r="I61" s="236">
        <v>0</v>
      </c>
      <c r="J61" s="252">
        <f t="shared" si="9"/>
        <v>0</v>
      </c>
      <c r="K61" s="358"/>
      <c r="L61" s="356"/>
      <c r="M61" s="324"/>
      <c r="N61" s="228">
        <f t="shared" si="10"/>
        <v>0</v>
      </c>
      <c r="O61" s="268">
        <f t="shared" si="11"/>
        <v>0</v>
      </c>
      <c r="P61" s="345">
        <v>0</v>
      </c>
      <c r="Q61" s="272">
        <f t="shared" si="12"/>
        <v>0</v>
      </c>
      <c r="R61" s="234"/>
      <c r="S61" s="235"/>
      <c r="T61" s="236">
        <v>0</v>
      </c>
      <c r="U61" s="236">
        <v>0</v>
      </c>
      <c r="V61" s="87">
        <f t="shared" si="5"/>
        <v>1</v>
      </c>
      <c r="W61" s="276">
        <f t="shared" si="6"/>
        <v>0</v>
      </c>
      <c r="X61" s="276">
        <f t="shared" si="7"/>
        <v>0</v>
      </c>
      <c r="Y61" s="276">
        <f t="shared" si="8"/>
        <v>0</v>
      </c>
      <c r="Z61" s="276">
        <f t="shared" si="7"/>
        <v>0</v>
      </c>
      <c r="AB61" s="80"/>
      <c r="AC61" s="80"/>
      <c r="AD61" s="81"/>
      <c r="AE61" s="80"/>
      <c r="AF61" s="81"/>
      <c r="AG61" s="82"/>
      <c r="AH61" s="83"/>
      <c r="AI61" s="83"/>
      <c r="AJ61" s="84"/>
      <c r="AK61" s="80"/>
      <c r="AL61" s="80"/>
      <c r="AM61" s="80"/>
      <c r="AN61" s="80"/>
    </row>
    <row r="62" spans="2:40" s="49" customFormat="1" ht="15.6" hidden="1" customHeight="1" outlineLevel="1">
      <c r="B62" s="596"/>
      <c r="C62" s="600"/>
      <c r="D62" s="601"/>
      <c r="E62" s="374"/>
      <c r="F62" s="248"/>
      <c r="G62" s="252">
        <f t="shared" si="13"/>
        <v>0</v>
      </c>
      <c r="H62" s="86" t="s">
        <v>187</v>
      </c>
      <c r="I62" s="236">
        <v>0</v>
      </c>
      <c r="J62" s="252">
        <f t="shared" si="9"/>
        <v>0</v>
      </c>
      <c r="K62" s="358"/>
      <c r="L62" s="356"/>
      <c r="M62" s="324"/>
      <c r="N62" s="228">
        <f t="shared" si="10"/>
        <v>0</v>
      </c>
      <c r="O62" s="268">
        <f t="shared" si="11"/>
        <v>0</v>
      </c>
      <c r="P62" s="345">
        <v>0</v>
      </c>
      <c r="Q62" s="272">
        <f t="shared" si="12"/>
        <v>0</v>
      </c>
      <c r="R62" s="234"/>
      <c r="S62" s="235"/>
      <c r="T62" s="236">
        <v>0</v>
      </c>
      <c r="U62" s="236">
        <v>0</v>
      </c>
      <c r="V62" s="87">
        <f t="shared" si="5"/>
        <v>1</v>
      </c>
      <c r="W62" s="276">
        <f t="shared" si="6"/>
        <v>0</v>
      </c>
      <c r="X62" s="276">
        <f t="shared" si="7"/>
        <v>0</v>
      </c>
      <c r="Y62" s="276">
        <f t="shared" si="8"/>
        <v>0</v>
      </c>
      <c r="Z62" s="276">
        <f t="shared" si="7"/>
        <v>0</v>
      </c>
      <c r="AB62" s="80"/>
      <c r="AC62" s="80"/>
      <c r="AD62" s="81"/>
      <c r="AE62" s="80"/>
      <c r="AF62" s="81"/>
      <c r="AG62" s="82"/>
      <c r="AH62" s="83"/>
      <c r="AI62" s="83"/>
      <c r="AJ62" s="84"/>
      <c r="AK62" s="80"/>
      <c r="AL62" s="80"/>
      <c r="AM62" s="80"/>
      <c r="AN62" s="80"/>
    </row>
    <row r="63" spans="2:40" s="49" customFormat="1" ht="15.6" hidden="1" customHeight="1" outlineLevel="1">
      <c r="B63" s="596"/>
      <c r="C63" s="600"/>
      <c r="D63" s="601"/>
      <c r="E63" s="374"/>
      <c r="F63" s="248"/>
      <c r="G63" s="252">
        <f t="shared" si="13"/>
        <v>0</v>
      </c>
      <c r="H63" s="86" t="s">
        <v>187</v>
      </c>
      <c r="I63" s="236">
        <v>0</v>
      </c>
      <c r="J63" s="252">
        <f t="shared" si="9"/>
        <v>0</v>
      </c>
      <c r="K63" s="358"/>
      <c r="L63" s="356"/>
      <c r="M63" s="324"/>
      <c r="N63" s="228">
        <f t="shared" si="10"/>
        <v>0</v>
      </c>
      <c r="O63" s="268">
        <f t="shared" si="11"/>
        <v>0</v>
      </c>
      <c r="P63" s="345">
        <v>0</v>
      </c>
      <c r="Q63" s="272">
        <f t="shared" si="12"/>
        <v>0</v>
      </c>
      <c r="R63" s="234"/>
      <c r="S63" s="235"/>
      <c r="T63" s="236">
        <v>0</v>
      </c>
      <c r="U63" s="236">
        <v>0</v>
      </c>
      <c r="V63" s="87">
        <f t="shared" si="5"/>
        <v>1</v>
      </c>
      <c r="W63" s="276">
        <f t="shared" si="6"/>
        <v>0</v>
      </c>
      <c r="X63" s="276">
        <f t="shared" si="7"/>
        <v>0</v>
      </c>
      <c r="Y63" s="276">
        <f t="shared" si="8"/>
        <v>0</v>
      </c>
      <c r="Z63" s="276">
        <f t="shared" si="7"/>
        <v>0</v>
      </c>
      <c r="AB63" s="80"/>
      <c r="AC63" s="80"/>
      <c r="AD63" s="81"/>
      <c r="AE63" s="80"/>
      <c r="AF63" s="81"/>
      <c r="AG63" s="82"/>
      <c r="AH63" s="83"/>
      <c r="AI63" s="83"/>
      <c r="AJ63" s="84"/>
      <c r="AK63" s="80"/>
      <c r="AL63" s="80"/>
      <c r="AM63" s="80"/>
      <c r="AN63" s="80"/>
    </row>
    <row r="64" spans="2:40" s="49" customFormat="1" ht="15.6" hidden="1" customHeight="1" outlineLevel="1">
      <c r="B64" s="596"/>
      <c r="C64" s="600"/>
      <c r="D64" s="601"/>
      <c r="E64" s="374"/>
      <c r="F64" s="248"/>
      <c r="G64" s="252">
        <f t="shared" si="13"/>
        <v>0</v>
      </c>
      <c r="H64" s="86" t="s">
        <v>187</v>
      </c>
      <c r="I64" s="236">
        <v>0</v>
      </c>
      <c r="J64" s="252">
        <f t="shared" si="9"/>
        <v>0</v>
      </c>
      <c r="K64" s="358"/>
      <c r="L64" s="356"/>
      <c r="M64" s="324"/>
      <c r="N64" s="228">
        <f t="shared" si="10"/>
        <v>0</v>
      </c>
      <c r="O64" s="268">
        <f t="shared" si="11"/>
        <v>0</v>
      </c>
      <c r="P64" s="345">
        <v>0</v>
      </c>
      <c r="Q64" s="272">
        <f t="shared" si="12"/>
        <v>0</v>
      </c>
      <c r="R64" s="234"/>
      <c r="S64" s="235"/>
      <c r="T64" s="236">
        <v>0</v>
      </c>
      <c r="U64" s="236">
        <v>0</v>
      </c>
      <c r="V64" s="87">
        <f t="shared" si="5"/>
        <v>1</v>
      </c>
      <c r="W64" s="276">
        <f t="shared" si="6"/>
        <v>0</v>
      </c>
      <c r="X64" s="276">
        <f t="shared" si="7"/>
        <v>0</v>
      </c>
      <c r="Y64" s="276">
        <f t="shared" si="8"/>
        <v>0</v>
      </c>
      <c r="Z64" s="276">
        <f t="shared" si="7"/>
        <v>0</v>
      </c>
      <c r="AB64" s="80"/>
      <c r="AC64" s="80"/>
      <c r="AD64" s="81"/>
      <c r="AE64" s="80"/>
      <c r="AF64" s="81"/>
      <c r="AG64" s="82"/>
      <c r="AH64" s="83"/>
      <c r="AI64" s="83"/>
      <c r="AJ64" s="84"/>
      <c r="AK64" s="80"/>
      <c r="AL64" s="80"/>
      <c r="AM64" s="80"/>
      <c r="AN64" s="80"/>
    </row>
    <row r="65" spans="2:40" s="49" customFormat="1" ht="15.6" hidden="1" customHeight="1" outlineLevel="1">
      <c r="B65" s="596"/>
      <c r="C65" s="600"/>
      <c r="D65" s="601"/>
      <c r="E65" s="374"/>
      <c r="F65" s="248"/>
      <c r="G65" s="252">
        <f t="shared" si="13"/>
        <v>0</v>
      </c>
      <c r="H65" s="86" t="s">
        <v>187</v>
      </c>
      <c r="I65" s="236">
        <v>0</v>
      </c>
      <c r="J65" s="252">
        <f t="shared" si="9"/>
        <v>0</v>
      </c>
      <c r="K65" s="358"/>
      <c r="L65" s="356"/>
      <c r="M65" s="324"/>
      <c r="N65" s="228">
        <f t="shared" si="10"/>
        <v>0</v>
      </c>
      <c r="O65" s="268">
        <f t="shared" si="11"/>
        <v>0</v>
      </c>
      <c r="P65" s="345">
        <v>0</v>
      </c>
      <c r="Q65" s="272">
        <f t="shared" si="12"/>
        <v>0</v>
      </c>
      <c r="R65" s="234"/>
      <c r="S65" s="235"/>
      <c r="T65" s="236">
        <v>0</v>
      </c>
      <c r="U65" s="236">
        <v>0</v>
      </c>
      <c r="V65" s="87">
        <f t="shared" si="5"/>
        <v>1</v>
      </c>
      <c r="W65" s="276">
        <f t="shared" si="6"/>
        <v>0</v>
      </c>
      <c r="X65" s="276">
        <f t="shared" si="7"/>
        <v>0</v>
      </c>
      <c r="Y65" s="276">
        <f t="shared" si="8"/>
        <v>0</v>
      </c>
      <c r="Z65" s="276">
        <f t="shared" si="7"/>
        <v>0</v>
      </c>
      <c r="AB65" s="80"/>
      <c r="AC65" s="80"/>
      <c r="AD65" s="81"/>
      <c r="AE65" s="80"/>
      <c r="AF65" s="81"/>
      <c r="AG65" s="82"/>
      <c r="AH65" s="83"/>
      <c r="AI65" s="83"/>
      <c r="AJ65" s="84"/>
      <c r="AK65" s="80"/>
      <c r="AL65" s="80"/>
      <c r="AM65" s="80"/>
      <c r="AN65" s="80"/>
    </row>
    <row r="66" spans="2:40" s="49" customFormat="1" ht="15.6" hidden="1" customHeight="1" outlineLevel="1">
      <c r="B66" s="596"/>
      <c r="C66" s="600"/>
      <c r="D66" s="601"/>
      <c r="E66" s="374"/>
      <c r="F66" s="248"/>
      <c r="G66" s="252">
        <f t="shared" si="13"/>
        <v>0</v>
      </c>
      <c r="H66" s="86" t="s">
        <v>187</v>
      </c>
      <c r="I66" s="236">
        <v>0</v>
      </c>
      <c r="J66" s="252">
        <f t="shared" si="9"/>
        <v>0</v>
      </c>
      <c r="K66" s="358"/>
      <c r="L66" s="356"/>
      <c r="M66" s="324"/>
      <c r="N66" s="228">
        <f t="shared" si="10"/>
        <v>0</v>
      </c>
      <c r="O66" s="268">
        <f t="shared" si="11"/>
        <v>0</v>
      </c>
      <c r="P66" s="345">
        <v>0</v>
      </c>
      <c r="Q66" s="272">
        <f t="shared" si="12"/>
        <v>0</v>
      </c>
      <c r="R66" s="234"/>
      <c r="S66" s="235"/>
      <c r="T66" s="236">
        <v>0</v>
      </c>
      <c r="U66" s="236">
        <v>0</v>
      </c>
      <c r="V66" s="87">
        <f t="shared" si="5"/>
        <v>1</v>
      </c>
      <c r="W66" s="276">
        <f t="shared" si="6"/>
        <v>0</v>
      </c>
      <c r="X66" s="276">
        <f t="shared" si="7"/>
        <v>0</v>
      </c>
      <c r="Y66" s="276">
        <f t="shared" si="8"/>
        <v>0</v>
      </c>
      <c r="Z66" s="276">
        <f t="shared" si="7"/>
        <v>0</v>
      </c>
      <c r="AB66" s="80"/>
      <c r="AC66" s="80"/>
      <c r="AD66" s="81"/>
      <c r="AE66" s="80"/>
      <c r="AF66" s="81"/>
      <c r="AG66" s="82"/>
      <c r="AH66" s="83"/>
      <c r="AI66" s="83"/>
      <c r="AJ66" s="84"/>
      <c r="AK66" s="80"/>
      <c r="AL66" s="80"/>
      <c r="AM66" s="80"/>
      <c r="AN66" s="80"/>
    </row>
    <row r="67" spans="2:40" s="49" customFormat="1" ht="15.6" hidden="1" customHeight="1" outlineLevel="1">
      <c r="B67" s="596"/>
      <c r="C67" s="600"/>
      <c r="D67" s="601"/>
      <c r="E67" s="374"/>
      <c r="F67" s="248"/>
      <c r="G67" s="252">
        <f t="shared" si="13"/>
        <v>0</v>
      </c>
      <c r="H67" s="86" t="s">
        <v>187</v>
      </c>
      <c r="I67" s="236">
        <v>0</v>
      </c>
      <c r="J67" s="252">
        <f t="shared" si="9"/>
        <v>0</v>
      </c>
      <c r="K67" s="358"/>
      <c r="L67" s="356"/>
      <c r="M67" s="324"/>
      <c r="N67" s="228">
        <f t="shared" si="10"/>
        <v>0</v>
      </c>
      <c r="O67" s="268">
        <f t="shared" si="11"/>
        <v>0</v>
      </c>
      <c r="P67" s="345">
        <v>0</v>
      </c>
      <c r="Q67" s="272">
        <f t="shared" si="12"/>
        <v>0</v>
      </c>
      <c r="R67" s="234"/>
      <c r="S67" s="235"/>
      <c r="T67" s="236">
        <v>0</v>
      </c>
      <c r="U67" s="236">
        <v>0</v>
      </c>
      <c r="V67" s="87">
        <f t="shared" si="5"/>
        <v>1</v>
      </c>
      <c r="W67" s="276">
        <f t="shared" si="6"/>
        <v>0</v>
      </c>
      <c r="X67" s="276">
        <f t="shared" si="7"/>
        <v>0</v>
      </c>
      <c r="Y67" s="276">
        <f t="shared" si="8"/>
        <v>0</v>
      </c>
      <c r="Z67" s="276">
        <f t="shared" si="7"/>
        <v>0</v>
      </c>
      <c r="AB67" s="80"/>
      <c r="AC67" s="80"/>
      <c r="AD67" s="81"/>
      <c r="AE67" s="80"/>
      <c r="AF67" s="81"/>
      <c r="AG67" s="82"/>
      <c r="AH67" s="83"/>
      <c r="AI67" s="83"/>
      <c r="AJ67" s="84"/>
      <c r="AK67" s="80"/>
      <c r="AL67" s="80"/>
      <c r="AM67" s="80"/>
      <c r="AN67" s="80"/>
    </row>
    <row r="68" spans="2:40" s="49" customFormat="1" ht="15.6" hidden="1" customHeight="1" outlineLevel="1">
      <c r="B68" s="596"/>
      <c r="C68" s="600"/>
      <c r="D68" s="601"/>
      <c r="E68" s="374"/>
      <c r="F68" s="248"/>
      <c r="G68" s="252">
        <f t="shared" si="13"/>
        <v>0</v>
      </c>
      <c r="H68" s="86" t="s">
        <v>187</v>
      </c>
      <c r="I68" s="236">
        <v>0</v>
      </c>
      <c r="J68" s="252">
        <f t="shared" si="9"/>
        <v>0</v>
      </c>
      <c r="K68" s="358"/>
      <c r="L68" s="356"/>
      <c r="M68" s="324"/>
      <c r="N68" s="228">
        <f t="shared" si="10"/>
        <v>0</v>
      </c>
      <c r="O68" s="268">
        <f t="shared" si="11"/>
        <v>0</v>
      </c>
      <c r="P68" s="345">
        <v>0</v>
      </c>
      <c r="Q68" s="272">
        <f t="shared" si="12"/>
        <v>0</v>
      </c>
      <c r="R68" s="234"/>
      <c r="S68" s="235"/>
      <c r="T68" s="236">
        <v>0</v>
      </c>
      <c r="U68" s="236">
        <v>0</v>
      </c>
      <c r="V68" s="87">
        <f t="shared" si="5"/>
        <v>1</v>
      </c>
      <c r="W68" s="276">
        <f t="shared" si="6"/>
        <v>0</v>
      </c>
      <c r="X68" s="276">
        <f t="shared" si="7"/>
        <v>0</v>
      </c>
      <c r="Y68" s="276">
        <f t="shared" si="8"/>
        <v>0</v>
      </c>
      <c r="Z68" s="276">
        <f t="shared" si="7"/>
        <v>0</v>
      </c>
      <c r="AB68" s="80"/>
      <c r="AC68" s="80"/>
      <c r="AD68" s="81"/>
      <c r="AE68" s="80"/>
      <c r="AF68" s="81"/>
      <c r="AG68" s="82"/>
      <c r="AH68" s="83"/>
      <c r="AI68" s="83"/>
      <c r="AJ68" s="84"/>
      <c r="AK68" s="80"/>
      <c r="AL68" s="80"/>
      <c r="AM68" s="80"/>
      <c r="AN68" s="80"/>
    </row>
    <row r="69" spans="2:40" s="49" customFormat="1" ht="15.6" hidden="1" customHeight="1" outlineLevel="1">
      <c r="B69" s="597"/>
      <c r="C69" s="602"/>
      <c r="D69" s="603"/>
      <c r="E69" s="374"/>
      <c r="F69" s="248"/>
      <c r="G69" s="252">
        <f t="shared" si="13"/>
        <v>0</v>
      </c>
      <c r="H69" s="86" t="s">
        <v>187</v>
      </c>
      <c r="I69" s="236">
        <v>0</v>
      </c>
      <c r="J69" s="252">
        <f t="shared" si="9"/>
        <v>0</v>
      </c>
      <c r="K69" s="358"/>
      <c r="L69" s="356"/>
      <c r="M69" s="324"/>
      <c r="N69" s="228">
        <f t="shared" si="10"/>
        <v>0</v>
      </c>
      <c r="O69" s="268">
        <f t="shared" si="11"/>
        <v>0</v>
      </c>
      <c r="P69" s="345">
        <v>0</v>
      </c>
      <c r="Q69" s="272">
        <f t="shared" si="12"/>
        <v>0</v>
      </c>
      <c r="R69" s="234"/>
      <c r="S69" s="235"/>
      <c r="T69" s="236">
        <v>0</v>
      </c>
      <c r="U69" s="236">
        <v>0</v>
      </c>
      <c r="V69" s="87">
        <f t="shared" si="5"/>
        <v>1</v>
      </c>
      <c r="W69" s="276">
        <f t="shared" si="6"/>
        <v>0</v>
      </c>
      <c r="X69" s="276">
        <f t="shared" si="7"/>
        <v>0</v>
      </c>
      <c r="Y69" s="276">
        <f t="shared" si="8"/>
        <v>0</v>
      </c>
      <c r="Z69" s="276">
        <f t="shared" si="7"/>
        <v>0</v>
      </c>
      <c r="AB69" s="80"/>
      <c r="AC69" s="80"/>
      <c r="AD69" s="81"/>
      <c r="AE69" s="80"/>
      <c r="AF69" s="81"/>
      <c r="AG69" s="82"/>
      <c r="AH69" s="83"/>
      <c r="AI69" s="83"/>
      <c r="AJ69" s="84"/>
      <c r="AK69" s="80"/>
      <c r="AL69" s="80"/>
      <c r="AM69" s="80"/>
      <c r="AN69" s="80"/>
    </row>
    <row r="70" spans="2:40" s="49" customFormat="1" ht="15.75" collapsed="1">
      <c r="B70" s="350">
        <v>0.3</v>
      </c>
      <c r="C70" s="566" t="s">
        <v>62</v>
      </c>
      <c r="D70" s="567"/>
      <c r="E70" s="219" t="s">
        <v>187</v>
      </c>
      <c r="F70" s="247">
        <f>SUM(F71:F85)</f>
        <v>0</v>
      </c>
      <c r="G70" s="247">
        <f>IF(AND(F70&lt;&gt;0,$D$31&lt;&gt;0),F70/$D$31,0)</f>
        <v>0</v>
      </c>
      <c r="H70" s="86" t="s">
        <v>187</v>
      </c>
      <c r="I70" s="216" t="s">
        <v>187</v>
      </c>
      <c r="J70" s="249">
        <f>SUM(J71:J85)</f>
        <v>0</v>
      </c>
      <c r="K70" s="230" t="s">
        <v>187</v>
      </c>
      <c r="L70" s="261" t="s">
        <v>187</v>
      </c>
      <c r="M70" s="260" t="s">
        <v>187</v>
      </c>
      <c r="N70" s="266" t="s">
        <v>187</v>
      </c>
      <c r="O70" s="269">
        <f>SUM(O71:O85)</f>
        <v>0</v>
      </c>
      <c r="P70" s="232" t="s">
        <v>187</v>
      </c>
      <c r="Q70" s="273">
        <f>SUM(Q71:Q85)</f>
        <v>0</v>
      </c>
      <c r="R70" s="231" t="s">
        <v>187</v>
      </c>
      <c r="S70" s="233" t="s">
        <v>187</v>
      </c>
      <c r="T70" s="278">
        <f>IF(W70&lt;&gt;0,W70/($F$123+$O$123),0)</f>
        <v>0</v>
      </c>
      <c r="U70" s="278">
        <f>IF(Y70&lt;&gt;0,Y70/($F$123+$O$123),0)</f>
        <v>0</v>
      </c>
      <c r="V70" s="215">
        <f t="shared" si="5"/>
        <v>1</v>
      </c>
      <c r="W70" s="277">
        <f>SUM(W71:W85)</f>
        <v>0</v>
      </c>
      <c r="X70" s="277">
        <f t="shared" si="7"/>
        <v>0</v>
      </c>
      <c r="Y70" s="277">
        <f>SUM(Y71:Y85)</f>
        <v>0</v>
      </c>
      <c r="Z70" s="277">
        <f t="shared" si="7"/>
        <v>0</v>
      </c>
      <c r="AB70" s="80"/>
      <c r="AC70" s="80"/>
      <c r="AD70" s="81"/>
      <c r="AE70" s="80"/>
      <c r="AF70" s="81"/>
      <c r="AG70" s="82"/>
      <c r="AH70" s="83"/>
      <c r="AI70" s="83"/>
      <c r="AJ70" s="84"/>
      <c r="AK70" s="80"/>
      <c r="AL70" s="80"/>
      <c r="AM70" s="80"/>
      <c r="AN70" s="80"/>
    </row>
    <row r="71" spans="2:40" s="49" customFormat="1" ht="15.6" hidden="1" customHeight="1" outlineLevel="1">
      <c r="B71" s="595">
        <v>0.3</v>
      </c>
      <c r="C71" s="598" t="s">
        <v>62</v>
      </c>
      <c r="D71" s="599"/>
      <c r="E71" s="374"/>
      <c r="F71" s="248"/>
      <c r="G71" s="252">
        <f>IF(AND(F71&lt;&gt;0,$D$31&lt;&gt;0),F71/$D$31,0)</f>
        <v>0</v>
      </c>
      <c r="H71" s="86" t="s">
        <v>187</v>
      </c>
      <c r="I71" s="236">
        <v>0</v>
      </c>
      <c r="J71" s="252">
        <f t="shared" ref="J71:J85" si="14">I71*F71</f>
        <v>0</v>
      </c>
      <c r="K71" s="358"/>
      <c r="L71" s="356"/>
      <c r="M71" s="324"/>
      <c r="N71" s="228">
        <f>IF(M71&lt;&gt;0,INT(59/M71),0)</f>
        <v>0</v>
      </c>
      <c r="O71" s="268">
        <f>F71*N71</f>
        <v>0</v>
      </c>
      <c r="P71" s="345">
        <v>0</v>
      </c>
      <c r="Q71" s="272">
        <f>O71*P71</f>
        <v>0</v>
      </c>
      <c r="R71" s="234"/>
      <c r="S71" s="235"/>
      <c r="T71" s="236">
        <v>0</v>
      </c>
      <c r="U71" s="236">
        <v>0</v>
      </c>
      <c r="V71" s="87">
        <f t="shared" si="5"/>
        <v>1</v>
      </c>
      <c r="W71" s="276">
        <f t="shared" si="6"/>
        <v>0</v>
      </c>
      <c r="X71" s="276">
        <f t="shared" si="7"/>
        <v>0</v>
      </c>
      <c r="Y71" s="276">
        <f t="shared" si="8"/>
        <v>0</v>
      </c>
      <c r="Z71" s="276">
        <f t="shared" si="7"/>
        <v>0</v>
      </c>
      <c r="AB71" s="80"/>
      <c r="AC71" s="80"/>
      <c r="AD71" s="81"/>
      <c r="AE71" s="80"/>
      <c r="AF71" s="81"/>
      <c r="AG71" s="82"/>
      <c r="AH71" s="83"/>
      <c r="AI71" s="83"/>
      <c r="AJ71" s="84"/>
      <c r="AK71" s="80"/>
      <c r="AL71" s="80"/>
      <c r="AM71" s="80"/>
      <c r="AN71" s="80"/>
    </row>
    <row r="72" spans="2:40" s="49" customFormat="1" ht="15.6" hidden="1" customHeight="1" outlineLevel="1">
      <c r="B72" s="596"/>
      <c r="C72" s="600"/>
      <c r="D72" s="601"/>
      <c r="E72" s="374"/>
      <c r="F72" s="248"/>
      <c r="G72" s="252">
        <f>IF(AND(F72&lt;&gt;0,$D$31&lt;&gt;0),F72/$D$31,0)</f>
        <v>0</v>
      </c>
      <c r="H72" s="86" t="s">
        <v>187</v>
      </c>
      <c r="I72" s="236">
        <v>0</v>
      </c>
      <c r="J72" s="252">
        <f t="shared" si="14"/>
        <v>0</v>
      </c>
      <c r="K72" s="358"/>
      <c r="L72" s="356"/>
      <c r="M72" s="324"/>
      <c r="N72" s="228">
        <f t="shared" ref="N72:N85" si="15">IF(M72&lt;&gt;0,INT(59/M72),0)</f>
        <v>0</v>
      </c>
      <c r="O72" s="268">
        <f t="shared" ref="O72:O85" si="16">F72*N72</f>
        <v>0</v>
      </c>
      <c r="P72" s="345">
        <v>0</v>
      </c>
      <c r="Q72" s="272">
        <f t="shared" ref="Q72:Q85" si="17">O72*P72</f>
        <v>0</v>
      </c>
      <c r="R72" s="234"/>
      <c r="S72" s="235"/>
      <c r="T72" s="236">
        <v>0</v>
      </c>
      <c r="U72" s="236">
        <v>0</v>
      </c>
      <c r="V72" s="87">
        <f t="shared" si="5"/>
        <v>1</v>
      </c>
      <c r="W72" s="276">
        <f t="shared" si="6"/>
        <v>0</v>
      </c>
      <c r="X72" s="276">
        <f t="shared" si="7"/>
        <v>0</v>
      </c>
      <c r="Y72" s="276">
        <f t="shared" si="8"/>
        <v>0</v>
      </c>
      <c r="Z72" s="276">
        <f t="shared" si="7"/>
        <v>0</v>
      </c>
      <c r="AB72" s="80"/>
      <c r="AC72" s="80"/>
      <c r="AD72" s="81"/>
      <c r="AE72" s="80"/>
      <c r="AF72" s="81"/>
      <c r="AG72" s="82"/>
      <c r="AH72" s="83"/>
      <c r="AI72" s="83"/>
      <c r="AJ72" s="84"/>
      <c r="AK72" s="80"/>
      <c r="AL72" s="80"/>
      <c r="AM72" s="80"/>
      <c r="AN72" s="80"/>
    </row>
    <row r="73" spans="2:40" s="49" customFormat="1" ht="15.6" hidden="1" customHeight="1" outlineLevel="1">
      <c r="B73" s="596"/>
      <c r="C73" s="600"/>
      <c r="D73" s="601"/>
      <c r="E73" s="374"/>
      <c r="F73" s="248"/>
      <c r="G73" s="252">
        <f t="shared" ref="G73:G85" si="18">IF(AND(F73&lt;&gt;0,$D$31&lt;&gt;0),F73/$D$31,0)</f>
        <v>0</v>
      </c>
      <c r="H73" s="86" t="s">
        <v>187</v>
      </c>
      <c r="I73" s="236">
        <v>0</v>
      </c>
      <c r="J73" s="252">
        <f t="shared" si="14"/>
        <v>0</v>
      </c>
      <c r="K73" s="358"/>
      <c r="L73" s="356"/>
      <c r="M73" s="324"/>
      <c r="N73" s="228">
        <f t="shared" si="15"/>
        <v>0</v>
      </c>
      <c r="O73" s="268">
        <f t="shared" si="16"/>
        <v>0</v>
      </c>
      <c r="P73" s="345">
        <v>0</v>
      </c>
      <c r="Q73" s="272">
        <f t="shared" si="17"/>
        <v>0</v>
      </c>
      <c r="R73" s="234"/>
      <c r="S73" s="235"/>
      <c r="T73" s="236">
        <v>0</v>
      </c>
      <c r="U73" s="236">
        <v>0</v>
      </c>
      <c r="V73" s="87">
        <f t="shared" si="5"/>
        <v>1</v>
      </c>
      <c r="W73" s="276">
        <f t="shared" si="6"/>
        <v>0</v>
      </c>
      <c r="X73" s="276">
        <f t="shared" si="7"/>
        <v>0</v>
      </c>
      <c r="Y73" s="276">
        <f t="shared" si="8"/>
        <v>0</v>
      </c>
      <c r="Z73" s="276">
        <f t="shared" si="7"/>
        <v>0</v>
      </c>
      <c r="AB73" s="80"/>
      <c r="AC73" s="80"/>
      <c r="AD73" s="81"/>
      <c r="AE73" s="80"/>
      <c r="AF73" s="81"/>
      <c r="AG73" s="82"/>
      <c r="AH73" s="83"/>
      <c r="AI73" s="83"/>
      <c r="AJ73" s="84"/>
      <c r="AK73" s="80"/>
      <c r="AL73" s="80"/>
      <c r="AM73" s="80"/>
      <c r="AN73" s="80"/>
    </row>
    <row r="74" spans="2:40" s="49" customFormat="1" ht="15.6" hidden="1" customHeight="1" outlineLevel="1">
      <c r="B74" s="596"/>
      <c r="C74" s="600"/>
      <c r="D74" s="601"/>
      <c r="E74" s="374"/>
      <c r="F74" s="248"/>
      <c r="G74" s="252">
        <f t="shared" si="18"/>
        <v>0</v>
      </c>
      <c r="H74" s="86" t="s">
        <v>187</v>
      </c>
      <c r="I74" s="236">
        <v>0</v>
      </c>
      <c r="J74" s="252">
        <f t="shared" si="14"/>
        <v>0</v>
      </c>
      <c r="K74" s="358"/>
      <c r="L74" s="356"/>
      <c r="M74" s="324"/>
      <c r="N74" s="228">
        <f t="shared" si="15"/>
        <v>0</v>
      </c>
      <c r="O74" s="268">
        <f t="shared" si="16"/>
        <v>0</v>
      </c>
      <c r="P74" s="345">
        <v>0</v>
      </c>
      <c r="Q74" s="272">
        <f t="shared" si="17"/>
        <v>0</v>
      </c>
      <c r="R74" s="234"/>
      <c r="S74" s="235"/>
      <c r="T74" s="236">
        <v>0</v>
      </c>
      <c r="U74" s="236">
        <v>0</v>
      </c>
      <c r="V74" s="87">
        <f t="shared" si="5"/>
        <v>1</v>
      </c>
      <c r="W74" s="276">
        <f t="shared" si="6"/>
        <v>0</v>
      </c>
      <c r="X74" s="276">
        <f t="shared" si="7"/>
        <v>0</v>
      </c>
      <c r="Y74" s="276">
        <f t="shared" si="8"/>
        <v>0</v>
      </c>
      <c r="Z74" s="276">
        <f t="shared" si="7"/>
        <v>0</v>
      </c>
      <c r="AB74" s="80"/>
      <c r="AC74" s="80"/>
      <c r="AD74" s="81"/>
      <c r="AE74" s="80"/>
      <c r="AF74" s="81"/>
      <c r="AG74" s="82"/>
      <c r="AH74" s="83"/>
      <c r="AI74" s="83"/>
      <c r="AJ74" s="84"/>
      <c r="AK74" s="80"/>
      <c r="AL74" s="80"/>
      <c r="AM74" s="80"/>
      <c r="AN74" s="80"/>
    </row>
    <row r="75" spans="2:40" s="49" customFormat="1" ht="15.6" hidden="1" customHeight="1" outlineLevel="1">
      <c r="B75" s="596"/>
      <c r="C75" s="600"/>
      <c r="D75" s="601"/>
      <c r="E75" s="374"/>
      <c r="F75" s="248"/>
      <c r="G75" s="252">
        <f t="shared" si="18"/>
        <v>0</v>
      </c>
      <c r="H75" s="86" t="s">
        <v>187</v>
      </c>
      <c r="I75" s="236">
        <v>0</v>
      </c>
      <c r="J75" s="252">
        <f t="shared" si="14"/>
        <v>0</v>
      </c>
      <c r="K75" s="358"/>
      <c r="L75" s="356"/>
      <c r="M75" s="324"/>
      <c r="N75" s="228">
        <f t="shared" si="15"/>
        <v>0</v>
      </c>
      <c r="O75" s="268">
        <f t="shared" si="16"/>
        <v>0</v>
      </c>
      <c r="P75" s="345">
        <v>0</v>
      </c>
      <c r="Q75" s="272">
        <f t="shared" si="17"/>
        <v>0</v>
      </c>
      <c r="R75" s="234"/>
      <c r="S75" s="235"/>
      <c r="T75" s="236">
        <v>0</v>
      </c>
      <c r="U75" s="236">
        <v>0</v>
      </c>
      <c r="V75" s="87">
        <f t="shared" si="5"/>
        <v>1</v>
      </c>
      <c r="W75" s="276">
        <f t="shared" si="6"/>
        <v>0</v>
      </c>
      <c r="X75" s="276">
        <f t="shared" si="7"/>
        <v>0</v>
      </c>
      <c r="Y75" s="276">
        <f t="shared" si="8"/>
        <v>0</v>
      </c>
      <c r="Z75" s="276">
        <f t="shared" si="7"/>
        <v>0</v>
      </c>
      <c r="AB75" s="80"/>
      <c r="AC75" s="80"/>
      <c r="AD75" s="81"/>
      <c r="AE75" s="80"/>
      <c r="AF75" s="81"/>
      <c r="AG75" s="82"/>
      <c r="AH75" s="83"/>
      <c r="AI75" s="83"/>
      <c r="AJ75" s="84"/>
      <c r="AK75" s="80"/>
      <c r="AL75" s="80"/>
      <c r="AM75" s="80"/>
      <c r="AN75" s="80"/>
    </row>
    <row r="76" spans="2:40" s="49" customFormat="1" ht="15.6" hidden="1" customHeight="1" outlineLevel="1">
      <c r="B76" s="596"/>
      <c r="C76" s="600"/>
      <c r="D76" s="601"/>
      <c r="E76" s="374"/>
      <c r="F76" s="248"/>
      <c r="G76" s="252">
        <f t="shared" si="18"/>
        <v>0</v>
      </c>
      <c r="H76" s="86" t="s">
        <v>187</v>
      </c>
      <c r="I76" s="236">
        <v>0</v>
      </c>
      <c r="J76" s="252">
        <f t="shared" si="14"/>
        <v>0</v>
      </c>
      <c r="K76" s="358"/>
      <c r="L76" s="356"/>
      <c r="M76" s="324"/>
      <c r="N76" s="228">
        <f t="shared" si="15"/>
        <v>0</v>
      </c>
      <c r="O76" s="268">
        <f t="shared" si="16"/>
        <v>0</v>
      </c>
      <c r="P76" s="345">
        <v>0</v>
      </c>
      <c r="Q76" s="272">
        <f t="shared" si="17"/>
        <v>0</v>
      </c>
      <c r="R76" s="234"/>
      <c r="S76" s="235"/>
      <c r="T76" s="236">
        <v>0</v>
      </c>
      <c r="U76" s="236">
        <v>0</v>
      </c>
      <c r="V76" s="87">
        <f t="shared" si="5"/>
        <v>1</v>
      </c>
      <c r="W76" s="276">
        <f t="shared" si="6"/>
        <v>0</v>
      </c>
      <c r="X76" s="276">
        <f t="shared" si="7"/>
        <v>0</v>
      </c>
      <c r="Y76" s="276">
        <f t="shared" si="8"/>
        <v>0</v>
      </c>
      <c r="Z76" s="276">
        <f t="shared" si="7"/>
        <v>0</v>
      </c>
      <c r="AB76" s="80"/>
      <c r="AC76" s="80"/>
      <c r="AD76" s="81"/>
      <c r="AE76" s="80"/>
      <c r="AF76" s="81"/>
      <c r="AG76" s="82"/>
      <c r="AH76" s="83"/>
      <c r="AI76" s="83"/>
      <c r="AJ76" s="84"/>
      <c r="AK76" s="80"/>
      <c r="AL76" s="80"/>
      <c r="AM76" s="80"/>
      <c r="AN76" s="80"/>
    </row>
    <row r="77" spans="2:40" s="49" customFormat="1" ht="15.6" hidden="1" customHeight="1" outlineLevel="1">
      <c r="B77" s="596"/>
      <c r="C77" s="600"/>
      <c r="D77" s="601"/>
      <c r="E77" s="374"/>
      <c r="F77" s="248"/>
      <c r="G77" s="252">
        <f t="shared" si="18"/>
        <v>0</v>
      </c>
      <c r="H77" s="86" t="s">
        <v>187</v>
      </c>
      <c r="I77" s="236">
        <v>0</v>
      </c>
      <c r="J77" s="252">
        <f t="shared" si="14"/>
        <v>0</v>
      </c>
      <c r="K77" s="358"/>
      <c r="L77" s="356"/>
      <c r="M77" s="324"/>
      <c r="N77" s="228">
        <f t="shared" si="15"/>
        <v>0</v>
      </c>
      <c r="O77" s="268">
        <f t="shared" si="16"/>
        <v>0</v>
      </c>
      <c r="P77" s="345">
        <v>0</v>
      </c>
      <c r="Q77" s="272">
        <f t="shared" si="17"/>
        <v>0</v>
      </c>
      <c r="R77" s="234"/>
      <c r="S77" s="235"/>
      <c r="T77" s="236">
        <v>0</v>
      </c>
      <c r="U77" s="236">
        <v>0</v>
      </c>
      <c r="V77" s="87">
        <f t="shared" si="5"/>
        <v>1</v>
      </c>
      <c r="W77" s="276">
        <f t="shared" si="6"/>
        <v>0</v>
      </c>
      <c r="X77" s="276">
        <f t="shared" si="7"/>
        <v>0</v>
      </c>
      <c r="Y77" s="276">
        <f t="shared" si="8"/>
        <v>0</v>
      </c>
      <c r="Z77" s="276">
        <f t="shared" si="7"/>
        <v>0</v>
      </c>
      <c r="AB77" s="80"/>
      <c r="AC77" s="80"/>
      <c r="AD77" s="81"/>
      <c r="AE77" s="80"/>
      <c r="AF77" s="81"/>
      <c r="AG77" s="82"/>
      <c r="AH77" s="83"/>
      <c r="AI77" s="83"/>
      <c r="AJ77" s="84"/>
      <c r="AK77" s="80"/>
      <c r="AL77" s="80"/>
      <c r="AM77" s="80"/>
      <c r="AN77" s="80"/>
    </row>
    <row r="78" spans="2:40" s="49" customFormat="1" ht="15.6" hidden="1" customHeight="1" outlineLevel="1">
      <c r="B78" s="596"/>
      <c r="C78" s="600"/>
      <c r="D78" s="601"/>
      <c r="E78" s="374"/>
      <c r="F78" s="248"/>
      <c r="G78" s="252">
        <f t="shared" si="18"/>
        <v>0</v>
      </c>
      <c r="H78" s="86" t="s">
        <v>187</v>
      </c>
      <c r="I78" s="236">
        <v>0</v>
      </c>
      <c r="J78" s="252">
        <f t="shared" si="14"/>
        <v>0</v>
      </c>
      <c r="K78" s="358"/>
      <c r="L78" s="356"/>
      <c r="M78" s="324"/>
      <c r="N78" s="228">
        <f t="shared" si="15"/>
        <v>0</v>
      </c>
      <c r="O78" s="268">
        <f t="shared" si="16"/>
        <v>0</v>
      </c>
      <c r="P78" s="345">
        <v>0</v>
      </c>
      <c r="Q78" s="272">
        <f t="shared" si="17"/>
        <v>0</v>
      </c>
      <c r="R78" s="234"/>
      <c r="S78" s="235"/>
      <c r="T78" s="236">
        <v>0</v>
      </c>
      <c r="U78" s="236">
        <v>0</v>
      </c>
      <c r="V78" s="87">
        <f t="shared" si="5"/>
        <v>1</v>
      </c>
      <c r="W78" s="276">
        <f t="shared" si="6"/>
        <v>0</v>
      </c>
      <c r="X78" s="276">
        <f t="shared" si="7"/>
        <v>0</v>
      </c>
      <c r="Y78" s="276">
        <f t="shared" si="8"/>
        <v>0</v>
      </c>
      <c r="Z78" s="276">
        <f t="shared" si="7"/>
        <v>0</v>
      </c>
      <c r="AB78" s="80"/>
      <c r="AC78" s="80"/>
      <c r="AD78" s="81"/>
      <c r="AE78" s="80"/>
      <c r="AF78" s="81"/>
      <c r="AG78" s="82"/>
      <c r="AH78" s="83"/>
      <c r="AI78" s="83"/>
      <c r="AJ78" s="84"/>
      <c r="AK78" s="80"/>
      <c r="AL78" s="80"/>
      <c r="AM78" s="80"/>
      <c r="AN78" s="80"/>
    </row>
    <row r="79" spans="2:40" s="49" customFormat="1" ht="15.6" hidden="1" customHeight="1" outlineLevel="1">
      <c r="B79" s="596"/>
      <c r="C79" s="600"/>
      <c r="D79" s="601"/>
      <c r="E79" s="374"/>
      <c r="F79" s="248"/>
      <c r="G79" s="252">
        <f t="shared" si="18"/>
        <v>0</v>
      </c>
      <c r="H79" s="86" t="s">
        <v>187</v>
      </c>
      <c r="I79" s="236">
        <v>0</v>
      </c>
      <c r="J79" s="252">
        <f t="shared" si="14"/>
        <v>0</v>
      </c>
      <c r="K79" s="358"/>
      <c r="L79" s="356"/>
      <c r="M79" s="324"/>
      <c r="N79" s="228">
        <f t="shared" si="15"/>
        <v>0</v>
      </c>
      <c r="O79" s="268">
        <f t="shared" si="16"/>
        <v>0</v>
      </c>
      <c r="P79" s="345">
        <v>0</v>
      </c>
      <c r="Q79" s="272">
        <f t="shared" si="17"/>
        <v>0</v>
      </c>
      <c r="R79" s="234"/>
      <c r="S79" s="235"/>
      <c r="T79" s="236">
        <v>0</v>
      </c>
      <c r="U79" s="236">
        <v>0</v>
      </c>
      <c r="V79" s="87">
        <f t="shared" si="5"/>
        <v>1</v>
      </c>
      <c r="W79" s="276">
        <f t="shared" si="6"/>
        <v>0</v>
      </c>
      <c r="X79" s="276">
        <f t="shared" si="7"/>
        <v>0</v>
      </c>
      <c r="Y79" s="276">
        <f t="shared" si="8"/>
        <v>0</v>
      </c>
      <c r="Z79" s="276">
        <f t="shared" si="7"/>
        <v>0</v>
      </c>
      <c r="AB79" s="80"/>
      <c r="AC79" s="80"/>
      <c r="AD79" s="81"/>
      <c r="AE79" s="80"/>
      <c r="AF79" s="81"/>
      <c r="AG79" s="82"/>
      <c r="AH79" s="83"/>
      <c r="AI79" s="83"/>
      <c r="AJ79" s="84"/>
      <c r="AK79" s="80"/>
      <c r="AL79" s="80"/>
      <c r="AM79" s="80"/>
      <c r="AN79" s="80"/>
    </row>
    <row r="80" spans="2:40" s="49" customFormat="1" ht="15.6" hidden="1" customHeight="1" outlineLevel="1">
      <c r="B80" s="596"/>
      <c r="C80" s="600"/>
      <c r="D80" s="601"/>
      <c r="E80" s="374"/>
      <c r="F80" s="248"/>
      <c r="G80" s="252">
        <f t="shared" si="18"/>
        <v>0</v>
      </c>
      <c r="H80" s="86" t="s">
        <v>187</v>
      </c>
      <c r="I80" s="236">
        <v>0</v>
      </c>
      <c r="J80" s="252">
        <f t="shared" si="14"/>
        <v>0</v>
      </c>
      <c r="K80" s="358"/>
      <c r="L80" s="356"/>
      <c r="M80" s="324"/>
      <c r="N80" s="228">
        <f t="shared" si="15"/>
        <v>0</v>
      </c>
      <c r="O80" s="268">
        <f t="shared" si="16"/>
        <v>0</v>
      </c>
      <c r="P80" s="345">
        <v>0</v>
      </c>
      <c r="Q80" s="272">
        <f t="shared" si="17"/>
        <v>0</v>
      </c>
      <c r="R80" s="234"/>
      <c r="S80" s="235"/>
      <c r="T80" s="236">
        <v>0</v>
      </c>
      <c r="U80" s="236">
        <v>0</v>
      </c>
      <c r="V80" s="87">
        <f t="shared" si="5"/>
        <v>1</v>
      </c>
      <c r="W80" s="276">
        <f t="shared" si="6"/>
        <v>0</v>
      </c>
      <c r="X80" s="276">
        <f t="shared" si="7"/>
        <v>0</v>
      </c>
      <c r="Y80" s="276">
        <f t="shared" si="8"/>
        <v>0</v>
      </c>
      <c r="Z80" s="276">
        <f t="shared" si="7"/>
        <v>0</v>
      </c>
      <c r="AB80" s="80"/>
      <c r="AC80" s="80"/>
      <c r="AD80" s="81"/>
      <c r="AE80" s="80"/>
      <c r="AF80" s="81"/>
      <c r="AG80" s="82"/>
      <c r="AH80" s="83"/>
      <c r="AI80" s="83"/>
      <c r="AJ80" s="84"/>
      <c r="AK80" s="80"/>
      <c r="AL80" s="80"/>
      <c r="AM80" s="80"/>
      <c r="AN80" s="80"/>
    </row>
    <row r="81" spans="2:40" s="49" customFormat="1" ht="15.6" hidden="1" customHeight="1" outlineLevel="1">
      <c r="B81" s="596"/>
      <c r="C81" s="600"/>
      <c r="D81" s="601"/>
      <c r="E81" s="374"/>
      <c r="F81" s="248"/>
      <c r="G81" s="252">
        <f t="shared" si="18"/>
        <v>0</v>
      </c>
      <c r="H81" s="86" t="s">
        <v>187</v>
      </c>
      <c r="I81" s="236">
        <v>0</v>
      </c>
      <c r="J81" s="252">
        <f t="shared" si="14"/>
        <v>0</v>
      </c>
      <c r="K81" s="358"/>
      <c r="L81" s="356"/>
      <c r="M81" s="324"/>
      <c r="N81" s="228">
        <f t="shared" si="15"/>
        <v>0</v>
      </c>
      <c r="O81" s="268">
        <f t="shared" si="16"/>
        <v>0</v>
      </c>
      <c r="P81" s="345">
        <v>0</v>
      </c>
      <c r="Q81" s="272">
        <f t="shared" si="17"/>
        <v>0</v>
      </c>
      <c r="R81" s="234"/>
      <c r="S81" s="235"/>
      <c r="T81" s="236">
        <v>0</v>
      </c>
      <c r="U81" s="236">
        <v>0</v>
      </c>
      <c r="V81" s="87">
        <f t="shared" si="5"/>
        <v>1</v>
      </c>
      <c r="W81" s="276">
        <f t="shared" si="6"/>
        <v>0</v>
      </c>
      <c r="X81" s="276">
        <f t="shared" si="7"/>
        <v>0</v>
      </c>
      <c r="Y81" s="276">
        <f t="shared" si="8"/>
        <v>0</v>
      </c>
      <c r="Z81" s="276">
        <f t="shared" si="7"/>
        <v>0</v>
      </c>
      <c r="AB81" s="80"/>
      <c r="AC81" s="80"/>
      <c r="AD81" s="81"/>
      <c r="AE81" s="80"/>
      <c r="AF81" s="81"/>
      <c r="AG81" s="82"/>
      <c r="AH81" s="83"/>
      <c r="AI81" s="83"/>
      <c r="AJ81" s="84"/>
      <c r="AK81" s="80"/>
      <c r="AL81" s="80"/>
      <c r="AM81" s="80"/>
      <c r="AN81" s="80"/>
    </row>
    <row r="82" spans="2:40" s="49" customFormat="1" ht="15.6" hidden="1" customHeight="1" outlineLevel="1">
      <c r="B82" s="596"/>
      <c r="C82" s="600"/>
      <c r="D82" s="601"/>
      <c r="E82" s="374"/>
      <c r="F82" s="248"/>
      <c r="G82" s="252">
        <f t="shared" si="18"/>
        <v>0</v>
      </c>
      <c r="H82" s="86" t="s">
        <v>187</v>
      </c>
      <c r="I82" s="236">
        <v>0</v>
      </c>
      <c r="J82" s="252">
        <f t="shared" si="14"/>
        <v>0</v>
      </c>
      <c r="K82" s="358"/>
      <c r="L82" s="356"/>
      <c r="M82" s="324"/>
      <c r="N82" s="228">
        <f t="shared" si="15"/>
        <v>0</v>
      </c>
      <c r="O82" s="268">
        <f t="shared" si="16"/>
        <v>0</v>
      </c>
      <c r="P82" s="345">
        <v>0</v>
      </c>
      <c r="Q82" s="272">
        <f t="shared" si="17"/>
        <v>0</v>
      </c>
      <c r="R82" s="234"/>
      <c r="S82" s="235"/>
      <c r="T82" s="236">
        <v>0</v>
      </c>
      <c r="U82" s="236">
        <v>0</v>
      </c>
      <c r="V82" s="87">
        <f t="shared" si="5"/>
        <v>1</v>
      </c>
      <c r="W82" s="276">
        <f t="shared" si="6"/>
        <v>0</v>
      </c>
      <c r="X82" s="276">
        <f t="shared" si="7"/>
        <v>0</v>
      </c>
      <c r="Y82" s="276">
        <f t="shared" si="8"/>
        <v>0</v>
      </c>
      <c r="Z82" s="276">
        <f t="shared" si="7"/>
        <v>0</v>
      </c>
      <c r="AB82" s="80"/>
      <c r="AC82" s="80"/>
      <c r="AD82" s="81"/>
      <c r="AE82" s="80"/>
      <c r="AF82" s="81"/>
      <c r="AG82" s="82"/>
      <c r="AH82" s="83"/>
      <c r="AI82" s="83"/>
      <c r="AJ82" s="84"/>
      <c r="AK82" s="80"/>
      <c r="AL82" s="80"/>
      <c r="AM82" s="80"/>
      <c r="AN82" s="80"/>
    </row>
    <row r="83" spans="2:40" s="49" customFormat="1" ht="15.6" hidden="1" customHeight="1" outlineLevel="1">
      <c r="B83" s="596"/>
      <c r="C83" s="600"/>
      <c r="D83" s="601"/>
      <c r="E83" s="374"/>
      <c r="F83" s="248"/>
      <c r="G83" s="252">
        <f t="shared" si="18"/>
        <v>0</v>
      </c>
      <c r="H83" s="86" t="s">
        <v>187</v>
      </c>
      <c r="I83" s="236">
        <v>0</v>
      </c>
      <c r="J83" s="252">
        <f t="shared" si="14"/>
        <v>0</v>
      </c>
      <c r="K83" s="358"/>
      <c r="L83" s="356"/>
      <c r="M83" s="324"/>
      <c r="N83" s="228">
        <f t="shared" si="15"/>
        <v>0</v>
      </c>
      <c r="O83" s="268">
        <f t="shared" si="16"/>
        <v>0</v>
      </c>
      <c r="P83" s="345">
        <v>0</v>
      </c>
      <c r="Q83" s="272">
        <f t="shared" si="17"/>
        <v>0</v>
      </c>
      <c r="R83" s="234"/>
      <c r="S83" s="235"/>
      <c r="T83" s="236">
        <v>0</v>
      </c>
      <c r="U83" s="236">
        <v>0</v>
      </c>
      <c r="V83" s="87">
        <f t="shared" si="5"/>
        <v>1</v>
      </c>
      <c r="W83" s="276">
        <f t="shared" si="6"/>
        <v>0</v>
      </c>
      <c r="X83" s="276">
        <f t="shared" si="7"/>
        <v>0</v>
      </c>
      <c r="Y83" s="276">
        <f t="shared" si="8"/>
        <v>0</v>
      </c>
      <c r="Z83" s="276">
        <f t="shared" si="7"/>
        <v>0</v>
      </c>
      <c r="AB83" s="80"/>
      <c r="AC83" s="80"/>
      <c r="AD83" s="81"/>
      <c r="AE83" s="80"/>
      <c r="AF83" s="81"/>
      <c r="AG83" s="82"/>
      <c r="AH83" s="83"/>
      <c r="AI83" s="83"/>
      <c r="AJ83" s="84"/>
      <c r="AK83" s="80"/>
      <c r="AL83" s="80"/>
      <c r="AM83" s="80"/>
      <c r="AN83" s="80"/>
    </row>
    <row r="84" spans="2:40" s="49" customFormat="1" ht="15.6" hidden="1" customHeight="1" outlineLevel="1">
      <c r="B84" s="596"/>
      <c r="C84" s="600"/>
      <c r="D84" s="601"/>
      <c r="E84" s="374"/>
      <c r="F84" s="248"/>
      <c r="G84" s="252">
        <f t="shared" si="18"/>
        <v>0</v>
      </c>
      <c r="H84" s="86" t="s">
        <v>187</v>
      </c>
      <c r="I84" s="236">
        <v>0</v>
      </c>
      <c r="J84" s="252">
        <f t="shared" si="14"/>
        <v>0</v>
      </c>
      <c r="K84" s="358"/>
      <c r="L84" s="356"/>
      <c r="M84" s="324"/>
      <c r="N84" s="228">
        <f t="shared" si="15"/>
        <v>0</v>
      </c>
      <c r="O84" s="268">
        <f t="shared" si="16"/>
        <v>0</v>
      </c>
      <c r="P84" s="345">
        <v>0</v>
      </c>
      <c r="Q84" s="272">
        <f t="shared" si="17"/>
        <v>0</v>
      </c>
      <c r="R84" s="234"/>
      <c r="S84" s="235"/>
      <c r="T84" s="236">
        <v>0</v>
      </c>
      <c r="U84" s="236">
        <v>0</v>
      </c>
      <c r="V84" s="87">
        <f t="shared" si="5"/>
        <v>1</v>
      </c>
      <c r="W84" s="276">
        <f t="shared" si="6"/>
        <v>0</v>
      </c>
      <c r="X84" s="276">
        <f t="shared" si="7"/>
        <v>0</v>
      </c>
      <c r="Y84" s="276">
        <f t="shared" si="8"/>
        <v>0</v>
      </c>
      <c r="Z84" s="276">
        <f t="shared" si="7"/>
        <v>0</v>
      </c>
      <c r="AB84" s="80"/>
      <c r="AC84" s="80"/>
      <c r="AD84" s="81"/>
      <c r="AE84" s="80"/>
      <c r="AF84" s="81"/>
      <c r="AG84" s="82"/>
      <c r="AH84" s="83"/>
      <c r="AI84" s="83"/>
      <c r="AJ84" s="84"/>
      <c r="AK84" s="80"/>
      <c r="AL84" s="80"/>
      <c r="AM84" s="80"/>
      <c r="AN84" s="80"/>
    </row>
    <row r="85" spans="2:40" s="49" customFormat="1" ht="15.6" hidden="1" customHeight="1" outlineLevel="1">
      <c r="B85" s="597"/>
      <c r="C85" s="602"/>
      <c r="D85" s="603"/>
      <c r="E85" s="374"/>
      <c r="F85" s="248"/>
      <c r="G85" s="252">
        <f t="shared" si="18"/>
        <v>0</v>
      </c>
      <c r="H85" s="86" t="s">
        <v>187</v>
      </c>
      <c r="I85" s="236">
        <v>0</v>
      </c>
      <c r="J85" s="252">
        <f t="shared" si="14"/>
        <v>0</v>
      </c>
      <c r="K85" s="358"/>
      <c r="L85" s="356"/>
      <c r="M85" s="324"/>
      <c r="N85" s="228">
        <f t="shared" si="15"/>
        <v>0</v>
      </c>
      <c r="O85" s="268">
        <f t="shared" si="16"/>
        <v>0</v>
      </c>
      <c r="P85" s="345">
        <v>0</v>
      </c>
      <c r="Q85" s="272">
        <f t="shared" si="17"/>
        <v>0</v>
      </c>
      <c r="R85" s="234"/>
      <c r="S85" s="235"/>
      <c r="T85" s="236">
        <v>0</v>
      </c>
      <c r="U85" s="236">
        <v>0</v>
      </c>
      <c r="V85" s="87">
        <f t="shared" si="5"/>
        <v>1</v>
      </c>
      <c r="W85" s="276">
        <f t="shared" si="6"/>
        <v>0</v>
      </c>
      <c r="X85" s="276">
        <f t="shared" si="7"/>
        <v>0</v>
      </c>
      <c r="Y85" s="276">
        <f t="shared" si="8"/>
        <v>0</v>
      </c>
      <c r="Z85" s="276">
        <f t="shared" si="7"/>
        <v>0</v>
      </c>
      <c r="AB85" s="80"/>
      <c r="AC85" s="80"/>
      <c r="AD85" s="81"/>
      <c r="AE85" s="80"/>
      <c r="AF85" s="81"/>
      <c r="AG85" s="82"/>
      <c r="AH85" s="83"/>
      <c r="AI85" s="83"/>
      <c r="AJ85" s="84"/>
      <c r="AK85" s="80"/>
      <c r="AL85" s="80"/>
      <c r="AM85" s="80"/>
      <c r="AN85" s="80"/>
    </row>
    <row r="86" spans="2:40" s="49" customFormat="1" ht="15.95" customHeight="1" collapsed="1">
      <c r="B86" s="350">
        <v>0.4</v>
      </c>
      <c r="C86" s="566" t="s">
        <v>63</v>
      </c>
      <c r="D86" s="567"/>
      <c r="E86" s="219" t="s">
        <v>187</v>
      </c>
      <c r="F86" s="247">
        <f>SUM(F87:F101)</f>
        <v>0</v>
      </c>
      <c r="G86" s="247">
        <f>IF(AND(F86&lt;&gt;0,$D$31&lt;&gt;0),F86/$D$31,0)</f>
        <v>0</v>
      </c>
      <c r="H86" s="86" t="s">
        <v>187</v>
      </c>
      <c r="I86" s="216" t="s">
        <v>187</v>
      </c>
      <c r="J86" s="249">
        <f>SUM(J87:J101)</f>
        <v>0</v>
      </c>
      <c r="K86" s="230" t="s">
        <v>187</v>
      </c>
      <c r="L86" s="261" t="s">
        <v>187</v>
      </c>
      <c r="M86" s="260" t="s">
        <v>187</v>
      </c>
      <c r="N86" s="266" t="s">
        <v>187</v>
      </c>
      <c r="O86" s="269">
        <f>SUM(O87:O101)</f>
        <v>0</v>
      </c>
      <c r="P86" s="232" t="s">
        <v>187</v>
      </c>
      <c r="Q86" s="273">
        <f>SUM(Q87:Q101)</f>
        <v>0</v>
      </c>
      <c r="R86" s="231" t="s">
        <v>187</v>
      </c>
      <c r="S86" s="233" t="s">
        <v>187</v>
      </c>
      <c r="T86" s="278">
        <f>IF(W86&lt;&gt;0,W86/($F$139+$O$139),0)</f>
        <v>0</v>
      </c>
      <c r="U86" s="278">
        <f>IF(Y86&lt;&gt;0,Y86/($F$139+$O$139),0)</f>
        <v>0</v>
      </c>
      <c r="V86" s="215">
        <f t="shared" si="5"/>
        <v>1</v>
      </c>
      <c r="W86" s="277">
        <f>SUM(W87:W101)</f>
        <v>0</v>
      </c>
      <c r="X86" s="277">
        <f t="shared" si="7"/>
        <v>0</v>
      </c>
      <c r="Y86" s="277">
        <f>SUM(Y87:Y101)</f>
        <v>0</v>
      </c>
      <c r="Z86" s="277">
        <f t="shared" si="7"/>
        <v>0</v>
      </c>
      <c r="AB86" s="80"/>
      <c r="AC86" s="80"/>
      <c r="AD86" s="81"/>
      <c r="AE86" s="80"/>
      <c r="AF86" s="81"/>
      <c r="AG86" s="82"/>
      <c r="AH86" s="83"/>
      <c r="AI86" s="83"/>
      <c r="AJ86" s="84"/>
      <c r="AK86" s="80"/>
      <c r="AL86" s="80"/>
      <c r="AM86" s="80"/>
      <c r="AN86" s="80"/>
    </row>
    <row r="87" spans="2:40" s="49" customFormat="1" ht="15.95" hidden="1" customHeight="1" outlineLevel="1">
      <c r="B87" s="595">
        <v>0.4</v>
      </c>
      <c r="C87" s="598" t="s">
        <v>63</v>
      </c>
      <c r="D87" s="599"/>
      <c r="E87" s="374"/>
      <c r="F87" s="248"/>
      <c r="G87" s="252">
        <f>IF(AND(F87&lt;&gt;0,$D$31&lt;&gt;0),F87/$D$31,0)</f>
        <v>0</v>
      </c>
      <c r="H87" s="86" t="s">
        <v>187</v>
      </c>
      <c r="I87" s="236">
        <v>0</v>
      </c>
      <c r="J87" s="252">
        <f t="shared" ref="J87:J101" si="19">I87*F87</f>
        <v>0</v>
      </c>
      <c r="K87" s="358"/>
      <c r="L87" s="356"/>
      <c r="M87" s="324"/>
      <c r="N87" s="228">
        <f>IF(M87&lt;&gt;0,INT(59/M87),0)</f>
        <v>0</v>
      </c>
      <c r="O87" s="268">
        <f>F87*N87</f>
        <v>0</v>
      </c>
      <c r="P87" s="345">
        <v>0</v>
      </c>
      <c r="Q87" s="272">
        <f>O87*P87</f>
        <v>0</v>
      </c>
      <c r="R87" s="234"/>
      <c r="S87" s="235"/>
      <c r="T87" s="236">
        <v>0</v>
      </c>
      <c r="U87" s="236">
        <v>0</v>
      </c>
      <c r="V87" s="87">
        <f t="shared" si="5"/>
        <v>1</v>
      </c>
      <c r="W87" s="276">
        <f t="shared" si="6"/>
        <v>0</v>
      </c>
      <c r="X87" s="276">
        <f t="shared" si="7"/>
        <v>0</v>
      </c>
      <c r="Y87" s="276">
        <f t="shared" si="8"/>
        <v>0</v>
      </c>
      <c r="Z87" s="276">
        <f t="shared" si="7"/>
        <v>0</v>
      </c>
      <c r="AB87" s="80"/>
      <c r="AC87" s="80"/>
      <c r="AD87" s="81"/>
      <c r="AE87" s="80"/>
      <c r="AF87" s="81"/>
      <c r="AG87" s="82"/>
      <c r="AH87" s="83"/>
      <c r="AI87" s="83"/>
      <c r="AJ87" s="84"/>
      <c r="AK87" s="80"/>
      <c r="AL87" s="80"/>
      <c r="AM87" s="80"/>
      <c r="AN87" s="80"/>
    </row>
    <row r="88" spans="2:40" s="49" customFormat="1" ht="15.95" hidden="1" customHeight="1" outlineLevel="1">
      <c r="B88" s="596"/>
      <c r="C88" s="600"/>
      <c r="D88" s="601"/>
      <c r="E88" s="374"/>
      <c r="F88" s="248"/>
      <c r="G88" s="252">
        <f>IF(AND(F88&lt;&gt;0,$D$31&lt;&gt;0),F88/$D$31,0)</f>
        <v>0</v>
      </c>
      <c r="H88" s="86" t="s">
        <v>187</v>
      </c>
      <c r="I88" s="236">
        <v>0</v>
      </c>
      <c r="J88" s="252">
        <f t="shared" si="19"/>
        <v>0</v>
      </c>
      <c r="K88" s="358"/>
      <c r="L88" s="356"/>
      <c r="M88" s="324"/>
      <c r="N88" s="228">
        <f t="shared" ref="N88:N101" si="20">IF(M88&lt;&gt;0,INT(59/M88),0)</f>
        <v>0</v>
      </c>
      <c r="O88" s="268">
        <f t="shared" ref="O88:O101" si="21">F88*N88</f>
        <v>0</v>
      </c>
      <c r="P88" s="345">
        <v>0</v>
      </c>
      <c r="Q88" s="272">
        <f t="shared" ref="Q88:Q101" si="22">O88*P88</f>
        <v>0</v>
      </c>
      <c r="R88" s="234"/>
      <c r="S88" s="235"/>
      <c r="T88" s="236">
        <v>0</v>
      </c>
      <c r="U88" s="236">
        <v>0</v>
      </c>
      <c r="V88" s="87">
        <f t="shared" si="5"/>
        <v>1</v>
      </c>
      <c r="W88" s="276">
        <f t="shared" si="6"/>
        <v>0</v>
      </c>
      <c r="X88" s="276">
        <f t="shared" si="7"/>
        <v>0</v>
      </c>
      <c r="Y88" s="276">
        <f t="shared" si="8"/>
        <v>0</v>
      </c>
      <c r="Z88" s="276">
        <f t="shared" si="7"/>
        <v>0</v>
      </c>
      <c r="AB88" s="80"/>
      <c r="AC88" s="80"/>
      <c r="AD88" s="81"/>
      <c r="AE88" s="80"/>
      <c r="AF88" s="81"/>
      <c r="AG88" s="82"/>
      <c r="AH88" s="83"/>
      <c r="AI88" s="83"/>
      <c r="AJ88" s="84"/>
      <c r="AK88" s="80"/>
      <c r="AL88" s="80"/>
      <c r="AM88" s="80"/>
      <c r="AN88" s="80"/>
    </row>
    <row r="89" spans="2:40" s="49" customFormat="1" ht="15.95" hidden="1" customHeight="1" outlineLevel="1">
      <c r="B89" s="596"/>
      <c r="C89" s="600"/>
      <c r="D89" s="601"/>
      <c r="E89" s="374"/>
      <c r="F89" s="248"/>
      <c r="G89" s="252">
        <f t="shared" ref="G89:G101" si="23">IF(AND(F89&lt;&gt;0,$D$31&lt;&gt;0),F89/$D$31,0)</f>
        <v>0</v>
      </c>
      <c r="H89" s="86" t="s">
        <v>187</v>
      </c>
      <c r="I89" s="236">
        <v>0</v>
      </c>
      <c r="J89" s="252">
        <f t="shared" si="19"/>
        <v>0</v>
      </c>
      <c r="K89" s="358"/>
      <c r="L89" s="356"/>
      <c r="M89" s="324"/>
      <c r="N89" s="228">
        <f t="shared" si="20"/>
        <v>0</v>
      </c>
      <c r="O89" s="268">
        <f t="shared" si="21"/>
        <v>0</v>
      </c>
      <c r="P89" s="345">
        <v>0</v>
      </c>
      <c r="Q89" s="272">
        <f t="shared" si="22"/>
        <v>0</v>
      </c>
      <c r="R89" s="234"/>
      <c r="S89" s="235"/>
      <c r="T89" s="236">
        <v>0</v>
      </c>
      <c r="U89" s="236">
        <v>0</v>
      </c>
      <c r="V89" s="87">
        <f t="shared" si="5"/>
        <v>1</v>
      </c>
      <c r="W89" s="276">
        <f t="shared" si="6"/>
        <v>0</v>
      </c>
      <c r="X89" s="276">
        <f t="shared" si="7"/>
        <v>0</v>
      </c>
      <c r="Y89" s="276">
        <f t="shared" si="8"/>
        <v>0</v>
      </c>
      <c r="Z89" s="276">
        <f t="shared" si="7"/>
        <v>0</v>
      </c>
      <c r="AB89" s="80"/>
      <c r="AC89" s="80"/>
      <c r="AD89" s="81"/>
      <c r="AE89" s="80"/>
      <c r="AF89" s="81"/>
      <c r="AG89" s="82"/>
      <c r="AH89" s="83"/>
      <c r="AI89" s="83"/>
      <c r="AJ89" s="84"/>
      <c r="AK89" s="80"/>
      <c r="AL89" s="80"/>
      <c r="AM89" s="80"/>
      <c r="AN89" s="80"/>
    </row>
    <row r="90" spans="2:40" s="49" customFormat="1" ht="15.95" hidden="1" customHeight="1" outlineLevel="1">
      <c r="B90" s="596"/>
      <c r="C90" s="600"/>
      <c r="D90" s="601"/>
      <c r="E90" s="374"/>
      <c r="F90" s="248"/>
      <c r="G90" s="252">
        <f t="shared" si="23"/>
        <v>0</v>
      </c>
      <c r="H90" s="86" t="s">
        <v>187</v>
      </c>
      <c r="I90" s="236">
        <v>0</v>
      </c>
      <c r="J90" s="252">
        <f t="shared" si="19"/>
        <v>0</v>
      </c>
      <c r="K90" s="358"/>
      <c r="L90" s="356"/>
      <c r="M90" s="324"/>
      <c r="N90" s="228">
        <f t="shared" si="20"/>
        <v>0</v>
      </c>
      <c r="O90" s="268">
        <f t="shared" si="21"/>
        <v>0</v>
      </c>
      <c r="P90" s="345">
        <v>0</v>
      </c>
      <c r="Q90" s="272">
        <f t="shared" si="22"/>
        <v>0</v>
      </c>
      <c r="R90" s="234"/>
      <c r="S90" s="235"/>
      <c r="T90" s="236">
        <v>0</v>
      </c>
      <c r="U90" s="236">
        <v>0</v>
      </c>
      <c r="V90" s="87">
        <f t="shared" si="5"/>
        <v>1</v>
      </c>
      <c r="W90" s="276">
        <f t="shared" si="6"/>
        <v>0</v>
      </c>
      <c r="X90" s="276">
        <f t="shared" si="7"/>
        <v>0</v>
      </c>
      <c r="Y90" s="276">
        <f t="shared" si="8"/>
        <v>0</v>
      </c>
      <c r="Z90" s="276">
        <f t="shared" si="7"/>
        <v>0</v>
      </c>
      <c r="AB90" s="80"/>
      <c r="AC90" s="80"/>
      <c r="AD90" s="81"/>
      <c r="AE90" s="80"/>
      <c r="AF90" s="81"/>
      <c r="AG90" s="82"/>
      <c r="AH90" s="83"/>
      <c r="AI90" s="83"/>
      <c r="AJ90" s="84"/>
      <c r="AK90" s="80"/>
      <c r="AL90" s="80"/>
      <c r="AM90" s="80"/>
      <c r="AN90" s="80"/>
    </row>
    <row r="91" spans="2:40" s="49" customFormat="1" ht="15.95" hidden="1" customHeight="1" outlineLevel="1">
      <c r="B91" s="596"/>
      <c r="C91" s="600"/>
      <c r="D91" s="601"/>
      <c r="E91" s="374"/>
      <c r="F91" s="248"/>
      <c r="G91" s="252">
        <f t="shared" si="23"/>
        <v>0</v>
      </c>
      <c r="H91" s="86" t="s">
        <v>187</v>
      </c>
      <c r="I91" s="236">
        <v>0</v>
      </c>
      <c r="J91" s="252">
        <f t="shared" si="19"/>
        <v>0</v>
      </c>
      <c r="K91" s="358"/>
      <c r="L91" s="356"/>
      <c r="M91" s="324"/>
      <c r="N91" s="228">
        <f t="shared" si="20"/>
        <v>0</v>
      </c>
      <c r="O91" s="268">
        <f t="shared" si="21"/>
        <v>0</v>
      </c>
      <c r="P91" s="345">
        <v>0</v>
      </c>
      <c r="Q91" s="272">
        <f t="shared" si="22"/>
        <v>0</v>
      </c>
      <c r="R91" s="234"/>
      <c r="S91" s="235"/>
      <c r="T91" s="236">
        <v>0</v>
      </c>
      <c r="U91" s="236">
        <v>0</v>
      </c>
      <c r="V91" s="87">
        <f t="shared" si="5"/>
        <v>1</v>
      </c>
      <c r="W91" s="276">
        <f t="shared" si="6"/>
        <v>0</v>
      </c>
      <c r="X91" s="276">
        <f t="shared" si="7"/>
        <v>0</v>
      </c>
      <c r="Y91" s="276">
        <f t="shared" si="8"/>
        <v>0</v>
      </c>
      <c r="Z91" s="276">
        <f t="shared" si="7"/>
        <v>0</v>
      </c>
      <c r="AB91" s="80"/>
      <c r="AC91" s="80"/>
      <c r="AD91" s="81"/>
      <c r="AE91" s="80"/>
      <c r="AF91" s="81"/>
      <c r="AG91" s="82"/>
      <c r="AH91" s="83"/>
      <c r="AI91" s="83"/>
      <c r="AJ91" s="84"/>
      <c r="AK91" s="80"/>
      <c r="AL91" s="80"/>
      <c r="AM91" s="80"/>
      <c r="AN91" s="80"/>
    </row>
    <row r="92" spans="2:40" s="49" customFormat="1" ht="15.95" hidden="1" customHeight="1" outlineLevel="1">
      <c r="B92" s="596"/>
      <c r="C92" s="600"/>
      <c r="D92" s="601"/>
      <c r="E92" s="374"/>
      <c r="F92" s="248"/>
      <c r="G92" s="252">
        <f t="shared" si="23"/>
        <v>0</v>
      </c>
      <c r="H92" s="86" t="s">
        <v>187</v>
      </c>
      <c r="I92" s="236">
        <v>0</v>
      </c>
      <c r="J92" s="252">
        <f t="shared" si="19"/>
        <v>0</v>
      </c>
      <c r="K92" s="358"/>
      <c r="L92" s="356"/>
      <c r="M92" s="324"/>
      <c r="N92" s="228">
        <f t="shared" si="20"/>
        <v>0</v>
      </c>
      <c r="O92" s="268">
        <f t="shared" si="21"/>
        <v>0</v>
      </c>
      <c r="P92" s="345">
        <v>0</v>
      </c>
      <c r="Q92" s="272">
        <f t="shared" si="22"/>
        <v>0</v>
      </c>
      <c r="R92" s="234"/>
      <c r="S92" s="235"/>
      <c r="T92" s="236">
        <v>0</v>
      </c>
      <c r="U92" s="236">
        <v>0</v>
      </c>
      <c r="V92" s="87">
        <f t="shared" si="5"/>
        <v>1</v>
      </c>
      <c r="W92" s="276">
        <f t="shared" si="6"/>
        <v>0</v>
      </c>
      <c r="X92" s="276">
        <f t="shared" si="7"/>
        <v>0</v>
      </c>
      <c r="Y92" s="276">
        <f t="shared" si="8"/>
        <v>0</v>
      </c>
      <c r="Z92" s="276">
        <f t="shared" si="7"/>
        <v>0</v>
      </c>
      <c r="AB92" s="80"/>
      <c r="AC92" s="80"/>
      <c r="AD92" s="81"/>
      <c r="AE92" s="80"/>
      <c r="AF92" s="81"/>
      <c r="AG92" s="82"/>
      <c r="AH92" s="83"/>
      <c r="AI92" s="83"/>
      <c r="AJ92" s="84"/>
      <c r="AK92" s="80"/>
      <c r="AL92" s="80"/>
      <c r="AM92" s="80"/>
      <c r="AN92" s="80"/>
    </row>
    <row r="93" spans="2:40" s="49" customFormat="1" ht="15.95" hidden="1" customHeight="1" outlineLevel="1">
      <c r="B93" s="596"/>
      <c r="C93" s="600"/>
      <c r="D93" s="601"/>
      <c r="E93" s="374"/>
      <c r="F93" s="248"/>
      <c r="G93" s="252">
        <f t="shared" si="23"/>
        <v>0</v>
      </c>
      <c r="H93" s="86" t="s">
        <v>187</v>
      </c>
      <c r="I93" s="236">
        <v>0</v>
      </c>
      <c r="J93" s="252">
        <f t="shared" si="19"/>
        <v>0</v>
      </c>
      <c r="K93" s="358"/>
      <c r="L93" s="356"/>
      <c r="M93" s="324"/>
      <c r="N93" s="228">
        <f t="shared" si="20"/>
        <v>0</v>
      </c>
      <c r="O93" s="268">
        <f t="shared" si="21"/>
        <v>0</v>
      </c>
      <c r="P93" s="345">
        <v>0</v>
      </c>
      <c r="Q93" s="272">
        <f t="shared" si="22"/>
        <v>0</v>
      </c>
      <c r="R93" s="234"/>
      <c r="S93" s="235"/>
      <c r="T93" s="236">
        <v>0</v>
      </c>
      <c r="U93" s="236">
        <v>0</v>
      </c>
      <c r="V93" s="87">
        <f t="shared" si="5"/>
        <v>1</v>
      </c>
      <c r="W93" s="276">
        <f t="shared" si="6"/>
        <v>0</v>
      </c>
      <c r="X93" s="276">
        <f t="shared" si="7"/>
        <v>0</v>
      </c>
      <c r="Y93" s="276">
        <f t="shared" si="8"/>
        <v>0</v>
      </c>
      <c r="Z93" s="276">
        <f t="shared" si="7"/>
        <v>0</v>
      </c>
      <c r="AB93" s="80"/>
      <c r="AC93" s="80"/>
      <c r="AD93" s="81"/>
      <c r="AE93" s="80"/>
      <c r="AF93" s="81"/>
      <c r="AG93" s="82"/>
      <c r="AH93" s="83"/>
      <c r="AI93" s="83"/>
      <c r="AJ93" s="84"/>
      <c r="AK93" s="80"/>
      <c r="AL93" s="80"/>
      <c r="AM93" s="80"/>
      <c r="AN93" s="80"/>
    </row>
    <row r="94" spans="2:40" s="49" customFormat="1" ht="15.95" hidden="1" customHeight="1" outlineLevel="1">
      <c r="B94" s="596"/>
      <c r="C94" s="600"/>
      <c r="D94" s="601"/>
      <c r="E94" s="374"/>
      <c r="F94" s="248"/>
      <c r="G94" s="252">
        <f t="shared" si="23"/>
        <v>0</v>
      </c>
      <c r="H94" s="86" t="s">
        <v>187</v>
      </c>
      <c r="I94" s="236">
        <v>0</v>
      </c>
      <c r="J94" s="252">
        <f t="shared" si="19"/>
        <v>0</v>
      </c>
      <c r="K94" s="358"/>
      <c r="L94" s="356"/>
      <c r="M94" s="324"/>
      <c r="N94" s="228">
        <f t="shared" si="20"/>
        <v>0</v>
      </c>
      <c r="O94" s="268">
        <f t="shared" si="21"/>
        <v>0</v>
      </c>
      <c r="P94" s="345">
        <v>0</v>
      </c>
      <c r="Q94" s="272">
        <f t="shared" si="22"/>
        <v>0</v>
      </c>
      <c r="R94" s="234"/>
      <c r="S94" s="235"/>
      <c r="T94" s="236">
        <v>0</v>
      </c>
      <c r="U94" s="236">
        <v>0</v>
      </c>
      <c r="V94" s="87">
        <f t="shared" si="5"/>
        <v>1</v>
      </c>
      <c r="W94" s="276">
        <f t="shared" si="6"/>
        <v>0</v>
      </c>
      <c r="X94" s="276">
        <f t="shared" si="7"/>
        <v>0</v>
      </c>
      <c r="Y94" s="276">
        <f t="shared" si="8"/>
        <v>0</v>
      </c>
      <c r="Z94" s="276">
        <f t="shared" si="7"/>
        <v>0</v>
      </c>
      <c r="AB94" s="80"/>
      <c r="AC94" s="80"/>
      <c r="AD94" s="81"/>
      <c r="AE94" s="80"/>
      <c r="AF94" s="81"/>
      <c r="AG94" s="82"/>
      <c r="AH94" s="83"/>
      <c r="AI94" s="83"/>
      <c r="AJ94" s="84"/>
      <c r="AK94" s="80"/>
      <c r="AL94" s="80"/>
      <c r="AM94" s="80"/>
      <c r="AN94" s="80"/>
    </row>
    <row r="95" spans="2:40" s="49" customFormat="1" ht="15.95" hidden="1" customHeight="1" outlineLevel="1">
      <c r="B95" s="596"/>
      <c r="C95" s="600"/>
      <c r="D95" s="601"/>
      <c r="E95" s="374"/>
      <c r="F95" s="248"/>
      <c r="G95" s="252">
        <f t="shared" si="23"/>
        <v>0</v>
      </c>
      <c r="H95" s="86" t="s">
        <v>187</v>
      </c>
      <c r="I95" s="236">
        <v>0</v>
      </c>
      <c r="J95" s="252">
        <f t="shared" si="19"/>
        <v>0</v>
      </c>
      <c r="K95" s="358"/>
      <c r="L95" s="356"/>
      <c r="M95" s="324"/>
      <c r="N95" s="228">
        <f t="shared" si="20"/>
        <v>0</v>
      </c>
      <c r="O95" s="268">
        <f t="shared" si="21"/>
        <v>0</v>
      </c>
      <c r="P95" s="345">
        <v>0</v>
      </c>
      <c r="Q95" s="272">
        <f t="shared" si="22"/>
        <v>0</v>
      </c>
      <c r="R95" s="234"/>
      <c r="S95" s="235"/>
      <c r="T95" s="236">
        <v>0</v>
      </c>
      <c r="U95" s="236">
        <v>0</v>
      </c>
      <c r="V95" s="87">
        <f t="shared" si="5"/>
        <v>1</v>
      </c>
      <c r="W95" s="276">
        <f t="shared" si="6"/>
        <v>0</v>
      </c>
      <c r="X95" s="276">
        <f t="shared" si="7"/>
        <v>0</v>
      </c>
      <c r="Y95" s="276">
        <f t="shared" si="8"/>
        <v>0</v>
      </c>
      <c r="Z95" s="276">
        <f t="shared" si="7"/>
        <v>0</v>
      </c>
      <c r="AB95" s="80"/>
      <c r="AC95" s="80"/>
      <c r="AD95" s="81"/>
      <c r="AE95" s="80"/>
      <c r="AF95" s="81"/>
      <c r="AG95" s="82"/>
      <c r="AH95" s="83"/>
      <c r="AI95" s="83"/>
      <c r="AJ95" s="84"/>
      <c r="AK95" s="80"/>
      <c r="AL95" s="80"/>
      <c r="AM95" s="80"/>
      <c r="AN95" s="80"/>
    </row>
    <row r="96" spans="2:40" s="49" customFormat="1" ht="15.95" hidden="1" customHeight="1" outlineLevel="1">
      <c r="B96" s="596"/>
      <c r="C96" s="600"/>
      <c r="D96" s="601"/>
      <c r="E96" s="374"/>
      <c r="F96" s="248"/>
      <c r="G96" s="252">
        <f t="shared" si="23"/>
        <v>0</v>
      </c>
      <c r="H96" s="86" t="s">
        <v>187</v>
      </c>
      <c r="I96" s="236">
        <v>0</v>
      </c>
      <c r="J96" s="252">
        <f t="shared" si="19"/>
        <v>0</v>
      </c>
      <c r="K96" s="358"/>
      <c r="L96" s="356"/>
      <c r="M96" s="324"/>
      <c r="N96" s="228">
        <f t="shared" si="20"/>
        <v>0</v>
      </c>
      <c r="O96" s="268">
        <f t="shared" si="21"/>
        <v>0</v>
      </c>
      <c r="P96" s="345">
        <v>0</v>
      </c>
      <c r="Q96" s="272">
        <f t="shared" si="22"/>
        <v>0</v>
      </c>
      <c r="R96" s="234"/>
      <c r="S96" s="235"/>
      <c r="T96" s="236">
        <v>0</v>
      </c>
      <c r="U96" s="236">
        <v>0</v>
      </c>
      <c r="V96" s="87">
        <f t="shared" si="5"/>
        <v>1</v>
      </c>
      <c r="W96" s="276">
        <f t="shared" si="6"/>
        <v>0</v>
      </c>
      <c r="X96" s="276">
        <f t="shared" si="7"/>
        <v>0</v>
      </c>
      <c r="Y96" s="276">
        <f t="shared" si="8"/>
        <v>0</v>
      </c>
      <c r="Z96" s="276">
        <f t="shared" si="7"/>
        <v>0</v>
      </c>
      <c r="AB96" s="80"/>
      <c r="AC96" s="80"/>
      <c r="AD96" s="81"/>
      <c r="AE96" s="80"/>
      <c r="AF96" s="81"/>
      <c r="AG96" s="82"/>
      <c r="AH96" s="83"/>
      <c r="AI96" s="83"/>
      <c r="AJ96" s="84"/>
      <c r="AK96" s="80"/>
      <c r="AL96" s="80"/>
      <c r="AM96" s="80"/>
      <c r="AN96" s="80"/>
    </row>
    <row r="97" spans="2:40" s="49" customFormat="1" ht="15.95" hidden="1" customHeight="1" outlineLevel="1">
      <c r="B97" s="596"/>
      <c r="C97" s="600"/>
      <c r="D97" s="601"/>
      <c r="E97" s="374"/>
      <c r="F97" s="248"/>
      <c r="G97" s="252">
        <f t="shared" si="23"/>
        <v>0</v>
      </c>
      <c r="H97" s="86" t="s">
        <v>187</v>
      </c>
      <c r="I97" s="236">
        <v>0</v>
      </c>
      <c r="J97" s="252">
        <f t="shared" si="19"/>
        <v>0</v>
      </c>
      <c r="K97" s="358"/>
      <c r="L97" s="356"/>
      <c r="M97" s="324"/>
      <c r="N97" s="228">
        <f t="shared" si="20"/>
        <v>0</v>
      </c>
      <c r="O97" s="268">
        <f t="shared" si="21"/>
        <v>0</v>
      </c>
      <c r="P97" s="345">
        <v>0</v>
      </c>
      <c r="Q97" s="272">
        <f t="shared" si="22"/>
        <v>0</v>
      </c>
      <c r="R97" s="234"/>
      <c r="S97" s="235"/>
      <c r="T97" s="236">
        <v>0</v>
      </c>
      <c r="U97" s="236">
        <v>0</v>
      </c>
      <c r="V97" s="87">
        <f t="shared" si="5"/>
        <v>1</v>
      </c>
      <c r="W97" s="276">
        <f t="shared" si="6"/>
        <v>0</v>
      </c>
      <c r="X97" s="276">
        <f t="shared" si="7"/>
        <v>0</v>
      </c>
      <c r="Y97" s="276">
        <f t="shared" si="8"/>
        <v>0</v>
      </c>
      <c r="Z97" s="276">
        <f t="shared" si="7"/>
        <v>0</v>
      </c>
      <c r="AB97" s="80"/>
      <c r="AC97" s="80"/>
      <c r="AD97" s="81"/>
      <c r="AE97" s="80"/>
      <c r="AF97" s="81"/>
      <c r="AG97" s="82"/>
      <c r="AH97" s="83"/>
      <c r="AI97" s="83"/>
      <c r="AJ97" s="84"/>
      <c r="AK97" s="80"/>
      <c r="AL97" s="80"/>
      <c r="AM97" s="80"/>
      <c r="AN97" s="80"/>
    </row>
    <row r="98" spans="2:40" s="49" customFormat="1" ht="15.95" hidden="1" customHeight="1" outlineLevel="1">
      <c r="B98" s="596"/>
      <c r="C98" s="600"/>
      <c r="D98" s="601"/>
      <c r="E98" s="374"/>
      <c r="F98" s="248"/>
      <c r="G98" s="252">
        <f t="shared" si="23"/>
        <v>0</v>
      </c>
      <c r="H98" s="86" t="s">
        <v>187</v>
      </c>
      <c r="I98" s="236">
        <v>0</v>
      </c>
      <c r="J98" s="252">
        <f t="shared" si="19"/>
        <v>0</v>
      </c>
      <c r="K98" s="358"/>
      <c r="L98" s="356"/>
      <c r="M98" s="324"/>
      <c r="N98" s="228">
        <f t="shared" si="20"/>
        <v>0</v>
      </c>
      <c r="O98" s="268">
        <f t="shared" si="21"/>
        <v>0</v>
      </c>
      <c r="P98" s="345">
        <v>0</v>
      </c>
      <c r="Q98" s="272">
        <f t="shared" si="22"/>
        <v>0</v>
      </c>
      <c r="R98" s="234"/>
      <c r="S98" s="235"/>
      <c r="T98" s="236">
        <v>0</v>
      </c>
      <c r="U98" s="236">
        <v>0</v>
      </c>
      <c r="V98" s="87">
        <f t="shared" si="5"/>
        <v>1</v>
      </c>
      <c r="W98" s="276">
        <f t="shared" si="6"/>
        <v>0</v>
      </c>
      <c r="X98" s="276">
        <f t="shared" si="7"/>
        <v>0</v>
      </c>
      <c r="Y98" s="276">
        <f t="shared" si="8"/>
        <v>0</v>
      </c>
      <c r="Z98" s="276">
        <f t="shared" si="7"/>
        <v>0</v>
      </c>
      <c r="AB98" s="80"/>
      <c r="AC98" s="80"/>
      <c r="AD98" s="81"/>
      <c r="AE98" s="80"/>
      <c r="AF98" s="81"/>
      <c r="AG98" s="82"/>
      <c r="AH98" s="83"/>
      <c r="AI98" s="83"/>
      <c r="AJ98" s="84"/>
      <c r="AK98" s="80"/>
      <c r="AL98" s="80"/>
      <c r="AM98" s="80"/>
      <c r="AN98" s="80"/>
    </row>
    <row r="99" spans="2:40" s="49" customFormat="1" ht="15.95" hidden="1" customHeight="1" outlineLevel="1">
      <c r="B99" s="596"/>
      <c r="C99" s="600"/>
      <c r="D99" s="601"/>
      <c r="E99" s="374"/>
      <c r="F99" s="248"/>
      <c r="G99" s="252">
        <f t="shared" si="23"/>
        <v>0</v>
      </c>
      <c r="H99" s="86" t="s">
        <v>187</v>
      </c>
      <c r="I99" s="236">
        <v>0</v>
      </c>
      <c r="J99" s="252">
        <f t="shared" si="19"/>
        <v>0</v>
      </c>
      <c r="K99" s="358"/>
      <c r="L99" s="356"/>
      <c r="M99" s="324"/>
      <c r="N99" s="228">
        <f t="shared" si="20"/>
        <v>0</v>
      </c>
      <c r="O99" s="268">
        <f t="shared" si="21"/>
        <v>0</v>
      </c>
      <c r="P99" s="345">
        <v>0</v>
      </c>
      <c r="Q99" s="272">
        <f t="shared" si="22"/>
        <v>0</v>
      </c>
      <c r="R99" s="234"/>
      <c r="S99" s="235"/>
      <c r="T99" s="236">
        <v>0</v>
      </c>
      <c r="U99" s="236">
        <v>0</v>
      </c>
      <c r="V99" s="87">
        <f t="shared" si="5"/>
        <v>1</v>
      </c>
      <c r="W99" s="276">
        <f t="shared" si="6"/>
        <v>0</v>
      </c>
      <c r="X99" s="276">
        <f t="shared" si="7"/>
        <v>0</v>
      </c>
      <c r="Y99" s="276">
        <f t="shared" si="8"/>
        <v>0</v>
      </c>
      <c r="Z99" s="276">
        <f t="shared" si="7"/>
        <v>0</v>
      </c>
      <c r="AB99" s="80"/>
      <c r="AC99" s="80"/>
      <c r="AD99" s="81"/>
      <c r="AE99" s="80"/>
      <c r="AF99" s="81"/>
      <c r="AG99" s="82"/>
      <c r="AH99" s="83"/>
      <c r="AI99" s="83"/>
      <c r="AJ99" s="84"/>
      <c r="AK99" s="80"/>
      <c r="AL99" s="80"/>
      <c r="AM99" s="80"/>
      <c r="AN99" s="80"/>
    </row>
    <row r="100" spans="2:40" s="49" customFormat="1" ht="15.95" hidden="1" customHeight="1" outlineLevel="1">
      <c r="B100" s="596"/>
      <c r="C100" s="600"/>
      <c r="D100" s="601"/>
      <c r="E100" s="374"/>
      <c r="F100" s="248"/>
      <c r="G100" s="252">
        <f t="shared" si="23"/>
        <v>0</v>
      </c>
      <c r="H100" s="86" t="s">
        <v>187</v>
      </c>
      <c r="I100" s="236">
        <v>0</v>
      </c>
      <c r="J100" s="252">
        <f t="shared" si="19"/>
        <v>0</v>
      </c>
      <c r="K100" s="358"/>
      <c r="L100" s="356"/>
      <c r="M100" s="324"/>
      <c r="N100" s="228">
        <f t="shared" si="20"/>
        <v>0</v>
      </c>
      <c r="O100" s="268">
        <f t="shared" si="21"/>
        <v>0</v>
      </c>
      <c r="P100" s="345">
        <v>0</v>
      </c>
      <c r="Q100" s="272">
        <f t="shared" si="22"/>
        <v>0</v>
      </c>
      <c r="R100" s="234"/>
      <c r="S100" s="235"/>
      <c r="T100" s="236">
        <v>0</v>
      </c>
      <c r="U100" s="236">
        <v>0</v>
      </c>
      <c r="V100" s="87">
        <f t="shared" si="5"/>
        <v>1</v>
      </c>
      <c r="W100" s="276">
        <f t="shared" si="6"/>
        <v>0</v>
      </c>
      <c r="X100" s="276">
        <f t="shared" si="7"/>
        <v>0</v>
      </c>
      <c r="Y100" s="276">
        <f t="shared" si="8"/>
        <v>0</v>
      </c>
      <c r="Z100" s="276">
        <f t="shared" si="7"/>
        <v>0</v>
      </c>
      <c r="AB100" s="80"/>
      <c r="AC100" s="80"/>
      <c r="AD100" s="81"/>
      <c r="AE100" s="80"/>
      <c r="AF100" s="81"/>
      <c r="AG100" s="82"/>
      <c r="AH100" s="83"/>
      <c r="AI100" s="83"/>
      <c r="AJ100" s="84"/>
      <c r="AK100" s="80"/>
      <c r="AL100" s="80"/>
      <c r="AM100" s="80"/>
      <c r="AN100" s="80"/>
    </row>
    <row r="101" spans="2:40" s="49" customFormat="1" ht="15.95" hidden="1" customHeight="1" outlineLevel="1">
      <c r="B101" s="597"/>
      <c r="C101" s="602"/>
      <c r="D101" s="603"/>
      <c r="E101" s="374"/>
      <c r="F101" s="248"/>
      <c r="G101" s="252">
        <f t="shared" si="23"/>
        <v>0</v>
      </c>
      <c r="H101" s="86" t="s">
        <v>187</v>
      </c>
      <c r="I101" s="236">
        <v>0</v>
      </c>
      <c r="J101" s="252">
        <f t="shared" si="19"/>
        <v>0</v>
      </c>
      <c r="K101" s="358"/>
      <c r="L101" s="356"/>
      <c r="M101" s="324"/>
      <c r="N101" s="228">
        <f t="shared" si="20"/>
        <v>0</v>
      </c>
      <c r="O101" s="268">
        <f t="shared" si="21"/>
        <v>0</v>
      </c>
      <c r="P101" s="345">
        <v>0</v>
      </c>
      <c r="Q101" s="272">
        <f t="shared" si="22"/>
        <v>0</v>
      </c>
      <c r="R101" s="234"/>
      <c r="S101" s="235"/>
      <c r="T101" s="236">
        <v>0</v>
      </c>
      <c r="U101" s="236">
        <v>0</v>
      </c>
      <c r="V101" s="87">
        <f t="shared" si="5"/>
        <v>1</v>
      </c>
      <c r="W101" s="276">
        <f t="shared" si="6"/>
        <v>0</v>
      </c>
      <c r="X101" s="276">
        <f t="shared" si="7"/>
        <v>0</v>
      </c>
      <c r="Y101" s="276">
        <f t="shared" si="8"/>
        <v>0</v>
      </c>
      <c r="Z101" s="276">
        <f t="shared" si="7"/>
        <v>0</v>
      </c>
      <c r="AB101" s="80"/>
      <c r="AC101" s="80"/>
      <c r="AD101" s="81"/>
      <c r="AE101" s="80"/>
      <c r="AF101" s="81"/>
      <c r="AG101" s="82"/>
      <c r="AH101" s="83"/>
      <c r="AI101" s="83"/>
      <c r="AJ101" s="84"/>
      <c r="AK101" s="80"/>
      <c r="AL101" s="80"/>
      <c r="AM101" s="80"/>
      <c r="AN101" s="80"/>
    </row>
    <row r="102" spans="2:40" s="49" customFormat="1" ht="15.75" collapsed="1">
      <c r="B102" s="349">
        <v>1</v>
      </c>
      <c r="C102" s="566" t="s">
        <v>64</v>
      </c>
      <c r="D102" s="567"/>
      <c r="E102" s="219" t="s">
        <v>187</v>
      </c>
      <c r="F102" s="247">
        <f>SUM(F103:F122)</f>
        <v>0</v>
      </c>
      <c r="G102" s="247">
        <f>IF(AND(F102&lt;&gt;0,$D$31&lt;&gt;0),F102/$D$31,0)</f>
        <v>0</v>
      </c>
      <c r="H102" s="85" cm="1">
        <f t="array" ref="H102">SUMPRODUCT((C38:D401="Substructure")*G38:G401)</f>
        <v>0</v>
      </c>
      <c r="I102" s="216" t="s">
        <v>187</v>
      </c>
      <c r="J102" s="249">
        <f>SUM(J103:J122)</f>
        <v>0</v>
      </c>
      <c r="K102" s="230" t="s">
        <v>187</v>
      </c>
      <c r="L102" s="261" t="s">
        <v>187</v>
      </c>
      <c r="M102" s="260" t="s">
        <v>187</v>
      </c>
      <c r="N102" s="266" t="s">
        <v>187</v>
      </c>
      <c r="O102" s="269">
        <f>SUM(O103:O122)</f>
        <v>0</v>
      </c>
      <c r="P102" s="232" t="s">
        <v>187</v>
      </c>
      <c r="Q102" s="273">
        <f>SUM(Q103:Q122)</f>
        <v>0</v>
      </c>
      <c r="R102" s="231" t="s">
        <v>187</v>
      </c>
      <c r="S102" s="233" t="s">
        <v>187</v>
      </c>
      <c r="T102" s="278">
        <f>IF(W102&lt;&gt;0,W102/($F$155+$O$155),0)</f>
        <v>0</v>
      </c>
      <c r="U102" s="278">
        <f>IF(Y102&lt;&gt;0,Y102/($F$155+$O$155),0)</f>
        <v>0</v>
      </c>
      <c r="V102" s="215">
        <f t="shared" si="5"/>
        <v>1</v>
      </c>
      <c r="W102" s="277">
        <f>SUM(W103:W122)</f>
        <v>0</v>
      </c>
      <c r="X102" s="277">
        <f t="shared" si="7"/>
        <v>0</v>
      </c>
      <c r="Y102" s="277">
        <f>SUM(Y103:Y122)</f>
        <v>0</v>
      </c>
      <c r="Z102" s="277">
        <f t="shared" si="7"/>
        <v>0</v>
      </c>
      <c r="AB102" s="80"/>
      <c r="AC102" s="80"/>
      <c r="AD102" s="81"/>
      <c r="AE102" s="80"/>
      <c r="AF102" s="81"/>
      <c r="AG102" s="82"/>
      <c r="AH102" s="83"/>
      <c r="AI102" s="83"/>
      <c r="AJ102" s="84"/>
      <c r="AK102" s="80"/>
      <c r="AL102" s="80"/>
      <c r="AM102" s="80"/>
      <c r="AN102" s="80"/>
    </row>
    <row r="103" spans="2:40" s="49" customFormat="1" ht="15.6" customHeight="1" outlineLevel="1">
      <c r="B103" s="619">
        <v>1</v>
      </c>
      <c r="C103" s="598" t="s">
        <v>64</v>
      </c>
      <c r="D103" s="599"/>
      <c r="E103" s="374"/>
      <c r="F103" s="248"/>
      <c r="G103" s="252">
        <f>IF(AND(F103&lt;&gt;0,$D$31&lt;&gt;0),F103/$D$31,0)</f>
        <v>0</v>
      </c>
      <c r="H103" s="86" t="s">
        <v>187</v>
      </c>
      <c r="I103" s="236">
        <v>0</v>
      </c>
      <c r="J103" s="252">
        <f t="shared" ref="J103:J122" si="24">I103*F103</f>
        <v>0</v>
      </c>
      <c r="K103" s="358"/>
      <c r="L103" s="356"/>
      <c r="M103" s="324"/>
      <c r="N103" s="228">
        <f>IF(M103&lt;&gt;0,INT(59/M103),0)</f>
        <v>0</v>
      </c>
      <c r="O103" s="268">
        <f>F103*N103</f>
        <v>0</v>
      </c>
      <c r="P103" s="345">
        <v>0</v>
      </c>
      <c r="Q103" s="272">
        <f>O103*P103</f>
        <v>0</v>
      </c>
      <c r="R103" s="234"/>
      <c r="S103" s="235"/>
      <c r="T103" s="236">
        <v>0</v>
      </c>
      <c r="U103" s="236">
        <v>0</v>
      </c>
      <c r="V103" s="87">
        <f t="shared" si="5"/>
        <v>1</v>
      </c>
      <c r="W103" s="276">
        <f t="shared" ref="W103:W122" si="25">T103*(F103+O103)</f>
        <v>0</v>
      </c>
      <c r="X103" s="276">
        <f t="shared" si="7"/>
        <v>0</v>
      </c>
      <c r="Y103" s="276">
        <f t="shared" ref="Y103:Y122" si="26">U103*(F103+O103)</f>
        <v>0</v>
      </c>
      <c r="Z103" s="276">
        <f t="shared" si="7"/>
        <v>0</v>
      </c>
      <c r="AB103" s="80"/>
      <c r="AC103" s="80"/>
      <c r="AD103" s="81"/>
      <c r="AE103" s="80"/>
      <c r="AF103" s="81"/>
      <c r="AG103" s="82"/>
      <c r="AH103" s="83"/>
      <c r="AI103" s="83"/>
      <c r="AJ103" s="84"/>
      <c r="AK103" s="80"/>
      <c r="AL103" s="80"/>
      <c r="AM103" s="80"/>
      <c r="AN103" s="80"/>
    </row>
    <row r="104" spans="2:40" s="49" customFormat="1" ht="15.6" customHeight="1" outlineLevel="1">
      <c r="B104" s="620"/>
      <c r="C104" s="600"/>
      <c r="D104" s="601"/>
      <c r="E104" s="374"/>
      <c r="F104" s="248"/>
      <c r="G104" s="252">
        <f>IF(AND(F104&lt;&gt;0,$D$31&lt;&gt;0),F104/$D$31,0)</f>
        <v>0</v>
      </c>
      <c r="H104" s="86" t="s">
        <v>187</v>
      </c>
      <c r="I104" s="236">
        <v>0</v>
      </c>
      <c r="J104" s="252">
        <f t="shared" si="24"/>
        <v>0</v>
      </c>
      <c r="K104" s="358"/>
      <c r="L104" s="356"/>
      <c r="M104" s="324"/>
      <c r="N104" s="228">
        <f t="shared" ref="N104:N121" si="27">IF(M104&lt;&gt;0,INT(59/M104),0)</f>
        <v>0</v>
      </c>
      <c r="O104" s="268">
        <f t="shared" ref="O104:O122" si="28">F104*N104</f>
        <v>0</v>
      </c>
      <c r="P104" s="345">
        <v>0</v>
      </c>
      <c r="Q104" s="272">
        <f t="shared" ref="Q104:Q122" si="29">O104*P104</f>
        <v>0</v>
      </c>
      <c r="R104" s="234"/>
      <c r="S104" s="235"/>
      <c r="T104" s="236">
        <v>0</v>
      </c>
      <c r="U104" s="236">
        <v>0</v>
      </c>
      <c r="V104" s="87">
        <f t="shared" ref="V104:V167" si="30">1-T104-U104</f>
        <v>1</v>
      </c>
      <c r="W104" s="276">
        <f t="shared" si="25"/>
        <v>0</v>
      </c>
      <c r="X104" s="276">
        <f t="shared" ref="X104:Z167" si="31">IF(AND(W104&lt;&gt;0,$D$31&lt;&gt;0),W104/$D$31,0)</f>
        <v>0</v>
      </c>
      <c r="Y104" s="276">
        <f t="shared" si="26"/>
        <v>0</v>
      </c>
      <c r="Z104" s="276">
        <f t="shared" si="31"/>
        <v>0</v>
      </c>
      <c r="AB104" s="80"/>
      <c r="AC104" s="80"/>
      <c r="AD104" s="81"/>
      <c r="AE104" s="80"/>
      <c r="AF104" s="81"/>
      <c r="AG104" s="82"/>
      <c r="AH104" s="83"/>
      <c r="AI104" s="83"/>
      <c r="AJ104" s="84"/>
      <c r="AK104" s="80"/>
      <c r="AL104" s="80"/>
      <c r="AM104" s="80"/>
      <c r="AN104" s="80"/>
    </row>
    <row r="105" spans="2:40" s="49" customFormat="1" ht="15.6" customHeight="1" outlineLevel="1">
      <c r="B105" s="620"/>
      <c r="C105" s="600"/>
      <c r="D105" s="601"/>
      <c r="E105" s="374"/>
      <c r="F105" s="248"/>
      <c r="G105" s="252">
        <f t="shared" ref="G105:G116" si="32">IF(AND(F105&lt;&gt;0,$D$31&lt;&gt;0),F105/$D$31,0)</f>
        <v>0</v>
      </c>
      <c r="H105" s="86" t="s">
        <v>187</v>
      </c>
      <c r="I105" s="236">
        <v>0</v>
      </c>
      <c r="J105" s="252">
        <f t="shared" si="24"/>
        <v>0</v>
      </c>
      <c r="K105" s="358"/>
      <c r="L105" s="356"/>
      <c r="M105" s="324"/>
      <c r="N105" s="228">
        <f t="shared" si="27"/>
        <v>0</v>
      </c>
      <c r="O105" s="268">
        <f t="shared" si="28"/>
        <v>0</v>
      </c>
      <c r="P105" s="345">
        <v>0</v>
      </c>
      <c r="Q105" s="272">
        <f t="shared" si="29"/>
        <v>0</v>
      </c>
      <c r="R105" s="234"/>
      <c r="S105" s="235"/>
      <c r="T105" s="236">
        <v>0</v>
      </c>
      <c r="U105" s="236">
        <v>0</v>
      </c>
      <c r="V105" s="87">
        <f t="shared" si="30"/>
        <v>1</v>
      </c>
      <c r="W105" s="276">
        <f t="shared" si="25"/>
        <v>0</v>
      </c>
      <c r="X105" s="276">
        <f t="shared" si="31"/>
        <v>0</v>
      </c>
      <c r="Y105" s="276">
        <f t="shared" si="26"/>
        <v>0</v>
      </c>
      <c r="Z105" s="276">
        <f t="shared" si="31"/>
        <v>0</v>
      </c>
      <c r="AB105" s="80"/>
      <c r="AC105" s="80"/>
      <c r="AD105" s="81"/>
      <c r="AE105" s="80"/>
      <c r="AF105" s="81"/>
      <c r="AG105" s="82"/>
      <c r="AH105" s="83"/>
      <c r="AI105" s="83"/>
      <c r="AJ105" s="84"/>
      <c r="AK105" s="80"/>
      <c r="AL105" s="80"/>
      <c r="AM105" s="80"/>
      <c r="AN105" s="80"/>
    </row>
    <row r="106" spans="2:40" s="49" customFormat="1" ht="15.6" customHeight="1" outlineLevel="1">
      <c r="B106" s="620"/>
      <c r="C106" s="600"/>
      <c r="D106" s="601"/>
      <c r="E106" s="374"/>
      <c r="F106" s="248"/>
      <c r="G106" s="252">
        <f t="shared" si="32"/>
        <v>0</v>
      </c>
      <c r="H106" s="86" t="s">
        <v>187</v>
      </c>
      <c r="I106" s="236">
        <v>0</v>
      </c>
      <c r="J106" s="252">
        <f t="shared" si="24"/>
        <v>0</v>
      </c>
      <c r="K106" s="358"/>
      <c r="L106" s="356"/>
      <c r="M106" s="324"/>
      <c r="N106" s="228">
        <f t="shared" si="27"/>
        <v>0</v>
      </c>
      <c r="O106" s="268">
        <f t="shared" si="28"/>
        <v>0</v>
      </c>
      <c r="P106" s="345">
        <v>0</v>
      </c>
      <c r="Q106" s="272">
        <f t="shared" si="29"/>
        <v>0</v>
      </c>
      <c r="R106" s="234"/>
      <c r="S106" s="235"/>
      <c r="T106" s="236">
        <v>0</v>
      </c>
      <c r="U106" s="236">
        <v>0</v>
      </c>
      <c r="V106" s="87">
        <f t="shared" si="30"/>
        <v>1</v>
      </c>
      <c r="W106" s="276">
        <f t="shared" si="25"/>
        <v>0</v>
      </c>
      <c r="X106" s="276">
        <f t="shared" si="31"/>
        <v>0</v>
      </c>
      <c r="Y106" s="276">
        <f t="shared" si="26"/>
        <v>0</v>
      </c>
      <c r="Z106" s="276">
        <f t="shared" si="31"/>
        <v>0</v>
      </c>
      <c r="AB106" s="80"/>
      <c r="AC106" s="80"/>
      <c r="AD106" s="81"/>
      <c r="AE106" s="80"/>
      <c r="AF106" s="81"/>
      <c r="AG106" s="82"/>
      <c r="AH106" s="83"/>
      <c r="AI106" s="83"/>
      <c r="AJ106" s="84"/>
      <c r="AK106" s="80"/>
      <c r="AL106" s="80"/>
      <c r="AM106" s="80"/>
      <c r="AN106" s="80"/>
    </row>
    <row r="107" spans="2:40" s="49" customFormat="1" ht="15.6" customHeight="1" outlineLevel="1">
      <c r="B107" s="620"/>
      <c r="C107" s="600"/>
      <c r="D107" s="601"/>
      <c r="E107" s="374"/>
      <c r="F107" s="248"/>
      <c r="G107" s="252">
        <f t="shared" si="32"/>
        <v>0</v>
      </c>
      <c r="H107" s="86" t="s">
        <v>187</v>
      </c>
      <c r="I107" s="236">
        <v>0</v>
      </c>
      <c r="J107" s="252">
        <f t="shared" si="24"/>
        <v>0</v>
      </c>
      <c r="K107" s="358"/>
      <c r="L107" s="356"/>
      <c r="M107" s="324"/>
      <c r="N107" s="228">
        <f t="shared" si="27"/>
        <v>0</v>
      </c>
      <c r="O107" s="268">
        <f t="shared" si="28"/>
        <v>0</v>
      </c>
      <c r="P107" s="345">
        <v>0</v>
      </c>
      <c r="Q107" s="272">
        <f t="shared" si="29"/>
        <v>0</v>
      </c>
      <c r="R107" s="234"/>
      <c r="S107" s="235"/>
      <c r="T107" s="236">
        <v>0</v>
      </c>
      <c r="U107" s="236">
        <v>0</v>
      </c>
      <c r="V107" s="87">
        <f t="shared" si="30"/>
        <v>1</v>
      </c>
      <c r="W107" s="276">
        <f t="shared" si="25"/>
        <v>0</v>
      </c>
      <c r="X107" s="276">
        <f t="shared" si="31"/>
        <v>0</v>
      </c>
      <c r="Y107" s="276">
        <f t="shared" si="26"/>
        <v>0</v>
      </c>
      <c r="Z107" s="276">
        <f t="shared" si="31"/>
        <v>0</v>
      </c>
      <c r="AB107" s="80"/>
      <c r="AC107" s="80"/>
      <c r="AD107" s="81"/>
      <c r="AE107" s="80"/>
      <c r="AF107" s="81"/>
      <c r="AG107" s="82"/>
      <c r="AH107" s="83"/>
      <c r="AI107" s="83"/>
      <c r="AJ107" s="84"/>
      <c r="AK107" s="80"/>
      <c r="AL107" s="80"/>
      <c r="AM107" s="80"/>
      <c r="AN107" s="80"/>
    </row>
    <row r="108" spans="2:40" s="49" customFormat="1" ht="15.6" customHeight="1" outlineLevel="1">
      <c r="B108" s="620"/>
      <c r="C108" s="600"/>
      <c r="D108" s="601"/>
      <c r="E108" s="374"/>
      <c r="F108" s="248"/>
      <c r="G108" s="252">
        <f t="shared" si="32"/>
        <v>0</v>
      </c>
      <c r="H108" s="86" t="s">
        <v>187</v>
      </c>
      <c r="I108" s="236">
        <v>0</v>
      </c>
      <c r="J108" s="252">
        <f t="shared" si="24"/>
        <v>0</v>
      </c>
      <c r="K108" s="358"/>
      <c r="L108" s="356"/>
      <c r="M108" s="324"/>
      <c r="N108" s="228">
        <f t="shared" si="27"/>
        <v>0</v>
      </c>
      <c r="O108" s="268">
        <f t="shared" si="28"/>
        <v>0</v>
      </c>
      <c r="P108" s="345">
        <v>0</v>
      </c>
      <c r="Q108" s="272">
        <f t="shared" si="29"/>
        <v>0</v>
      </c>
      <c r="R108" s="234"/>
      <c r="S108" s="235"/>
      <c r="T108" s="236">
        <v>0</v>
      </c>
      <c r="U108" s="236">
        <v>0</v>
      </c>
      <c r="V108" s="87">
        <f t="shared" si="30"/>
        <v>1</v>
      </c>
      <c r="W108" s="276">
        <f t="shared" si="25"/>
        <v>0</v>
      </c>
      <c r="X108" s="276">
        <f t="shared" si="31"/>
        <v>0</v>
      </c>
      <c r="Y108" s="276">
        <f t="shared" si="26"/>
        <v>0</v>
      </c>
      <c r="Z108" s="276">
        <f t="shared" si="31"/>
        <v>0</v>
      </c>
      <c r="AB108" s="80"/>
      <c r="AC108" s="80"/>
      <c r="AD108" s="81"/>
      <c r="AE108" s="80"/>
      <c r="AF108" s="81"/>
      <c r="AG108" s="82"/>
      <c r="AH108" s="83"/>
      <c r="AI108" s="83"/>
      <c r="AJ108" s="84"/>
      <c r="AK108" s="80"/>
      <c r="AL108" s="80"/>
      <c r="AM108" s="80"/>
      <c r="AN108" s="80"/>
    </row>
    <row r="109" spans="2:40" s="49" customFormat="1" ht="15.6" customHeight="1" outlineLevel="1">
      <c r="B109" s="620"/>
      <c r="C109" s="600"/>
      <c r="D109" s="601"/>
      <c r="E109" s="374"/>
      <c r="F109" s="248"/>
      <c r="G109" s="252">
        <f t="shared" si="32"/>
        <v>0</v>
      </c>
      <c r="H109" s="86" t="s">
        <v>187</v>
      </c>
      <c r="I109" s="236">
        <v>0</v>
      </c>
      <c r="J109" s="252">
        <f t="shared" si="24"/>
        <v>0</v>
      </c>
      <c r="K109" s="358"/>
      <c r="L109" s="356"/>
      <c r="M109" s="324"/>
      <c r="N109" s="228">
        <f t="shared" si="27"/>
        <v>0</v>
      </c>
      <c r="O109" s="268">
        <f t="shared" si="28"/>
        <v>0</v>
      </c>
      <c r="P109" s="345">
        <v>0</v>
      </c>
      <c r="Q109" s="272">
        <f t="shared" si="29"/>
        <v>0</v>
      </c>
      <c r="R109" s="234"/>
      <c r="S109" s="235"/>
      <c r="T109" s="236">
        <v>0</v>
      </c>
      <c r="U109" s="236">
        <v>0</v>
      </c>
      <c r="V109" s="87">
        <f t="shared" si="30"/>
        <v>1</v>
      </c>
      <c r="W109" s="276">
        <f t="shared" si="25"/>
        <v>0</v>
      </c>
      <c r="X109" s="276">
        <f t="shared" si="31"/>
        <v>0</v>
      </c>
      <c r="Y109" s="276">
        <f t="shared" si="26"/>
        <v>0</v>
      </c>
      <c r="Z109" s="276">
        <f t="shared" si="31"/>
        <v>0</v>
      </c>
      <c r="AB109" s="80"/>
      <c r="AC109" s="80"/>
      <c r="AD109" s="81"/>
      <c r="AE109" s="80"/>
      <c r="AF109" s="81"/>
      <c r="AG109" s="82"/>
      <c r="AH109" s="83"/>
      <c r="AI109" s="83"/>
      <c r="AJ109" s="84"/>
      <c r="AK109" s="80"/>
      <c r="AL109" s="80"/>
      <c r="AM109" s="80"/>
      <c r="AN109" s="80"/>
    </row>
    <row r="110" spans="2:40" s="49" customFormat="1" ht="15.6" customHeight="1" outlineLevel="1">
      <c r="B110" s="620"/>
      <c r="C110" s="600"/>
      <c r="D110" s="601"/>
      <c r="E110" s="374"/>
      <c r="F110" s="248"/>
      <c r="G110" s="252">
        <f t="shared" si="32"/>
        <v>0</v>
      </c>
      <c r="H110" s="86" t="s">
        <v>187</v>
      </c>
      <c r="I110" s="236">
        <v>0</v>
      </c>
      <c r="J110" s="252">
        <f t="shared" si="24"/>
        <v>0</v>
      </c>
      <c r="K110" s="358"/>
      <c r="L110" s="356"/>
      <c r="M110" s="324"/>
      <c r="N110" s="228">
        <f t="shared" si="27"/>
        <v>0</v>
      </c>
      <c r="O110" s="268">
        <f t="shared" si="28"/>
        <v>0</v>
      </c>
      <c r="P110" s="345">
        <v>0</v>
      </c>
      <c r="Q110" s="272">
        <f t="shared" si="29"/>
        <v>0</v>
      </c>
      <c r="R110" s="234"/>
      <c r="S110" s="235"/>
      <c r="T110" s="236">
        <v>0</v>
      </c>
      <c r="U110" s="236">
        <v>0</v>
      </c>
      <c r="V110" s="87">
        <f t="shared" si="30"/>
        <v>1</v>
      </c>
      <c r="W110" s="276">
        <f t="shared" si="25"/>
        <v>0</v>
      </c>
      <c r="X110" s="276">
        <f t="shared" si="31"/>
        <v>0</v>
      </c>
      <c r="Y110" s="276">
        <f t="shared" si="26"/>
        <v>0</v>
      </c>
      <c r="Z110" s="276">
        <f t="shared" si="31"/>
        <v>0</v>
      </c>
      <c r="AB110" s="80"/>
      <c r="AC110" s="80"/>
      <c r="AD110" s="81"/>
      <c r="AE110" s="80"/>
      <c r="AF110" s="81"/>
      <c r="AG110" s="82"/>
      <c r="AH110" s="83"/>
      <c r="AI110" s="83"/>
      <c r="AJ110" s="84"/>
      <c r="AK110" s="80"/>
      <c r="AL110" s="80"/>
      <c r="AM110" s="80"/>
      <c r="AN110" s="80"/>
    </row>
    <row r="111" spans="2:40" s="49" customFormat="1" ht="15.6" customHeight="1" outlineLevel="1">
      <c r="B111" s="620"/>
      <c r="C111" s="600"/>
      <c r="D111" s="601"/>
      <c r="E111" s="374"/>
      <c r="F111" s="248"/>
      <c r="G111" s="252">
        <f t="shared" si="32"/>
        <v>0</v>
      </c>
      <c r="H111" s="86" t="s">
        <v>187</v>
      </c>
      <c r="I111" s="236">
        <v>0</v>
      </c>
      <c r="J111" s="252">
        <f t="shared" si="24"/>
        <v>0</v>
      </c>
      <c r="K111" s="358"/>
      <c r="L111" s="356"/>
      <c r="M111" s="324"/>
      <c r="N111" s="228">
        <f t="shared" si="27"/>
        <v>0</v>
      </c>
      <c r="O111" s="268">
        <f t="shared" si="28"/>
        <v>0</v>
      </c>
      <c r="P111" s="345">
        <v>0</v>
      </c>
      <c r="Q111" s="272">
        <f t="shared" si="29"/>
        <v>0</v>
      </c>
      <c r="R111" s="234"/>
      <c r="S111" s="235"/>
      <c r="T111" s="236">
        <v>0</v>
      </c>
      <c r="U111" s="236">
        <v>0</v>
      </c>
      <c r="V111" s="87">
        <f t="shared" si="30"/>
        <v>1</v>
      </c>
      <c r="W111" s="276">
        <f t="shared" si="25"/>
        <v>0</v>
      </c>
      <c r="X111" s="276">
        <f t="shared" si="31"/>
        <v>0</v>
      </c>
      <c r="Y111" s="276">
        <f t="shared" si="26"/>
        <v>0</v>
      </c>
      <c r="Z111" s="276">
        <f t="shared" si="31"/>
        <v>0</v>
      </c>
      <c r="AB111" s="80"/>
      <c r="AC111" s="80"/>
      <c r="AD111" s="81"/>
      <c r="AE111" s="80"/>
      <c r="AF111" s="81"/>
      <c r="AG111" s="82"/>
      <c r="AH111" s="83"/>
      <c r="AI111" s="83"/>
      <c r="AJ111" s="84"/>
      <c r="AK111" s="80"/>
      <c r="AL111" s="80"/>
      <c r="AM111" s="80"/>
      <c r="AN111" s="80"/>
    </row>
    <row r="112" spans="2:40" s="49" customFormat="1" ht="15.6" customHeight="1" outlineLevel="1">
      <c r="B112" s="620"/>
      <c r="C112" s="600"/>
      <c r="D112" s="601"/>
      <c r="E112" s="374"/>
      <c r="F112" s="248"/>
      <c r="G112" s="252">
        <f t="shared" si="32"/>
        <v>0</v>
      </c>
      <c r="H112" s="86" t="s">
        <v>187</v>
      </c>
      <c r="I112" s="236">
        <v>0</v>
      </c>
      <c r="J112" s="252">
        <f t="shared" si="24"/>
        <v>0</v>
      </c>
      <c r="K112" s="358"/>
      <c r="L112" s="356"/>
      <c r="M112" s="324"/>
      <c r="N112" s="228">
        <f t="shared" si="27"/>
        <v>0</v>
      </c>
      <c r="O112" s="268">
        <f t="shared" si="28"/>
        <v>0</v>
      </c>
      <c r="P112" s="345">
        <v>0</v>
      </c>
      <c r="Q112" s="272">
        <f t="shared" si="29"/>
        <v>0</v>
      </c>
      <c r="R112" s="234"/>
      <c r="S112" s="235"/>
      <c r="T112" s="236">
        <v>0</v>
      </c>
      <c r="U112" s="236">
        <v>0</v>
      </c>
      <c r="V112" s="87">
        <f t="shared" si="30"/>
        <v>1</v>
      </c>
      <c r="W112" s="276">
        <f t="shared" si="25"/>
        <v>0</v>
      </c>
      <c r="X112" s="276">
        <f t="shared" si="31"/>
        <v>0</v>
      </c>
      <c r="Y112" s="276">
        <f t="shared" si="26"/>
        <v>0</v>
      </c>
      <c r="Z112" s="276">
        <f t="shared" si="31"/>
        <v>0</v>
      </c>
      <c r="AB112" s="80"/>
      <c r="AC112" s="80"/>
      <c r="AD112" s="81"/>
      <c r="AE112" s="80"/>
      <c r="AF112" s="81"/>
      <c r="AG112" s="82"/>
      <c r="AH112" s="83"/>
      <c r="AI112" s="83"/>
      <c r="AJ112" s="84"/>
      <c r="AK112" s="80"/>
      <c r="AL112" s="80"/>
      <c r="AM112" s="80"/>
      <c r="AN112" s="80"/>
    </row>
    <row r="113" spans="2:40" s="49" customFormat="1" ht="15.6" customHeight="1" outlineLevel="1">
      <c r="B113" s="620"/>
      <c r="C113" s="600"/>
      <c r="D113" s="601"/>
      <c r="E113" s="374"/>
      <c r="F113" s="248"/>
      <c r="G113" s="252">
        <f t="shared" si="32"/>
        <v>0</v>
      </c>
      <c r="H113" s="86" t="s">
        <v>187</v>
      </c>
      <c r="I113" s="236">
        <v>0</v>
      </c>
      <c r="J113" s="252">
        <f t="shared" si="24"/>
        <v>0</v>
      </c>
      <c r="K113" s="358"/>
      <c r="L113" s="356"/>
      <c r="M113" s="324"/>
      <c r="N113" s="228">
        <f t="shared" si="27"/>
        <v>0</v>
      </c>
      <c r="O113" s="268">
        <f t="shared" si="28"/>
        <v>0</v>
      </c>
      <c r="P113" s="345">
        <v>0</v>
      </c>
      <c r="Q113" s="272">
        <f t="shared" si="29"/>
        <v>0</v>
      </c>
      <c r="R113" s="234"/>
      <c r="S113" s="235"/>
      <c r="T113" s="236">
        <v>0</v>
      </c>
      <c r="U113" s="236">
        <v>0</v>
      </c>
      <c r="V113" s="87">
        <f t="shared" si="30"/>
        <v>1</v>
      </c>
      <c r="W113" s="276">
        <f t="shared" si="25"/>
        <v>0</v>
      </c>
      <c r="X113" s="276">
        <f t="shared" si="31"/>
        <v>0</v>
      </c>
      <c r="Y113" s="276">
        <f t="shared" si="26"/>
        <v>0</v>
      </c>
      <c r="Z113" s="276">
        <f t="shared" si="31"/>
        <v>0</v>
      </c>
      <c r="AB113" s="80"/>
      <c r="AC113" s="80"/>
      <c r="AD113" s="81"/>
      <c r="AE113" s="80"/>
      <c r="AF113" s="81"/>
      <c r="AG113" s="82"/>
      <c r="AH113" s="83"/>
      <c r="AI113" s="83"/>
      <c r="AJ113" s="84"/>
      <c r="AK113" s="80"/>
      <c r="AL113" s="80"/>
      <c r="AM113" s="80"/>
      <c r="AN113" s="80"/>
    </row>
    <row r="114" spans="2:40" s="49" customFormat="1" ht="15.6" customHeight="1" outlineLevel="1">
      <c r="B114" s="620"/>
      <c r="C114" s="600"/>
      <c r="D114" s="601"/>
      <c r="E114" s="374"/>
      <c r="F114" s="248"/>
      <c r="G114" s="252">
        <f t="shared" si="32"/>
        <v>0</v>
      </c>
      <c r="H114" s="86" t="s">
        <v>187</v>
      </c>
      <c r="I114" s="236">
        <v>0</v>
      </c>
      <c r="J114" s="252">
        <f t="shared" si="24"/>
        <v>0</v>
      </c>
      <c r="K114" s="358"/>
      <c r="L114" s="356"/>
      <c r="M114" s="324"/>
      <c r="N114" s="228">
        <f t="shared" si="27"/>
        <v>0</v>
      </c>
      <c r="O114" s="268">
        <f t="shared" si="28"/>
        <v>0</v>
      </c>
      <c r="P114" s="345">
        <v>0</v>
      </c>
      <c r="Q114" s="272">
        <f t="shared" si="29"/>
        <v>0</v>
      </c>
      <c r="R114" s="234"/>
      <c r="S114" s="235"/>
      <c r="T114" s="236">
        <v>0</v>
      </c>
      <c r="U114" s="236">
        <v>0</v>
      </c>
      <c r="V114" s="87">
        <f t="shared" si="30"/>
        <v>1</v>
      </c>
      <c r="W114" s="276">
        <f t="shared" si="25"/>
        <v>0</v>
      </c>
      <c r="X114" s="276">
        <f t="shared" si="31"/>
        <v>0</v>
      </c>
      <c r="Y114" s="276">
        <f t="shared" si="26"/>
        <v>0</v>
      </c>
      <c r="Z114" s="276">
        <f t="shared" si="31"/>
        <v>0</v>
      </c>
      <c r="AB114" s="80"/>
      <c r="AC114" s="80"/>
      <c r="AD114" s="81"/>
      <c r="AE114" s="80"/>
      <c r="AF114" s="81"/>
      <c r="AG114" s="82"/>
      <c r="AH114" s="83"/>
      <c r="AI114" s="83"/>
      <c r="AJ114" s="84"/>
      <c r="AK114" s="80"/>
      <c r="AL114" s="80"/>
      <c r="AM114" s="80"/>
      <c r="AN114" s="80"/>
    </row>
    <row r="115" spans="2:40" s="49" customFormat="1" ht="15.6" customHeight="1" outlineLevel="1">
      <c r="B115" s="620"/>
      <c r="C115" s="600"/>
      <c r="D115" s="601"/>
      <c r="E115" s="374"/>
      <c r="F115" s="248"/>
      <c r="G115" s="252">
        <f t="shared" si="32"/>
        <v>0</v>
      </c>
      <c r="H115" s="86" t="s">
        <v>187</v>
      </c>
      <c r="I115" s="236">
        <v>0</v>
      </c>
      <c r="J115" s="252">
        <f t="shared" si="24"/>
        <v>0</v>
      </c>
      <c r="K115" s="358"/>
      <c r="L115" s="356"/>
      <c r="M115" s="324"/>
      <c r="N115" s="228">
        <f t="shared" si="27"/>
        <v>0</v>
      </c>
      <c r="O115" s="268">
        <f t="shared" si="28"/>
        <v>0</v>
      </c>
      <c r="P115" s="345">
        <v>0</v>
      </c>
      <c r="Q115" s="272">
        <f t="shared" si="29"/>
        <v>0</v>
      </c>
      <c r="R115" s="234"/>
      <c r="S115" s="235"/>
      <c r="T115" s="236">
        <v>0</v>
      </c>
      <c r="U115" s="236">
        <v>0</v>
      </c>
      <c r="V115" s="87">
        <f t="shared" si="30"/>
        <v>1</v>
      </c>
      <c r="W115" s="276">
        <f t="shared" si="25"/>
        <v>0</v>
      </c>
      <c r="X115" s="276">
        <f t="shared" si="31"/>
        <v>0</v>
      </c>
      <c r="Y115" s="276">
        <f t="shared" si="26"/>
        <v>0</v>
      </c>
      <c r="Z115" s="276">
        <f t="shared" si="31"/>
        <v>0</v>
      </c>
      <c r="AB115" s="80"/>
      <c r="AC115" s="80"/>
      <c r="AD115" s="81"/>
      <c r="AE115" s="80"/>
      <c r="AF115" s="81"/>
      <c r="AG115" s="82"/>
      <c r="AH115" s="83"/>
      <c r="AI115" s="83"/>
      <c r="AJ115" s="84"/>
      <c r="AK115" s="80"/>
      <c r="AL115" s="80"/>
      <c r="AM115" s="80"/>
      <c r="AN115" s="80"/>
    </row>
    <row r="116" spans="2:40" s="49" customFormat="1" ht="15.6" customHeight="1" outlineLevel="1">
      <c r="B116" s="620"/>
      <c r="C116" s="600"/>
      <c r="D116" s="601"/>
      <c r="E116" s="374"/>
      <c r="F116" s="248"/>
      <c r="G116" s="252">
        <f t="shared" si="32"/>
        <v>0</v>
      </c>
      <c r="H116" s="86" t="s">
        <v>187</v>
      </c>
      <c r="I116" s="236">
        <v>0</v>
      </c>
      <c r="J116" s="252">
        <f t="shared" si="24"/>
        <v>0</v>
      </c>
      <c r="K116" s="358"/>
      <c r="L116" s="356"/>
      <c r="M116" s="324"/>
      <c r="N116" s="228">
        <f t="shared" si="27"/>
        <v>0</v>
      </c>
      <c r="O116" s="268">
        <f t="shared" si="28"/>
        <v>0</v>
      </c>
      <c r="P116" s="345">
        <v>0</v>
      </c>
      <c r="Q116" s="272">
        <f t="shared" si="29"/>
        <v>0</v>
      </c>
      <c r="R116" s="234"/>
      <c r="S116" s="235"/>
      <c r="T116" s="236">
        <v>0</v>
      </c>
      <c r="U116" s="236">
        <v>0</v>
      </c>
      <c r="V116" s="87">
        <f t="shared" si="30"/>
        <v>1</v>
      </c>
      <c r="W116" s="276">
        <f t="shared" si="25"/>
        <v>0</v>
      </c>
      <c r="X116" s="276">
        <f t="shared" si="31"/>
        <v>0</v>
      </c>
      <c r="Y116" s="276">
        <f t="shared" si="26"/>
        <v>0</v>
      </c>
      <c r="Z116" s="276">
        <f t="shared" si="31"/>
        <v>0</v>
      </c>
      <c r="AB116" s="80"/>
      <c r="AC116" s="80"/>
      <c r="AD116" s="81"/>
      <c r="AE116" s="80"/>
      <c r="AF116" s="81"/>
      <c r="AG116" s="82"/>
      <c r="AH116" s="83"/>
      <c r="AI116" s="83"/>
      <c r="AJ116" s="84"/>
      <c r="AK116" s="80"/>
      <c r="AL116" s="80"/>
      <c r="AM116" s="80"/>
      <c r="AN116" s="80"/>
    </row>
    <row r="117" spans="2:40" s="49" customFormat="1" ht="15.6" customHeight="1" outlineLevel="1">
      <c r="B117" s="620"/>
      <c r="C117" s="600"/>
      <c r="D117" s="601"/>
      <c r="E117" s="374"/>
      <c r="F117" s="248"/>
      <c r="G117" s="252">
        <f>IF(AND(F117&lt;&gt;0,$D$31&lt;&gt;0),F117/$D$31,0)</f>
        <v>0</v>
      </c>
      <c r="H117" s="86" t="s">
        <v>187</v>
      </c>
      <c r="I117" s="236">
        <v>0</v>
      </c>
      <c r="J117" s="252">
        <f t="shared" si="24"/>
        <v>0</v>
      </c>
      <c r="K117" s="358"/>
      <c r="L117" s="356"/>
      <c r="M117" s="324"/>
      <c r="N117" s="228">
        <f t="shared" si="27"/>
        <v>0</v>
      </c>
      <c r="O117" s="268">
        <f t="shared" si="28"/>
        <v>0</v>
      </c>
      <c r="P117" s="345">
        <v>0</v>
      </c>
      <c r="Q117" s="272">
        <f t="shared" si="29"/>
        <v>0</v>
      </c>
      <c r="R117" s="234"/>
      <c r="S117" s="235"/>
      <c r="T117" s="236">
        <v>0</v>
      </c>
      <c r="U117" s="236">
        <v>0</v>
      </c>
      <c r="V117" s="87">
        <f t="shared" si="30"/>
        <v>1</v>
      </c>
      <c r="W117" s="276">
        <f t="shared" si="25"/>
        <v>0</v>
      </c>
      <c r="X117" s="276">
        <f t="shared" si="31"/>
        <v>0</v>
      </c>
      <c r="Y117" s="276">
        <f t="shared" si="26"/>
        <v>0</v>
      </c>
      <c r="Z117" s="276">
        <f t="shared" si="31"/>
        <v>0</v>
      </c>
      <c r="AB117" s="80"/>
      <c r="AC117" s="80"/>
      <c r="AD117" s="81"/>
      <c r="AE117" s="80"/>
      <c r="AF117" s="81"/>
      <c r="AG117" s="82"/>
      <c r="AH117" s="83"/>
      <c r="AI117" s="83"/>
      <c r="AJ117" s="84"/>
      <c r="AK117" s="80"/>
      <c r="AL117" s="80"/>
      <c r="AM117" s="80"/>
      <c r="AN117" s="80"/>
    </row>
    <row r="118" spans="2:40" s="49" customFormat="1" ht="15.6" customHeight="1" outlineLevel="1">
      <c r="B118" s="620"/>
      <c r="C118" s="600"/>
      <c r="D118" s="601"/>
      <c r="E118" s="374"/>
      <c r="F118" s="248"/>
      <c r="G118" s="252">
        <f>IF(AND(F118&lt;&gt;0,$D$31&lt;&gt;0),F118/$D$31,0)</f>
        <v>0</v>
      </c>
      <c r="H118" s="86" t="s">
        <v>187</v>
      </c>
      <c r="I118" s="236">
        <v>0</v>
      </c>
      <c r="J118" s="252">
        <f t="shared" si="24"/>
        <v>0</v>
      </c>
      <c r="K118" s="358"/>
      <c r="L118" s="356"/>
      <c r="M118" s="324"/>
      <c r="N118" s="228">
        <f t="shared" si="27"/>
        <v>0</v>
      </c>
      <c r="O118" s="268">
        <f t="shared" si="28"/>
        <v>0</v>
      </c>
      <c r="P118" s="345">
        <v>0</v>
      </c>
      <c r="Q118" s="272">
        <f t="shared" si="29"/>
        <v>0</v>
      </c>
      <c r="R118" s="234"/>
      <c r="S118" s="235"/>
      <c r="T118" s="236">
        <v>0</v>
      </c>
      <c r="U118" s="236">
        <v>0</v>
      </c>
      <c r="V118" s="87">
        <f t="shared" si="30"/>
        <v>1</v>
      </c>
      <c r="W118" s="276">
        <f t="shared" si="25"/>
        <v>0</v>
      </c>
      <c r="X118" s="276">
        <f t="shared" si="31"/>
        <v>0</v>
      </c>
      <c r="Y118" s="276">
        <f t="shared" si="26"/>
        <v>0</v>
      </c>
      <c r="Z118" s="276">
        <f t="shared" si="31"/>
        <v>0</v>
      </c>
      <c r="AB118" s="80"/>
      <c r="AC118" s="80"/>
      <c r="AD118" s="81"/>
      <c r="AE118" s="80"/>
      <c r="AF118" s="81"/>
      <c r="AG118" s="82"/>
      <c r="AH118" s="83"/>
      <c r="AI118" s="83"/>
      <c r="AJ118" s="84"/>
      <c r="AK118" s="80"/>
      <c r="AL118" s="80"/>
      <c r="AM118" s="80"/>
      <c r="AN118" s="80"/>
    </row>
    <row r="119" spans="2:40" s="49" customFormat="1" ht="15.6" customHeight="1" outlineLevel="1">
      <c r="B119" s="620"/>
      <c r="C119" s="600"/>
      <c r="D119" s="601"/>
      <c r="E119" s="374"/>
      <c r="F119" s="248"/>
      <c r="G119" s="252">
        <f t="shared" ref="G119:G121" si="33">IF(AND(F119&lt;&gt;0,$D$31&lt;&gt;0),F119/$D$31,0)</f>
        <v>0</v>
      </c>
      <c r="H119" s="86" t="s">
        <v>187</v>
      </c>
      <c r="I119" s="236">
        <v>0</v>
      </c>
      <c r="J119" s="252">
        <f t="shared" si="24"/>
        <v>0</v>
      </c>
      <c r="K119" s="358"/>
      <c r="L119" s="356"/>
      <c r="M119" s="324"/>
      <c r="N119" s="228">
        <f t="shared" si="27"/>
        <v>0</v>
      </c>
      <c r="O119" s="268">
        <f t="shared" si="28"/>
        <v>0</v>
      </c>
      <c r="P119" s="345">
        <v>0</v>
      </c>
      <c r="Q119" s="272">
        <f t="shared" si="29"/>
        <v>0</v>
      </c>
      <c r="R119" s="234"/>
      <c r="S119" s="235"/>
      <c r="T119" s="236">
        <v>0</v>
      </c>
      <c r="U119" s="236">
        <v>0</v>
      </c>
      <c r="V119" s="87">
        <f t="shared" si="30"/>
        <v>1</v>
      </c>
      <c r="W119" s="276">
        <f t="shared" si="25"/>
        <v>0</v>
      </c>
      <c r="X119" s="276">
        <f t="shared" si="31"/>
        <v>0</v>
      </c>
      <c r="Y119" s="276">
        <f t="shared" si="26"/>
        <v>0</v>
      </c>
      <c r="Z119" s="276">
        <f t="shared" si="31"/>
        <v>0</v>
      </c>
      <c r="AB119" s="80"/>
      <c r="AC119" s="80"/>
      <c r="AD119" s="81"/>
      <c r="AE119" s="80"/>
      <c r="AF119" s="81"/>
      <c r="AG119" s="82"/>
      <c r="AH119" s="83"/>
      <c r="AI119" s="83"/>
      <c r="AJ119" s="84"/>
      <c r="AK119" s="80"/>
      <c r="AL119" s="80"/>
      <c r="AM119" s="80"/>
      <c r="AN119" s="80"/>
    </row>
    <row r="120" spans="2:40" s="49" customFormat="1" ht="15.6" customHeight="1" outlineLevel="1">
      <c r="B120" s="620"/>
      <c r="C120" s="600"/>
      <c r="D120" s="601"/>
      <c r="E120" s="374"/>
      <c r="F120" s="248"/>
      <c r="G120" s="252">
        <f t="shared" si="33"/>
        <v>0</v>
      </c>
      <c r="H120" s="86" t="s">
        <v>187</v>
      </c>
      <c r="I120" s="236">
        <v>0</v>
      </c>
      <c r="J120" s="252">
        <f t="shared" si="24"/>
        <v>0</v>
      </c>
      <c r="K120" s="358"/>
      <c r="L120" s="356"/>
      <c r="M120" s="324"/>
      <c r="N120" s="228">
        <f t="shared" si="27"/>
        <v>0</v>
      </c>
      <c r="O120" s="268">
        <f t="shared" si="28"/>
        <v>0</v>
      </c>
      <c r="P120" s="345">
        <v>0</v>
      </c>
      <c r="Q120" s="272">
        <f t="shared" si="29"/>
        <v>0</v>
      </c>
      <c r="R120" s="234"/>
      <c r="S120" s="235"/>
      <c r="T120" s="236">
        <v>0</v>
      </c>
      <c r="U120" s="236">
        <v>0</v>
      </c>
      <c r="V120" s="87">
        <f t="shared" si="30"/>
        <v>1</v>
      </c>
      <c r="W120" s="276">
        <f t="shared" si="25"/>
        <v>0</v>
      </c>
      <c r="X120" s="276">
        <f t="shared" si="31"/>
        <v>0</v>
      </c>
      <c r="Y120" s="276">
        <f t="shared" si="26"/>
        <v>0</v>
      </c>
      <c r="Z120" s="276">
        <f t="shared" si="31"/>
        <v>0</v>
      </c>
      <c r="AB120" s="80"/>
      <c r="AC120" s="80"/>
      <c r="AD120" s="81"/>
      <c r="AE120" s="80"/>
      <c r="AF120" s="81"/>
      <c r="AG120" s="82"/>
      <c r="AH120" s="83"/>
      <c r="AI120" s="83"/>
      <c r="AJ120" s="84"/>
      <c r="AK120" s="80"/>
      <c r="AL120" s="80"/>
      <c r="AM120" s="80"/>
      <c r="AN120" s="80"/>
    </row>
    <row r="121" spans="2:40" s="49" customFormat="1" ht="15.6" customHeight="1" outlineLevel="1">
      <c r="B121" s="620"/>
      <c r="C121" s="600"/>
      <c r="D121" s="601"/>
      <c r="E121" s="374"/>
      <c r="F121" s="248"/>
      <c r="G121" s="252">
        <f t="shared" si="33"/>
        <v>0</v>
      </c>
      <c r="H121" s="86" t="s">
        <v>187</v>
      </c>
      <c r="I121" s="236">
        <v>0</v>
      </c>
      <c r="J121" s="252">
        <f t="shared" si="24"/>
        <v>0</v>
      </c>
      <c r="K121" s="358"/>
      <c r="L121" s="356"/>
      <c r="M121" s="324"/>
      <c r="N121" s="228">
        <f t="shared" si="27"/>
        <v>0</v>
      </c>
      <c r="O121" s="268">
        <f t="shared" si="28"/>
        <v>0</v>
      </c>
      <c r="P121" s="345">
        <v>0</v>
      </c>
      <c r="Q121" s="272">
        <f t="shared" si="29"/>
        <v>0</v>
      </c>
      <c r="R121" s="234"/>
      <c r="S121" s="235"/>
      <c r="T121" s="236">
        <v>0</v>
      </c>
      <c r="U121" s="236">
        <v>0</v>
      </c>
      <c r="V121" s="87">
        <f t="shared" si="30"/>
        <v>1</v>
      </c>
      <c r="W121" s="276">
        <f t="shared" si="25"/>
        <v>0</v>
      </c>
      <c r="X121" s="276">
        <f t="shared" si="31"/>
        <v>0</v>
      </c>
      <c r="Y121" s="276">
        <f t="shared" si="26"/>
        <v>0</v>
      </c>
      <c r="Z121" s="276">
        <f t="shared" si="31"/>
        <v>0</v>
      </c>
      <c r="AB121" s="80"/>
      <c r="AC121" s="80"/>
      <c r="AD121" s="81"/>
      <c r="AE121" s="80"/>
      <c r="AF121" s="81"/>
      <c r="AG121" s="82"/>
      <c r="AH121" s="83"/>
      <c r="AI121" s="83"/>
      <c r="AJ121" s="84"/>
      <c r="AK121" s="80"/>
      <c r="AL121" s="80"/>
      <c r="AM121" s="80"/>
      <c r="AN121" s="80"/>
    </row>
    <row r="122" spans="2:40" s="49" customFormat="1" ht="15.6" customHeight="1" outlineLevel="1">
      <c r="B122" s="621"/>
      <c r="C122" s="602"/>
      <c r="D122" s="603"/>
      <c r="E122" s="374"/>
      <c r="F122" s="248"/>
      <c r="G122" s="252">
        <f>IF(AND(F122&lt;&gt;0,$D$31&lt;&gt;0),F122/$D$31,0)</f>
        <v>0</v>
      </c>
      <c r="H122" s="86" t="s">
        <v>187</v>
      </c>
      <c r="I122" s="236">
        <v>0</v>
      </c>
      <c r="J122" s="252">
        <f t="shared" si="24"/>
        <v>0</v>
      </c>
      <c r="K122" s="358"/>
      <c r="L122" s="356"/>
      <c r="M122" s="324"/>
      <c r="N122" s="228">
        <f>IF(M122&lt;&gt;0,INT(59/M122),0)</f>
        <v>0</v>
      </c>
      <c r="O122" s="268">
        <f t="shared" si="28"/>
        <v>0</v>
      </c>
      <c r="P122" s="345">
        <v>0</v>
      </c>
      <c r="Q122" s="272">
        <f t="shared" si="29"/>
        <v>0</v>
      </c>
      <c r="R122" s="234"/>
      <c r="S122" s="235"/>
      <c r="T122" s="236">
        <v>0</v>
      </c>
      <c r="U122" s="236">
        <v>0</v>
      </c>
      <c r="V122" s="87">
        <f t="shared" si="30"/>
        <v>1</v>
      </c>
      <c r="W122" s="276">
        <f t="shared" si="25"/>
        <v>0</v>
      </c>
      <c r="X122" s="276">
        <f t="shared" si="31"/>
        <v>0</v>
      </c>
      <c r="Y122" s="276">
        <f t="shared" si="26"/>
        <v>0</v>
      </c>
      <c r="Z122" s="276">
        <f t="shared" si="31"/>
        <v>0</v>
      </c>
      <c r="AB122" s="80"/>
      <c r="AC122" s="80"/>
      <c r="AD122" s="81"/>
      <c r="AE122" s="80"/>
      <c r="AF122" s="81"/>
      <c r="AG122" s="82"/>
      <c r="AH122" s="83"/>
      <c r="AI122" s="83"/>
      <c r="AJ122" s="84"/>
      <c r="AK122" s="80"/>
      <c r="AL122" s="80"/>
      <c r="AM122" s="80"/>
      <c r="AN122" s="80"/>
    </row>
    <row r="123" spans="2:40" s="49" customFormat="1" ht="15.75">
      <c r="B123" s="88">
        <v>2.1</v>
      </c>
      <c r="C123" s="566" t="s">
        <v>264</v>
      </c>
      <c r="D123" s="567"/>
      <c r="E123" s="219" t="s">
        <v>187</v>
      </c>
      <c r="F123" s="247">
        <f>SUM(F124:F143)</f>
        <v>0</v>
      </c>
      <c r="G123" s="247">
        <f>IF(AND(F123&lt;&gt;0,$D$31&lt;&gt;0),F123/$D$31,0)</f>
        <v>0</v>
      </c>
      <c r="H123" s="85" cm="1">
        <f t="array" ref="H123">SUMPRODUCT((C38:D401="Superstructure: Frame")*G38:G401)</f>
        <v>0</v>
      </c>
      <c r="I123" s="216" t="s">
        <v>187</v>
      </c>
      <c r="J123" s="249">
        <f>SUM(J124:J143)</f>
        <v>0</v>
      </c>
      <c r="K123" s="230" t="s">
        <v>187</v>
      </c>
      <c r="L123" s="261" t="s">
        <v>187</v>
      </c>
      <c r="M123" s="260" t="s">
        <v>187</v>
      </c>
      <c r="N123" s="266" t="s">
        <v>187</v>
      </c>
      <c r="O123" s="269">
        <f>SUM(O124:O143)</f>
        <v>0</v>
      </c>
      <c r="P123" s="232" t="s">
        <v>187</v>
      </c>
      <c r="Q123" s="273">
        <f>SUM(Q124:Q143)</f>
        <v>0</v>
      </c>
      <c r="R123" s="231" t="s">
        <v>187</v>
      </c>
      <c r="S123" s="233" t="s">
        <v>187</v>
      </c>
      <c r="T123" s="278">
        <f>IF(W123&lt;&gt;0,W123/($F$176+$O$176),0)</f>
        <v>0</v>
      </c>
      <c r="U123" s="278">
        <f>IF(Y123&lt;&gt;0,Y123/($F$176+$O$176),0)</f>
        <v>0</v>
      </c>
      <c r="V123" s="215">
        <f t="shared" si="30"/>
        <v>1</v>
      </c>
      <c r="W123" s="277">
        <f>SUM(W124:W143)</f>
        <v>0</v>
      </c>
      <c r="X123" s="277">
        <f t="shared" si="31"/>
        <v>0</v>
      </c>
      <c r="Y123" s="277">
        <f>SUM(Y124:Y143)</f>
        <v>0</v>
      </c>
      <c r="Z123" s="277">
        <f t="shared" si="31"/>
        <v>0</v>
      </c>
      <c r="AB123" s="80"/>
      <c r="AC123" s="80"/>
      <c r="AD123" s="81"/>
      <c r="AE123" s="80"/>
      <c r="AF123" s="81"/>
      <c r="AG123" s="82"/>
      <c r="AH123" s="83"/>
      <c r="AI123" s="83"/>
      <c r="AJ123" s="84"/>
      <c r="AK123" s="80"/>
      <c r="AL123" s="80"/>
      <c r="AM123" s="80"/>
      <c r="AN123" s="80"/>
    </row>
    <row r="124" spans="2:40" s="49" customFormat="1" ht="15.6" customHeight="1" outlineLevel="1">
      <c r="B124" s="595">
        <v>2.1</v>
      </c>
      <c r="C124" s="598" t="s">
        <v>264</v>
      </c>
      <c r="D124" s="599"/>
      <c r="E124" s="374"/>
      <c r="F124" s="248"/>
      <c r="G124" s="252">
        <f>IF(AND(F124&lt;&gt;0,$D$31&lt;&gt;0),F124/$D$31,0)</f>
        <v>0</v>
      </c>
      <c r="H124" s="86" t="s">
        <v>187</v>
      </c>
      <c r="I124" s="236">
        <v>0</v>
      </c>
      <c r="J124" s="252">
        <f t="shared" ref="J124:J143" si="34">I124*F124</f>
        <v>0</v>
      </c>
      <c r="K124" s="358"/>
      <c r="L124" s="356"/>
      <c r="M124" s="324"/>
      <c r="N124" s="228">
        <f>IF(M124&lt;&gt;0,INT(59/M124),0)</f>
        <v>0</v>
      </c>
      <c r="O124" s="268">
        <f>F124*N124</f>
        <v>0</v>
      </c>
      <c r="P124" s="345">
        <v>0</v>
      </c>
      <c r="Q124" s="272">
        <f>O124*P124</f>
        <v>0</v>
      </c>
      <c r="R124" s="234"/>
      <c r="S124" s="235"/>
      <c r="T124" s="236">
        <v>0</v>
      </c>
      <c r="U124" s="236">
        <v>0</v>
      </c>
      <c r="V124" s="87">
        <f t="shared" si="30"/>
        <v>1</v>
      </c>
      <c r="W124" s="276">
        <f t="shared" ref="W124:W143" si="35">T124*(F124+O124)</f>
        <v>0</v>
      </c>
      <c r="X124" s="276">
        <f t="shared" si="31"/>
        <v>0</v>
      </c>
      <c r="Y124" s="276">
        <f t="shared" ref="Y124:Y143" si="36">U124*(F124+O124)</f>
        <v>0</v>
      </c>
      <c r="Z124" s="276">
        <f t="shared" si="31"/>
        <v>0</v>
      </c>
      <c r="AB124" s="80"/>
      <c r="AC124" s="80"/>
      <c r="AD124" s="81"/>
      <c r="AE124" s="80"/>
      <c r="AF124" s="81"/>
      <c r="AG124" s="82"/>
      <c r="AH124" s="83"/>
      <c r="AI124" s="83"/>
      <c r="AJ124" s="84"/>
      <c r="AK124" s="80"/>
      <c r="AL124" s="80"/>
      <c r="AM124" s="80"/>
      <c r="AN124" s="80"/>
    </row>
    <row r="125" spans="2:40" s="49" customFormat="1" ht="15.6" customHeight="1" outlineLevel="1">
      <c r="B125" s="596"/>
      <c r="C125" s="600"/>
      <c r="D125" s="601"/>
      <c r="E125" s="374"/>
      <c r="F125" s="248"/>
      <c r="G125" s="252">
        <f>IF(AND(F125&lt;&gt;0,$D$31&lt;&gt;0),F125/$D$31,0)</f>
        <v>0</v>
      </c>
      <c r="H125" s="86" t="s">
        <v>187</v>
      </c>
      <c r="I125" s="236">
        <v>0</v>
      </c>
      <c r="J125" s="252">
        <f t="shared" si="34"/>
        <v>0</v>
      </c>
      <c r="K125" s="358"/>
      <c r="L125" s="356"/>
      <c r="M125" s="324"/>
      <c r="N125" s="228">
        <f t="shared" ref="N125:N143" si="37">IF(M125&lt;&gt;0,INT(59/M125),0)</f>
        <v>0</v>
      </c>
      <c r="O125" s="268">
        <f t="shared" ref="O125:O143" si="38">F125*N125</f>
        <v>0</v>
      </c>
      <c r="P125" s="345">
        <v>0</v>
      </c>
      <c r="Q125" s="272">
        <f t="shared" ref="Q125:Q143" si="39">O125*P125</f>
        <v>0</v>
      </c>
      <c r="R125" s="234"/>
      <c r="S125" s="235"/>
      <c r="T125" s="236">
        <v>0</v>
      </c>
      <c r="U125" s="236">
        <v>0</v>
      </c>
      <c r="V125" s="87">
        <f t="shared" si="30"/>
        <v>1</v>
      </c>
      <c r="W125" s="276">
        <f t="shared" si="35"/>
        <v>0</v>
      </c>
      <c r="X125" s="276">
        <f t="shared" si="31"/>
        <v>0</v>
      </c>
      <c r="Y125" s="276">
        <f t="shared" si="36"/>
        <v>0</v>
      </c>
      <c r="Z125" s="276">
        <f t="shared" si="31"/>
        <v>0</v>
      </c>
      <c r="AB125" s="80"/>
      <c r="AC125" s="80"/>
      <c r="AD125" s="81"/>
      <c r="AE125" s="80"/>
      <c r="AF125" s="81"/>
      <c r="AG125" s="82"/>
      <c r="AH125" s="83"/>
      <c r="AI125" s="83"/>
      <c r="AJ125" s="84"/>
      <c r="AK125" s="80"/>
      <c r="AL125" s="80"/>
      <c r="AM125" s="80"/>
      <c r="AN125" s="80"/>
    </row>
    <row r="126" spans="2:40" s="49" customFormat="1" ht="15.6" customHeight="1" outlineLevel="1">
      <c r="B126" s="596"/>
      <c r="C126" s="600"/>
      <c r="D126" s="601"/>
      <c r="E126" s="374"/>
      <c r="F126" s="248"/>
      <c r="G126" s="252">
        <f t="shared" ref="G126:G137" si="40">IF(AND(F126&lt;&gt;0,$D$31&lt;&gt;0),F126/$D$31,0)</f>
        <v>0</v>
      </c>
      <c r="H126" s="86" t="s">
        <v>187</v>
      </c>
      <c r="I126" s="236">
        <v>0</v>
      </c>
      <c r="J126" s="252">
        <f t="shared" si="34"/>
        <v>0</v>
      </c>
      <c r="K126" s="358"/>
      <c r="L126" s="356"/>
      <c r="M126" s="324"/>
      <c r="N126" s="228">
        <f t="shared" si="37"/>
        <v>0</v>
      </c>
      <c r="O126" s="268">
        <f t="shared" si="38"/>
        <v>0</v>
      </c>
      <c r="P126" s="345">
        <v>0</v>
      </c>
      <c r="Q126" s="272">
        <f t="shared" si="39"/>
        <v>0</v>
      </c>
      <c r="R126" s="234"/>
      <c r="S126" s="235"/>
      <c r="T126" s="236">
        <v>0</v>
      </c>
      <c r="U126" s="236">
        <v>0</v>
      </c>
      <c r="V126" s="87">
        <f t="shared" si="30"/>
        <v>1</v>
      </c>
      <c r="W126" s="276">
        <f t="shared" si="35"/>
        <v>0</v>
      </c>
      <c r="X126" s="276">
        <f t="shared" si="31"/>
        <v>0</v>
      </c>
      <c r="Y126" s="276">
        <f t="shared" si="36"/>
        <v>0</v>
      </c>
      <c r="Z126" s="276">
        <f t="shared" si="31"/>
        <v>0</v>
      </c>
      <c r="AB126" s="80"/>
      <c r="AC126" s="80"/>
      <c r="AD126" s="81"/>
      <c r="AE126" s="80"/>
      <c r="AF126" s="81"/>
      <c r="AG126" s="82"/>
      <c r="AH126" s="83"/>
      <c r="AI126" s="83"/>
      <c r="AJ126" s="84"/>
      <c r="AK126" s="80"/>
      <c r="AL126" s="80"/>
      <c r="AM126" s="80"/>
      <c r="AN126" s="80"/>
    </row>
    <row r="127" spans="2:40" s="49" customFormat="1" ht="15.6" customHeight="1" outlineLevel="1">
      <c r="B127" s="596"/>
      <c r="C127" s="600"/>
      <c r="D127" s="601"/>
      <c r="E127" s="374"/>
      <c r="F127" s="248"/>
      <c r="G127" s="252">
        <f t="shared" si="40"/>
        <v>0</v>
      </c>
      <c r="H127" s="86" t="s">
        <v>187</v>
      </c>
      <c r="I127" s="236">
        <v>0</v>
      </c>
      <c r="J127" s="252">
        <f t="shared" si="34"/>
        <v>0</v>
      </c>
      <c r="K127" s="358"/>
      <c r="L127" s="356"/>
      <c r="M127" s="324"/>
      <c r="N127" s="228">
        <f t="shared" si="37"/>
        <v>0</v>
      </c>
      <c r="O127" s="268">
        <f t="shared" si="38"/>
        <v>0</v>
      </c>
      <c r="P127" s="345">
        <v>0</v>
      </c>
      <c r="Q127" s="272">
        <f t="shared" si="39"/>
        <v>0</v>
      </c>
      <c r="R127" s="234"/>
      <c r="S127" s="235"/>
      <c r="T127" s="236">
        <v>0</v>
      </c>
      <c r="U127" s="236">
        <v>0</v>
      </c>
      <c r="V127" s="87">
        <f t="shared" si="30"/>
        <v>1</v>
      </c>
      <c r="W127" s="276">
        <f t="shared" si="35"/>
        <v>0</v>
      </c>
      <c r="X127" s="276">
        <f t="shared" si="31"/>
        <v>0</v>
      </c>
      <c r="Y127" s="276">
        <f t="shared" si="36"/>
        <v>0</v>
      </c>
      <c r="Z127" s="276">
        <f t="shared" si="31"/>
        <v>0</v>
      </c>
      <c r="AB127" s="80"/>
      <c r="AC127" s="80"/>
      <c r="AD127" s="81"/>
      <c r="AE127" s="80"/>
      <c r="AF127" s="81"/>
      <c r="AG127" s="82"/>
      <c r="AH127" s="83"/>
      <c r="AI127" s="83"/>
      <c r="AJ127" s="84"/>
      <c r="AK127" s="80"/>
      <c r="AL127" s="80"/>
      <c r="AM127" s="80"/>
      <c r="AN127" s="80"/>
    </row>
    <row r="128" spans="2:40" s="49" customFormat="1" ht="15.6" customHeight="1" outlineLevel="1">
      <c r="B128" s="596"/>
      <c r="C128" s="600"/>
      <c r="D128" s="601"/>
      <c r="E128" s="374"/>
      <c r="F128" s="248"/>
      <c r="G128" s="252">
        <f t="shared" si="40"/>
        <v>0</v>
      </c>
      <c r="H128" s="86" t="s">
        <v>187</v>
      </c>
      <c r="I128" s="236">
        <v>0</v>
      </c>
      <c r="J128" s="252">
        <f t="shared" si="34"/>
        <v>0</v>
      </c>
      <c r="K128" s="358"/>
      <c r="L128" s="356"/>
      <c r="M128" s="324"/>
      <c r="N128" s="228">
        <f t="shared" si="37"/>
        <v>0</v>
      </c>
      <c r="O128" s="268">
        <f t="shared" si="38"/>
        <v>0</v>
      </c>
      <c r="P128" s="345">
        <v>0</v>
      </c>
      <c r="Q128" s="272">
        <f t="shared" si="39"/>
        <v>0</v>
      </c>
      <c r="R128" s="234"/>
      <c r="S128" s="235"/>
      <c r="T128" s="236">
        <v>0</v>
      </c>
      <c r="U128" s="236">
        <v>0</v>
      </c>
      <c r="V128" s="87">
        <f t="shared" si="30"/>
        <v>1</v>
      </c>
      <c r="W128" s="276">
        <f t="shared" si="35"/>
        <v>0</v>
      </c>
      <c r="X128" s="276">
        <f t="shared" si="31"/>
        <v>0</v>
      </c>
      <c r="Y128" s="276">
        <f t="shared" si="36"/>
        <v>0</v>
      </c>
      <c r="Z128" s="276">
        <f t="shared" si="31"/>
        <v>0</v>
      </c>
      <c r="AB128" s="80"/>
      <c r="AC128" s="80"/>
      <c r="AD128" s="81"/>
      <c r="AE128" s="80"/>
      <c r="AF128" s="81"/>
      <c r="AG128" s="82"/>
      <c r="AH128" s="83"/>
      <c r="AI128" s="83"/>
      <c r="AJ128" s="84"/>
      <c r="AK128" s="80"/>
      <c r="AL128" s="80"/>
      <c r="AM128" s="80"/>
      <c r="AN128" s="80"/>
    </row>
    <row r="129" spans="2:40" s="49" customFormat="1" ht="15.6" customHeight="1" outlineLevel="1">
      <c r="B129" s="596"/>
      <c r="C129" s="600"/>
      <c r="D129" s="601"/>
      <c r="E129" s="374"/>
      <c r="F129" s="248"/>
      <c r="G129" s="252">
        <f t="shared" si="40"/>
        <v>0</v>
      </c>
      <c r="H129" s="86" t="s">
        <v>187</v>
      </c>
      <c r="I129" s="236">
        <v>0</v>
      </c>
      <c r="J129" s="252">
        <f t="shared" si="34"/>
        <v>0</v>
      </c>
      <c r="K129" s="358"/>
      <c r="L129" s="356"/>
      <c r="M129" s="324"/>
      <c r="N129" s="228">
        <f t="shared" si="37"/>
        <v>0</v>
      </c>
      <c r="O129" s="268">
        <f t="shared" si="38"/>
        <v>0</v>
      </c>
      <c r="P129" s="345">
        <v>0</v>
      </c>
      <c r="Q129" s="272">
        <f t="shared" si="39"/>
        <v>0</v>
      </c>
      <c r="R129" s="234"/>
      <c r="S129" s="235"/>
      <c r="T129" s="236">
        <v>0</v>
      </c>
      <c r="U129" s="236">
        <v>0</v>
      </c>
      <c r="V129" s="87">
        <f t="shared" si="30"/>
        <v>1</v>
      </c>
      <c r="W129" s="276">
        <f t="shared" si="35"/>
        <v>0</v>
      </c>
      <c r="X129" s="276">
        <f t="shared" si="31"/>
        <v>0</v>
      </c>
      <c r="Y129" s="276">
        <f t="shared" si="36"/>
        <v>0</v>
      </c>
      <c r="Z129" s="276">
        <f t="shared" si="31"/>
        <v>0</v>
      </c>
      <c r="AB129" s="80"/>
      <c r="AC129" s="80"/>
      <c r="AD129" s="81"/>
      <c r="AE129" s="80"/>
      <c r="AF129" s="81"/>
      <c r="AG129" s="82"/>
      <c r="AH129" s="83"/>
      <c r="AI129" s="83"/>
      <c r="AJ129" s="84"/>
      <c r="AK129" s="80"/>
      <c r="AL129" s="80"/>
      <c r="AM129" s="80"/>
      <c r="AN129" s="80"/>
    </row>
    <row r="130" spans="2:40" s="49" customFormat="1" ht="15.6" customHeight="1" outlineLevel="1">
      <c r="B130" s="596"/>
      <c r="C130" s="600"/>
      <c r="D130" s="601"/>
      <c r="E130" s="374"/>
      <c r="F130" s="248"/>
      <c r="G130" s="252">
        <f t="shared" si="40"/>
        <v>0</v>
      </c>
      <c r="H130" s="86" t="s">
        <v>187</v>
      </c>
      <c r="I130" s="236">
        <v>0</v>
      </c>
      <c r="J130" s="252">
        <f t="shared" si="34"/>
        <v>0</v>
      </c>
      <c r="K130" s="358"/>
      <c r="L130" s="356"/>
      <c r="M130" s="324"/>
      <c r="N130" s="228">
        <f t="shared" si="37"/>
        <v>0</v>
      </c>
      <c r="O130" s="268">
        <f t="shared" si="38"/>
        <v>0</v>
      </c>
      <c r="P130" s="345">
        <v>0</v>
      </c>
      <c r="Q130" s="272">
        <f t="shared" si="39"/>
        <v>0</v>
      </c>
      <c r="R130" s="234"/>
      <c r="S130" s="235"/>
      <c r="T130" s="236">
        <v>0</v>
      </c>
      <c r="U130" s="236">
        <v>0</v>
      </c>
      <c r="V130" s="87">
        <f t="shared" si="30"/>
        <v>1</v>
      </c>
      <c r="W130" s="276">
        <f t="shared" si="35"/>
        <v>0</v>
      </c>
      <c r="X130" s="276">
        <f t="shared" si="31"/>
        <v>0</v>
      </c>
      <c r="Y130" s="276">
        <f t="shared" si="36"/>
        <v>0</v>
      </c>
      <c r="Z130" s="276">
        <f t="shared" si="31"/>
        <v>0</v>
      </c>
      <c r="AB130" s="80"/>
      <c r="AC130" s="80"/>
      <c r="AD130" s="81"/>
      <c r="AE130" s="80"/>
      <c r="AF130" s="81"/>
      <c r="AG130" s="82"/>
      <c r="AH130" s="83"/>
      <c r="AI130" s="83"/>
      <c r="AJ130" s="84"/>
      <c r="AK130" s="80"/>
      <c r="AL130" s="80"/>
      <c r="AM130" s="80"/>
      <c r="AN130" s="80"/>
    </row>
    <row r="131" spans="2:40" s="49" customFormat="1" ht="15.6" customHeight="1" outlineLevel="1">
      <c r="B131" s="596"/>
      <c r="C131" s="600"/>
      <c r="D131" s="601"/>
      <c r="E131" s="374"/>
      <c r="F131" s="248"/>
      <c r="G131" s="252">
        <f t="shared" si="40"/>
        <v>0</v>
      </c>
      <c r="H131" s="86" t="s">
        <v>187</v>
      </c>
      <c r="I131" s="236">
        <v>0</v>
      </c>
      <c r="J131" s="252">
        <f t="shared" si="34"/>
        <v>0</v>
      </c>
      <c r="K131" s="358"/>
      <c r="L131" s="356"/>
      <c r="M131" s="324"/>
      <c r="N131" s="228">
        <f t="shared" si="37"/>
        <v>0</v>
      </c>
      <c r="O131" s="268">
        <f t="shared" si="38"/>
        <v>0</v>
      </c>
      <c r="P131" s="345">
        <v>0</v>
      </c>
      <c r="Q131" s="272">
        <f t="shared" si="39"/>
        <v>0</v>
      </c>
      <c r="R131" s="234"/>
      <c r="S131" s="235"/>
      <c r="T131" s="236">
        <v>0</v>
      </c>
      <c r="U131" s="236">
        <v>0</v>
      </c>
      <c r="V131" s="87">
        <f t="shared" si="30"/>
        <v>1</v>
      </c>
      <c r="W131" s="276">
        <f t="shared" si="35"/>
        <v>0</v>
      </c>
      <c r="X131" s="276">
        <f t="shared" si="31"/>
        <v>0</v>
      </c>
      <c r="Y131" s="276">
        <f t="shared" si="36"/>
        <v>0</v>
      </c>
      <c r="Z131" s="276">
        <f t="shared" si="31"/>
        <v>0</v>
      </c>
      <c r="AB131" s="80"/>
      <c r="AC131" s="80"/>
      <c r="AD131" s="81"/>
      <c r="AE131" s="80"/>
      <c r="AF131" s="81"/>
      <c r="AG131" s="82"/>
      <c r="AH131" s="83"/>
      <c r="AI131" s="83"/>
      <c r="AJ131" s="84"/>
      <c r="AK131" s="80"/>
      <c r="AL131" s="80"/>
      <c r="AM131" s="80"/>
      <c r="AN131" s="80"/>
    </row>
    <row r="132" spans="2:40" s="49" customFormat="1" ht="15.6" customHeight="1" outlineLevel="1">
      <c r="B132" s="596"/>
      <c r="C132" s="600"/>
      <c r="D132" s="601"/>
      <c r="E132" s="374"/>
      <c r="F132" s="248"/>
      <c r="G132" s="252">
        <f t="shared" si="40"/>
        <v>0</v>
      </c>
      <c r="H132" s="86" t="s">
        <v>187</v>
      </c>
      <c r="I132" s="236">
        <v>0</v>
      </c>
      <c r="J132" s="252">
        <f t="shared" si="34"/>
        <v>0</v>
      </c>
      <c r="K132" s="358"/>
      <c r="L132" s="356"/>
      <c r="M132" s="324"/>
      <c r="N132" s="228">
        <f t="shared" si="37"/>
        <v>0</v>
      </c>
      <c r="O132" s="268">
        <f t="shared" si="38"/>
        <v>0</v>
      </c>
      <c r="P132" s="345">
        <v>0</v>
      </c>
      <c r="Q132" s="272">
        <f t="shared" si="39"/>
        <v>0</v>
      </c>
      <c r="R132" s="234"/>
      <c r="S132" s="235"/>
      <c r="T132" s="236">
        <v>0</v>
      </c>
      <c r="U132" s="236">
        <v>0</v>
      </c>
      <c r="V132" s="87">
        <f t="shared" si="30"/>
        <v>1</v>
      </c>
      <c r="W132" s="276">
        <f t="shared" si="35"/>
        <v>0</v>
      </c>
      <c r="X132" s="276">
        <f t="shared" si="31"/>
        <v>0</v>
      </c>
      <c r="Y132" s="276">
        <f t="shared" si="36"/>
        <v>0</v>
      </c>
      <c r="Z132" s="276">
        <f t="shared" si="31"/>
        <v>0</v>
      </c>
      <c r="AB132" s="80"/>
      <c r="AC132" s="80"/>
      <c r="AD132" s="81"/>
      <c r="AE132" s="80"/>
      <c r="AF132" s="81"/>
      <c r="AG132" s="82"/>
      <c r="AH132" s="83"/>
      <c r="AI132" s="83"/>
      <c r="AJ132" s="84"/>
      <c r="AK132" s="80"/>
      <c r="AL132" s="80"/>
      <c r="AM132" s="80"/>
      <c r="AN132" s="80"/>
    </row>
    <row r="133" spans="2:40" s="49" customFormat="1" ht="15.6" customHeight="1" outlineLevel="1">
      <c r="B133" s="596"/>
      <c r="C133" s="600"/>
      <c r="D133" s="601"/>
      <c r="E133" s="374"/>
      <c r="F133" s="248"/>
      <c r="G133" s="252">
        <f t="shared" si="40"/>
        <v>0</v>
      </c>
      <c r="H133" s="86" t="s">
        <v>187</v>
      </c>
      <c r="I133" s="236">
        <v>0</v>
      </c>
      <c r="J133" s="252">
        <f t="shared" si="34"/>
        <v>0</v>
      </c>
      <c r="K133" s="358"/>
      <c r="L133" s="356"/>
      <c r="M133" s="324"/>
      <c r="N133" s="228">
        <f t="shared" si="37"/>
        <v>0</v>
      </c>
      <c r="O133" s="268">
        <f t="shared" si="38"/>
        <v>0</v>
      </c>
      <c r="P133" s="345">
        <v>0</v>
      </c>
      <c r="Q133" s="272">
        <f t="shared" si="39"/>
        <v>0</v>
      </c>
      <c r="R133" s="234"/>
      <c r="S133" s="235"/>
      <c r="T133" s="236">
        <v>0</v>
      </c>
      <c r="U133" s="236">
        <v>0</v>
      </c>
      <c r="V133" s="87">
        <f t="shared" si="30"/>
        <v>1</v>
      </c>
      <c r="W133" s="276">
        <f t="shared" si="35"/>
        <v>0</v>
      </c>
      <c r="X133" s="276">
        <f t="shared" si="31"/>
        <v>0</v>
      </c>
      <c r="Y133" s="276">
        <f t="shared" si="36"/>
        <v>0</v>
      </c>
      <c r="Z133" s="276">
        <f t="shared" si="31"/>
        <v>0</v>
      </c>
      <c r="AB133" s="80"/>
      <c r="AC133" s="80"/>
      <c r="AD133" s="81"/>
      <c r="AE133" s="80"/>
      <c r="AF133" s="81"/>
      <c r="AG133" s="82"/>
      <c r="AH133" s="83"/>
      <c r="AI133" s="83"/>
      <c r="AJ133" s="84"/>
      <c r="AK133" s="80"/>
      <c r="AL133" s="80"/>
      <c r="AM133" s="80"/>
      <c r="AN133" s="80"/>
    </row>
    <row r="134" spans="2:40" s="49" customFormat="1" ht="15.6" customHeight="1" outlineLevel="1">
      <c r="B134" s="596"/>
      <c r="C134" s="600"/>
      <c r="D134" s="601"/>
      <c r="E134" s="374"/>
      <c r="F134" s="248"/>
      <c r="G134" s="252">
        <f t="shared" si="40"/>
        <v>0</v>
      </c>
      <c r="H134" s="86" t="s">
        <v>187</v>
      </c>
      <c r="I134" s="236">
        <v>0</v>
      </c>
      <c r="J134" s="252">
        <f t="shared" si="34"/>
        <v>0</v>
      </c>
      <c r="K134" s="358"/>
      <c r="L134" s="356"/>
      <c r="M134" s="324"/>
      <c r="N134" s="228">
        <f t="shared" si="37"/>
        <v>0</v>
      </c>
      <c r="O134" s="268">
        <f t="shared" si="38"/>
        <v>0</v>
      </c>
      <c r="P134" s="345">
        <v>0</v>
      </c>
      <c r="Q134" s="272">
        <f t="shared" si="39"/>
        <v>0</v>
      </c>
      <c r="R134" s="234"/>
      <c r="S134" s="235"/>
      <c r="T134" s="236">
        <v>0</v>
      </c>
      <c r="U134" s="236">
        <v>0</v>
      </c>
      <c r="V134" s="87">
        <f t="shared" si="30"/>
        <v>1</v>
      </c>
      <c r="W134" s="276">
        <f t="shared" si="35"/>
        <v>0</v>
      </c>
      <c r="X134" s="276">
        <f t="shared" si="31"/>
        <v>0</v>
      </c>
      <c r="Y134" s="276">
        <f t="shared" si="36"/>
        <v>0</v>
      </c>
      <c r="Z134" s="276">
        <f t="shared" si="31"/>
        <v>0</v>
      </c>
      <c r="AB134" s="80"/>
      <c r="AC134" s="80"/>
      <c r="AD134" s="81"/>
      <c r="AE134" s="80"/>
      <c r="AF134" s="81"/>
      <c r="AG134" s="82"/>
      <c r="AH134" s="83"/>
      <c r="AI134" s="83"/>
      <c r="AJ134" s="84"/>
      <c r="AK134" s="80"/>
      <c r="AL134" s="80"/>
      <c r="AM134" s="80"/>
      <c r="AN134" s="80"/>
    </row>
    <row r="135" spans="2:40" s="49" customFormat="1" ht="15.6" customHeight="1" outlineLevel="1">
      <c r="B135" s="596"/>
      <c r="C135" s="600"/>
      <c r="D135" s="601"/>
      <c r="E135" s="374"/>
      <c r="F135" s="248"/>
      <c r="G135" s="252">
        <f t="shared" si="40"/>
        <v>0</v>
      </c>
      <c r="H135" s="86" t="s">
        <v>187</v>
      </c>
      <c r="I135" s="236">
        <v>0</v>
      </c>
      <c r="J135" s="252">
        <f t="shared" si="34"/>
        <v>0</v>
      </c>
      <c r="K135" s="358"/>
      <c r="L135" s="356"/>
      <c r="M135" s="324"/>
      <c r="N135" s="228">
        <f t="shared" si="37"/>
        <v>0</v>
      </c>
      <c r="O135" s="268">
        <f t="shared" si="38"/>
        <v>0</v>
      </c>
      <c r="P135" s="345">
        <v>0</v>
      </c>
      <c r="Q135" s="272">
        <f t="shared" si="39"/>
        <v>0</v>
      </c>
      <c r="R135" s="234"/>
      <c r="S135" s="235"/>
      <c r="T135" s="236">
        <v>0</v>
      </c>
      <c r="U135" s="236">
        <v>0</v>
      </c>
      <c r="V135" s="87">
        <f t="shared" si="30"/>
        <v>1</v>
      </c>
      <c r="W135" s="276">
        <f t="shared" si="35"/>
        <v>0</v>
      </c>
      <c r="X135" s="276">
        <f t="shared" si="31"/>
        <v>0</v>
      </c>
      <c r="Y135" s="276">
        <f t="shared" si="36"/>
        <v>0</v>
      </c>
      <c r="Z135" s="276">
        <f t="shared" si="31"/>
        <v>0</v>
      </c>
      <c r="AB135" s="80"/>
      <c r="AC135" s="80"/>
      <c r="AD135" s="81"/>
      <c r="AE135" s="80"/>
      <c r="AF135" s="81"/>
      <c r="AG135" s="82"/>
      <c r="AH135" s="83"/>
      <c r="AI135" s="83"/>
      <c r="AJ135" s="84"/>
      <c r="AK135" s="80"/>
      <c r="AL135" s="80"/>
      <c r="AM135" s="80"/>
      <c r="AN135" s="80"/>
    </row>
    <row r="136" spans="2:40" s="49" customFormat="1" ht="15.6" customHeight="1" outlineLevel="1">
      <c r="B136" s="596"/>
      <c r="C136" s="600"/>
      <c r="D136" s="601"/>
      <c r="E136" s="374"/>
      <c r="F136" s="248"/>
      <c r="G136" s="252">
        <f t="shared" si="40"/>
        <v>0</v>
      </c>
      <c r="H136" s="86" t="s">
        <v>187</v>
      </c>
      <c r="I136" s="236">
        <v>0</v>
      </c>
      <c r="J136" s="252">
        <f t="shared" si="34"/>
        <v>0</v>
      </c>
      <c r="K136" s="358"/>
      <c r="L136" s="356"/>
      <c r="M136" s="324"/>
      <c r="N136" s="228">
        <f t="shared" si="37"/>
        <v>0</v>
      </c>
      <c r="O136" s="268">
        <f t="shared" si="38"/>
        <v>0</v>
      </c>
      <c r="P136" s="345">
        <v>0</v>
      </c>
      <c r="Q136" s="272">
        <f t="shared" si="39"/>
        <v>0</v>
      </c>
      <c r="R136" s="234"/>
      <c r="S136" s="235"/>
      <c r="T136" s="236">
        <v>0</v>
      </c>
      <c r="U136" s="236">
        <v>0</v>
      </c>
      <c r="V136" s="87">
        <f t="shared" si="30"/>
        <v>1</v>
      </c>
      <c r="W136" s="276">
        <f t="shared" si="35"/>
        <v>0</v>
      </c>
      <c r="X136" s="276">
        <f t="shared" si="31"/>
        <v>0</v>
      </c>
      <c r="Y136" s="276">
        <f t="shared" si="36"/>
        <v>0</v>
      </c>
      <c r="Z136" s="276">
        <f t="shared" si="31"/>
        <v>0</v>
      </c>
      <c r="AB136" s="80"/>
      <c r="AC136" s="80"/>
      <c r="AD136" s="81"/>
      <c r="AE136" s="80"/>
      <c r="AF136" s="81"/>
      <c r="AG136" s="82"/>
      <c r="AH136" s="83"/>
      <c r="AI136" s="83"/>
      <c r="AJ136" s="84"/>
      <c r="AK136" s="80"/>
      <c r="AL136" s="80"/>
      <c r="AM136" s="80"/>
      <c r="AN136" s="80"/>
    </row>
    <row r="137" spans="2:40" s="49" customFormat="1" ht="15.6" customHeight="1" outlineLevel="1">
      <c r="B137" s="596"/>
      <c r="C137" s="600"/>
      <c r="D137" s="601"/>
      <c r="E137" s="374"/>
      <c r="F137" s="248"/>
      <c r="G137" s="252">
        <f t="shared" si="40"/>
        <v>0</v>
      </c>
      <c r="H137" s="86" t="s">
        <v>187</v>
      </c>
      <c r="I137" s="236">
        <v>0</v>
      </c>
      <c r="J137" s="252">
        <f t="shared" si="34"/>
        <v>0</v>
      </c>
      <c r="K137" s="358"/>
      <c r="L137" s="356"/>
      <c r="M137" s="324"/>
      <c r="N137" s="228">
        <f t="shared" si="37"/>
        <v>0</v>
      </c>
      <c r="O137" s="268">
        <f t="shared" si="38"/>
        <v>0</v>
      </c>
      <c r="P137" s="345">
        <v>0</v>
      </c>
      <c r="Q137" s="272">
        <f t="shared" si="39"/>
        <v>0</v>
      </c>
      <c r="R137" s="234"/>
      <c r="S137" s="235"/>
      <c r="T137" s="236">
        <v>0</v>
      </c>
      <c r="U137" s="236">
        <v>0</v>
      </c>
      <c r="V137" s="87">
        <f t="shared" si="30"/>
        <v>1</v>
      </c>
      <c r="W137" s="276">
        <f t="shared" si="35"/>
        <v>0</v>
      </c>
      <c r="X137" s="276">
        <f t="shared" si="31"/>
        <v>0</v>
      </c>
      <c r="Y137" s="276">
        <f t="shared" si="36"/>
        <v>0</v>
      </c>
      <c r="Z137" s="276">
        <f t="shared" si="31"/>
        <v>0</v>
      </c>
      <c r="AB137" s="80"/>
      <c r="AC137" s="80"/>
      <c r="AD137" s="81"/>
      <c r="AE137" s="80"/>
      <c r="AF137" s="81"/>
      <c r="AG137" s="82"/>
      <c r="AH137" s="83"/>
      <c r="AI137" s="83"/>
      <c r="AJ137" s="84"/>
      <c r="AK137" s="80"/>
      <c r="AL137" s="80"/>
      <c r="AM137" s="80"/>
      <c r="AN137" s="80"/>
    </row>
    <row r="138" spans="2:40" s="49" customFormat="1" ht="15.6" customHeight="1" outlineLevel="1">
      <c r="B138" s="596"/>
      <c r="C138" s="600"/>
      <c r="D138" s="601"/>
      <c r="E138" s="374"/>
      <c r="F138" s="248"/>
      <c r="G138" s="252">
        <f>IF(AND(F138&lt;&gt;0,$D$31&lt;&gt;0),F138/$D$31,0)</f>
        <v>0</v>
      </c>
      <c r="H138" s="86" t="s">
        <v>187</v>
      </c>
      <c r="I138" s="236">
        <v>0</v>
      </c>
      <c r="J138" s="252">
        <f t="shared" si="34"/>
        <v>0</v>
      </c>
      <c r="K138" s="358"/>
      <c r="L138" s="356"/>
      <c r="M138" s="324"/>
      <c r="N138" s="228">
        <f t="shared" si="37"/>
        <v>0</v>
      </c>
      <c r="O138" s="268">
        <f t="shared" si="38"/>
        <v>0</v>
      </c>
      <c r="P138" s="345">
        <v>0</v>
      </c>
      <c r="Q138" s="272">
        <f t="shared" si="39"/>
        <v>0</v>
      </c>
      <c r="R138" s="234"/>
      <c r="S138" s="235"/>
      <c r="T138" s="236">
        <v>0</v>
      </c>
      <c r="U138" s="236">
        <v>0</v>
      </c>
      <c r="V138" s="87">
        <f t="shared" si="30"/>
        <v>1</v>
      </c>
      <c r="W138" s="276">
        <f t="shared" si="35"/>
        <v>0</v>
      </c>
      <c r="X138" s="276">
        <f t="shared" si="31"/>
        <v>0</v>
      </c>
      <c r="Y138" s="276">
        <f t="shared" si="36"/>
        <v>0</v>
      </c>
      <c r="Z138" s="276">
        <f t="shared" si="31"/>
        <v>0</v>
      </c>
      <c r="AB138" s="80"/>
      <c r="AC138" s="80"/>
      <c r="AD138" s="81"/>
      <c r="AE138" s="80"/>
      <c r="AF138" s="81"/>
      <c r="AG138" s="82"/>
      <c r="AH138" s="83"/>
      <c r="AI138" s="83"/>
      <c r="AJ138" s="84"/>
      <c r="AK138" s="80"/>
      <c r="AL138" s="80"/>
      <c r="AM138" s="80"/>
      <c r="AN138" s="80"/>
    </row>
    <row r="139" spans="2:40" s="49" customFormat="1" ht="15.6" customHeight="1" outlineLevel="1">
      <c r="B139" s="596"/>
      <c r="C139" s="600"/>
      <c r="D139" s="601"/>
      <c r="E139" s="374"/>
      <c r="F139" s="248"/>
      <c r="G139" s="252">
        <f>IF(AND(F139&lt;&gt;0,$D$31&lt;&gt;0),F139/$D$31,0)</f>
        <v>0</v>
      </c>
      <c r="H139" s="86" t="s">
        <v>187</v>
      </c>
      <c r="I139" s="236">
        <v>0</v>
      </c>
      <c r="J139" s="252">
        <f t="shared" si="34"/>
        <v>0</v>
      </c>
      <c r="K139" s="358"/>
      <c r="L139" s="356"/>
      <c r="M139" s="324"/>
      <c r="N139" s="228">
        <f t="shared" si="37"/>
        <v>0</v>
      </c>
      <c r="O139" s="268">
        <f t="shared" si="38"/>
        <v>0</v>
      </c>
      <c r="P139" s="345">
        <v>0</v>
      </c>
      <c r="Q139" s="272">
        <f t="shared" si="39"/>
        <v>0</v>
      </c>
      <c r="R139" s="234"/>
      <c r="S139" s="235"/>
      <c r="T139" s="236">
        <v>0</v>
      </c>
      <c r="U139" s="236">
        <v>0</v>
      </c>
      <c r="V139" s="87">
        <f t="shared" si="30"/>
        <v>1</v>
      </c>
      <c r="W139" s="276">
        <f t="shared" si="35"/>
        <v>0</v>
      </c>
      <c r="X139" s="276">
        <f t="shared" si="31"/>
        <v>0</v>
      </c>
      <c r="Y139" s="276">
        <f t="shared" si="36"/>
        <v>0</v>
      </c>
      <c r="Z139" s="276">
        <f t="shared" si="31"/>
        <v>0</v>
      </c>
      <c r="AB139" s="80"/>
      <c r="AC139" s="80"/>
      <c r="AD139" s="81"/>
      <c r="AE139" s="80"/>
      <c r="AF139" s="81"/>
      <c r="AG139" s="82"/>
      <c r="AH139" s="83"/>
      <c r="AI139" s="83"/>
      <c r="AJ139" s="84"/>
      <c r="AK139" s="80"/>
      <c r="AL139" s="80"/>
      <c r="AM139" s="80"/>
      <c r="AN139" s="80"/>
    </row>
    <row r="140" spans="2:40" s="49" customFormat="1" ht="15.6" customHeight="1" outlineLevel="1">
      <c r="B140" s="596"/>
      <c r="C140" s="600"/>
      <c r="D140" s="601"/>
      <c r="E140" s="374"/>
      <c r="F140" s="248"/>
      <c r="G140" s="252">
        <f>IF(AND(F140&lt;&gt;0,$D$31&lt;&gt;0),F140/$D$31,0)</f>
        <v>0</v>
      </c>
      <c r="H140" s="86" t="s">
        <v>187</v>
      </c>
      <c r="I140" s="236">
        <v>0</v>
      </c>
      <c r="J140" s="252">
        <f t="shared" si="34"/>
        <v>0</v>
      </c>
      <c r="K140" s="358"/>
      <c r="L140" s="356"/>
      <c r="M140" s="324"/>
      <c r="N140" s="228">
        <f t="shared" si="37"/>
        <v>0</v>
      </c>
      <c r="O140" s="268">
        <f t="shared" si="38"/>
        <v>0</v>
      </c>
      <c r="P140" s="345">
        <v>0</v>
      </c>
      <c r="Q140" s="272">
        <f t="shared" si="39"/>
        <v>0</v>
      </c>
      <c r="R140" s="234"/>
      <c r="S140" s="235"/>
      <c r="T140" s="236">
        <v>0</v>
      </c>
      <c r="U140" s="236">
        <v>0</v>
      </c>
      <c r="V140" s="87">
        <f t="shared" si="30"/>
        <v>1</v>
      </c>
      <c r="W140" s="276">
        <f t="shared" si="35"/>
        <v>0</v>
      </c>
      <c r="X140" s="276">
        <f t="shared" si="31"/>
        <v>0</v>
      </c>
      <c r="Y140" s="276">
        <f t="shared" si="36"/>
        <v>0</v>
      </c>
      <c r="Z140" s="276">
        <f t="shared" si="31"/>
        <v>0</v>
      </c>
      <c r="AB140" s="80"/>
      <c r="AC140" s="80"/>
      <c r="AD140" s="81"/>
      <c r="AE140" s="80"/>
      <c r="AF140" s="81"/>
      <c r="AG140" s="82"/>
      <c r="AH140" s="83"/>
      <c r="AI140" s="83"/>
      <c r="AJ140" s="84"/>
      <c r="AK140" s="80"/>
      <c r="AL140" s="80"/>
      <c r="AM140" s="80"/>
      <c r="AN140" s="80"/>
    </row>
    <row r="141" spans="2:40" s="49" customFormat="1" ht="15.6" customHeight="1" outlineLevel="1">
      <c r="B141" s="596"/>
      <c r="C141" s="600"/>
      <c r="D141" s="601"/>
      <c r="E141" s="374"/>
      <c r="F141" s="248"/>
      <c r="G141" s="252">
        <f t="shared" ref="G141:G143" si="41">IF(AND(F141&lt;&gt;0,$D$31&lt;&gt;0),F141/$D$31,0)</f>
        <v>0</v>
      </c>
      <c r="H141" s="86" t="s">
        <v>187</v>
      </c>
      <c r="I141" s="236">
        <v>0</v>
      </c>
      <c r="J141" s="252">
        <f t="shared" si="34"/>
        <v>0</v>
      </c>
      <c r="K141" s="358"/>
      <c r="L141" s="356"/>
      <c r="M141" s="324"/>
      <c r="N141" s="228">
        <f t="shared" si="37"/>
        <v>0</v>
      </c>
      <c r="O141" s="268">
        <f t="shared" si="38"/>
        <v>0</v>
      </c>
      <c r="P141" s="345">
        <v>0</v>
      </c>
      <c r="Q141" s="272">
        <f t="shared" si="39"/>
        <v>0</v>
      </c>
      <c r="R141" s="234"/>
      <c r="S141" s="235"/>
      <c r="T141" s="236">
        <v>0</v>
      </c>
      <c r="U141" s="236">
        <v>0</v>
      </c>
      <c r="V141" s="87">
        <f t="shared" si="30"/>
        <v>1</v>
      </c>
      <c r="W141" s="276">
        <f t="shared" si="35"/>
        <v>0</v>
      </c>
      <c r="X141" s="276">
        <f t="shared" si="31"/>
        <v>0</v>
      </c>
      <c r="Y141" s="276">
        <f t="shared" si="36"/>
        <v>0</v>
      </c>
      <c r="Z141" s="276">
        <f t="shared" si="31"/>
        <v>0</v>
      </c>
      <c r="AB141" s="80"/>
      <c r="AC141" s="80"/>
      <c r="AD141" s="81"/>
      <c r="AE141" s="80"/>
      <c r="AF141" s="81"/>
      <c r="AG141" s="82"/>
      <c r="AH141" s="83"/>
      <c r="AI141" s="83"/>
      <c r="AJ141" s="84"/>
      <c r="AK141" s="80"/>
      <c r="AL141" s="80"/>
      <c r="AM141" s="80"/>
      <c r="AN141" s="80"/>
    </row>
    <row r="142" spans="2:40" s="49" customFormat="1" ht="15.6" customHeight="1" outlineLevel="1">
      <c r="B142" s="596"/>
      <c r="C142" s="600"/>
      <c r="D142" s="601"/>
      <c r="E142" s="374"/>
      <c r="F142" s="248"/>
      <c r="G142" s="252">
        <f t="shared" si="41"/>
        <v>0</v>
      </c>
      <c r="H142" s="86" t="s">
        <v>187</v>
      </c>
      <c r="I142" s="236">
        <v>0</v>
      </c>
      <c r="J142" s="252">
        <f t="shared" si="34"/>
        <v>0</v>
      </c>
      <c r="K142" s="358"/>
      <c r="L142" s="356"/>
      <c r="M142" s="324"/>
      <c r="N142" s="228">
        <f t="shared" si="37"/>
        <v>0</v>
      </c>
      <c r="O142" s="268">
        <f t="shared" si="38"/>
        <v>0</v>
      </c>
      <c r="P142" s="345">
        <v>0</v>
      </c>
      <c r="Q142" s="272">
        <f t="shared" si="39"/>
        <v>0</v>
      </c>
      <c r="R142" s="234"/>
      <c r="S142" s="235"/>
      <c r="T142" s="236">
        <v>0</v>
      </c>
      <c r="U142" s="236">
        <v>0</v>
      </c>
      <c r="V142" s="87">
        <f t="shared" si="30"/>
        <v>1</v>
      </c>
      <c r="W142" s="276">
        <f t="shared" si="35"/>
        <v>0</v>
      </c>
      <c r="X142" s="276">
        <f t="shared" si="31"/>
        <v>0</v>
      </c>
      <c r="Y142" s="276">
        <f t="shared" si="36"/>
        <v>0</v>
      </c>
      <c r="Z142" s="276">
        <f t="shared" si="31"/>
        <v>0</v>
      </c>
      <c r="AB142" s="80"/>
      <c r="AC142" s="80"/>
      <c r="AD142" s="81"/>
      <c r="AE142" s="80"/>
      <c r="AF142" s="81"/>
      <c r="AG142" s="82"/>
      <c r="AH142" s="83"/>
      <c r="AI142" s="83"/>
      <c r="AJ142" s="84"/>
      <c r="AK142" s="80"/>
      <c r="AL142" s="80"/>
      <c r="AM142" s="80"/>
      <c r="AN142" s="80"/>
    </row>
    <row r="143" spans="2:40" s="49" customFormat="1" ht="15.6" customHeight="1" outlineLevel="1">
      <c r="B143" s="597"/>
      <c r="C143" s="602"/>
      <c r="D143" s="603"/>
      <c r="E143" s="374"/>
      <c r="F143" s="248"/>
      <c r="G143" s="252">
        <f t="shared" si="41"/>
        <v>0</v>
      </c>
      <c r="H143" s="86" t="s">
        <v>187</v>
      </c>
      <c r="I143" s="236">
        <v>0</v>
      </c>
      <c r="J143" s="252">
        <f t="shared" si="34"/>
        <v>0</v>
      </c>
      <c r="K143" s="358"/>
      <c r="L143" s="356"/>
      <c r="M143" s="324"/>
      <c r="N143" s="228">
        <f t="shared" si="37"/>
        <v>0</v>
      </c>
      <c r="O143" s="268">
        <f t="shared" si="38"/>
        <v>0</v>
      </c>
      <c r="P143" s="345">
        <v>0</v>
      </c>
      <c r="Q143" s="272">
        <f t="shared" si="39"/>
        <v>0</v>
      </c>
      <c r="R143" s="234"/>
      <c r="S143" s="235"/>
      <c r="T143" s="236">
        <v>0</v>
      </c>
      <c r="U143" s="236">
        <v>0</v>
      </c>
      <c r="V143" s="87">
        <f t="shared" si="30"/>
        <v>1</v>
      </c>
      <c r="W143" s="276">
        <f t="shared" si="35"/>
        <v>0</v>
      </c>
      <c r="X143" s="276">
        <f t="shared" si="31"/>
        <v>0</v>
      </c>
      <c r="Y143" s="276">
        <f t="shared" si="36"/>
        <v>0</v>
      </c>
      <c r="Z143" s="276">
        <f t="shared" si="31"/>
        <v>0</v>
      </c>
      <c r="AB143" s="80"/>
      <c r="AC143" s="80"/>
      <c r="AD143" s="81"/>
      <c r="AE143" s="80"/>
      <c r="AF143" s="81"/>
      <c r="AG143" s="82"/>
      <c r="AH143" s="83"/>
      <c r="AI143" s="83"/>
      <c r="AJ143" s="84"/>
      <c r="AK143" s="80"/>
      <c r="AL143" s="80"/>
      <c r="AM143" s="80"/>
      <c r="AN143" s="80"/>
    </row>
    <row r="144" spans="2:40" s="49" customFormat="1" ht="15.75">
      <c r="B144" s="88">
        <v>2.2000000000000002</v>
      </c>
      <c r="C144" s="566" t="s">
        <v>265</v>
      </c>
      <c r="D144" s="567"/>
      <c r="E144" s="219" t="s">
        <v>187</v>
      </c>
      <c r="F144" s="247">
        <f>SUM(F145:F164)</f>
        <v>0</v>
      </c>
      <c r="G144" s="247">
        <f>IF(AND(F144&lt;&gt;0,$D$31&lt;&gt;0),F144/$D$31,0)</f>
        <v>0</v>
      </c>
      <c r="H144" s="85" cm="1">
        <f t="array" ref="H144">SUMPRODUCT((C123:D406="Superstructure: Upper Floors")*G123:G406)</f>
        <v>0</v>
      </c>
      <c r="I144" s="216" t="s">
        <v>187</v>
      </c>
      <c r="J144" s="249">
        <f>SUM(J145:J164)</f>
        <v>0</v>
      </c>
      <c r="K144" s="230" t="s">
        <v>187</v>
      </c>
      <c r="L144" s="261" t="s">
        <v>187</v>
      </c>
      <c r="M144" s="260" t="s">
        <v>187</v>
      </c>
      <c r="N144" s="266" t="s">
        <v>187</v>
      </c>
      <c r="O144" s="269">
        <f>SUM(O145:O164)</f>
        <v>0</v>
      </c>
      <c r="P144" s="232" t="s">
        <v>187</v>
      </c>
      <c r="Q144" s="273">
        <f>SUM(Q145:Q164)</f>
        <v>0</v>
      </c>
      <c r="R144" s="231" t="s">
        <v>187</v>
      </c>
      <c r="S144" s="233" t="s">
        <v>187</v>
      </c>
      <c r="T144" s="278">
        <f>IF(W144&lt;&gt;0,W144/($F$197+$O$197),0)</f>
        <v>0</v>
      </c>
      <c r="U144" s="278">
        <f>IF(Y144&lt;&gt;0,Y144/($F$197+$O$197),0)</f>
        <v>0</v>
      </c>
      <c r="V144" s="215">
        <f t="shared" si="30"/>
        <v>1</v>
      </c>
      <c r="W144" s="277">
        <f>SUM(W145:W164)</f>
        <v>0</v>
      </c>
      <c r="X144" s="277">
        <f t="shared" si="31"/>
        <v>0</v>
      </c>
      <c r="Y144" s="277">
        <f>SUM(Y145:Y164)</f>
        <v>0</v>
      </c>
      <c r="Z144" s="277">
        <f t="shared" si="31"/>
        <v>0</v>
      </c>
      <c r="AB144" s="80"/>
      <c r="AC144" s="80"/>
      <c r="AD144" s="81"/>
      <c r="AE144" s="80"/>
      <c r="AF144" s="81"/>
      <c r="AG144" s="82"/>
      <c r="AH144" s="83"/>
      <c r="AI144" s="83"/>
      <c r="AJ144" s="84"/>
      <c r="AK144" s="80"/>
      <c r="AL144" s="80"/>
      <c r="AM144" s="80"/>
      <c r="AN144" s="80"/>
    </row>
    <row r="145" spans="2:40" s="49" customFormat="1" ht="15.6" hidden="1" customHeight="1" outlineLevel="1">
      <c r="B145" s="595">
        <v>2.2000000000000002</v>
      </c>
      <c r="C145" s="598" t="s">
        <v>265</v>
      </c>
      <c r="D145" s="599"/>
      <c r="E145" s="374"/>
      <c r="F145" s="248"/>
      <c r="G145" s="252">
        <f>IF(AND(F145&lt;&gt;0,$D$31&lt;&gt;0),F145/$D$31,0)</f>
        <v>0</v>
      </c>
      <c r="H145" s="86" t="s">
        <v>187</v>
      </c>
      <c r="I145" s="236">
        <v>0</v>
      </c>
      <c r="J145" s="252">
        <f t="shared" ref="J145:J163" si="42">I145*F145</f>
        <v>0</v>
      </c>
      <c r="K145" s="358"/>
      <c r="L145" s="356"/>
      <c r="M145" s="324"/>
      <c r="N145" s="228">
        <f>IF(M145&lt;&gt;0,INT(59/M145),0)</f>
        <v>0</v>
      </c>
      <c r="O145" s="268">
        <f>F145*N145</f>
        <v>0</v>
      </c>
      <c r="P145" s="345">
        <v>0</v>
      </c>
      <c r="Q145" s="272">
        <f>O145*P145</f>
        <v>0</v>
      </c>
      <c r="R145" s="234"/>
      <c r="S145" s="235"/>
      <c r="T145" s="236">
        <v>0</v>
      </c>
      <c r="U145" s="236">
        <v>0</v>
      </c>
      <c r="V145" s="87">
        <f t="shared" si="30"/>
        <v>1</v>
      </c>
      <c r="W145" s="276">
        <f t="shared" ref="W145:W164" si="43">T145*(F145+O145)</f>
        <v>0</v>
      </c>
      <c r="X145" s="276">
        <f t="shared" si="31"/>
        <v>0</v>
      </c>
      <c r="Y145" s="276">
        <f t="shared" ref="Y145:Y164" si="44">U145*(F145+O145)</f>
        <v>0</v>
      </c>
      <c r="Z145" s="276">
        <f t="shared" si="31"/>
        <v>0</v>
      </c>
      <c r="AB145" s="80"/>
      <c r="AC145" s="80"/>
      <c r="AD145" s="81"/>
      <c r="AE145" s="80"/>
      <c r="AF145" s="81"/>
      <c r="AG145" s="82"/>
      <c r="AH145" s="83"/>
      <c r="AI145" s="83"/>
      <c r="AJ145" s="84"/>
      <c r="AK145" s="80"/>
      <c r="AL145" s="80"/>
      <c r="AM145" s="80"/>
      <c r="AN145" s="80"/>
    </row>
    <row r="146" spans="2:40" s="49" customFormat="1" ht="15.6" hidden="1" customHeight="1" outlineLevel="1">
      <c r="B146" s="596"/>
      <c r="C146" s="600"/>
      <c r="D146" s="601"/>
      <c r="E146" s="374"/>
      <c r="F146" s="248"/>
      <c r="G146" s="252">
        <f>IF(AND(F146&lt;&gt;0,$D$31&lt;&gt;0),F146/$D$31,0)</f>
        <v>0</v>
      </c>
      <c r="H146" s="86" t="s">
        <v>187</v>
      </c>
      <c r="I146" s="236">
        <v>0</v>
      </c>
      <c r="J146" s="252">
        <f t="shared" si="42"/>
        <v>0</v>
      </c>
      <c r="K146" s="358"/>
      <c r="L146" s="356"/>
      <c r="M146" s="324"/>
      <c r="N146" s="228">
        <f t="shared" ref="N146:N164" si="45">IF(M146&lt;&gt;0,INT(59/M146),0)</f>
        <v>0</v>
      </c>
      <c r="O146" s="268">
        <f t="shared" ref="O146:O164" si="46">F146*N146</f>
        <v>0</v>
      </c>
      <c r="P146" s="345">
        <v>0</v>
      </c>
      <c r="Q146" s="272">
        <f t="shared" ref="Q146:Q164" si="47">O146*P146</f>
        <v>0</v>
      </c>
      <c r="R146" s="234"/>
      <c r="S146" s="235"/>
      <c r="T146" s="236">
        <v>0</v>
      </c>
      <c r="U146" s="236">
        <v>0</v>
      </c>
      <c r="V146" s="87">
        <f t="shared" si="30"/>
        <v>1</v>
      </c>
      <c r="W146" s="276">
        <f t="shared" si="43"/>
        <v>0</v>
      </c>
      <c r="X146" s="276">
        <f t="shared" si="31"/>
        <v>0</v>
      </c>
      <c r="Y146" s="276">
        <f t="shared" si="44"/>
        <v>0</v>
      </c>
      <c r="Z146" s="276">
        <f t="shared" si="31"/>
        <v>0</v>
      </c>
      <c r="AB146" s="80"/>
      <c r="AC146" s="80"/>
      <c r="AD146" s="81"/>
      <c r="AE146" s="80"/>
      <c r="AF146" s="81"/>
      <c r="AG146" s="82"/>
      <c r="AH146" s="83"/>
      <c r="AI146" s="83"/>
      <c r="AJ146" s="84"/>
      <c r="AK146" s="80"/>
      <c r="AL146" s="80"/>
      <c r="AM146" s="80"/>
      <c r="AN146" s="80"/>
    </row>
    <row r="147" spans="2:40" s="49" customFormat="1" ht="15.6" hidden="1" customHeight="1" outlineLevel="1">
      <c r="B147" s="596"/>
      <c r="C147" s="600"/>
      <c r="D147" s="601"/>
      <c r="E147" s="374"/>
      <c r="F147" s="248"/>
      <c r="G147" s="252">
        <f t="shared" ref="G147:G158" si="48">IF(AND(F147&lt;&gt;0,$D$31&lt;&gt;0),F147/$D$31,0)</f>
        <v>0</v>
      </c>
      <c r="H147" s="86" t="s">
        <v>187</v>
      </c>
      <c r="I147" s="236">
        <v>0</v>
      </c>
      <c r="J147" s="252">
        <f t="shared" si="42"/>
        <v>0</v>
      </c>
      <c r="K147" s="358"/>
      <c r="L147" s="356"/>
      <c r="M147" s="324"/>
      <c r="N147" s="228">
        <f t="shared" si="45"/>
        <v>0</v>
      </c>
      <c r="O147" s="268">
        <f t="shared" si="46"/>
        <v>0</v>
      </c>
      <c r="P147" s="345">
        <v>0</v>
      </c>
      <c r="Q147" s="272">
        <f t="shared" si="47"/>
        <v>0</v>
      </c>
      <c r="R147" s="234"/>
      <c r="S147" s="235"/>
      <c r="T147" s="236">
        <v>0</v>
      </c>
      <c r="U147" s="236">
        <v>0</v>
      </c>
      <c r="V147" s="87">
        <f t="shared" si="30"/>
        <v>1</v>
      </c>
      <c r="W147" s="276">
        <f t="shared" si="43"/>
        <v>0</v>
      </c>
      <c r="X147" s="276">
        <f t="shared" si="31"/>
        <v>0</v>
      </c>
      <c r="Y147" s="276">
        <f t="shared" si="44"/>
        <v>0</v>
      </c>
      <c r="Z147" s="276">
        <f t="shared" si="31"/>
        <v>0</v>
      </c>
      <c r="AB147" s="80"/>
      <c r="AC147" s="80"/>
      <c r="AD147" s="81"/>
      <c r="AE147" s="80"/>
      <c r="AF147" s="81"/>
      <c r="AG147" s="82"/>
      <c r="AH147" s="83"/>
      <c r="AI147" s="83"/>
      <c r="AJ147" s="84"/>
      <c r="AK147" s="80"/>
      <c r="AL147" s="80"/>
      <c r="AM147" s="80"/>
      <c r="AN147" s="80"/>
    </row>
    <row r="148" spans="2:40" s="49" customFormat="1" ht="15.6" hidden="1" customHeight="1" outlineLevel="1">
      <c r="B148" s="596"/>
      <c r="C148" s="600"/>
      <c r="D148" s="601"/>
      <c r="E148" s="374"/>
      <c r="F148" s="248"/>
      <c r="G148" s="252">
        <f t="shared" si="48"/>
        <v>0</v>
      </c>
      <c r="H148" s="86" t="s">
        <v>187</v>
      </c>
      <c r="I148" s="236">
        <v>0</v>
      </c>
      <c r="J148" s="252">
        <f t="shared" si="42"/>
        <v>0</v>
      </c>
      <c r="K148" s="358"/>
      <c r="L148" s="356"/>
      <c r="M148" s="324"/>
      <c r="N148" s="228">
        <f t="shared" si="45"/>
        <v>0</v>
      </c>
      <c r="O148" s="268">
        <f t="shared" si="46"/>
        <v>0</v>
      </c>
      <c r="P148" s="345">
        <v>0</v>
      </c>
      <c r="Q148" s="272">
        <f t="shared" si="47"/>
        <v>0</v>
      </c>
      <c r="R148" s="234"/>
      <c r="S148" s="235"/>
      <c r="T148" s="236">
        <v>0</v>
      </c>
      <c r="U148" s="236">
        <v>0</v>
      </c>
      <c r="V148" s="87">
        <f t="shared" si="30"/>
        <v>1</v>
      </c>
      <c r="W148" s="276">
        <f t="shared" si="43"/>
        <v>0</v>
      </c>
      <c r="X148" s="276">
        <f t="shared" si="31"/>
        <v>0</v>
      </c>
      <c r="Y148" s="276">
        <f t="shared" si="44"/>
        <v>0</v>
      </c>
      <c r="Z148" s="276">
        <f t="shared" si="31"/>
        <v>0</v>
      </c>
      <c r="AB148" s="80"/>
      <c r="AC148" s="80"/>
      <c r="AD148" s="81"/>
      <c r="AE148" s="80"/>
      <c r="AF148" s="81"/>
      <c r="AG148" s="82"/>
      <c r="AH148" s="83"/>
      <c r="AI148" s="83"/>
      <c r="AJ148" s="84"/>
      <c r="AK148" s="80"/>
      <c r="AL148" s="80"/>
      <c r="AM148" s="80"/>
      <c r="AN148" s="80"/>
    </row>
    <row r="149" spans="2:40" s="49" customFormat="1" ht="15.6" hidden="1" customHeight="1" outlineLevel="1">
      <c r="B149" s="596"/>
      <c r="C149" s="600"/>
      <c r="D149" s="601"/>
      <c r="E149" s="374"/>
      <c r="F149" s="248"/>
      <c r="G149" s="252">
        <f t="shared" si="48"/>
        <v>0</v>
      </c>
      <c r="H149" s="86" t="s">
        <v>187</v>
      </c>
      <c r="I149" s="236">
        <v>0</v>
      </c>
      <c r="J149" s="252">
        <f t="shared" si="42"/>
        <v>0</v>
      </c>
      <c r="K149" s="358"/>
      <c r="L149" s="356"/>
      <c r="M149" s="324"/>
      <c r="N149" s="228">
        <f t="shared" si="45"/>
        <v>0</v>
      </c>
      <c r="O149" s="268">
        <f t="shared" si="46"/>
        <v>0</v>
      </c>
      <c r="P149" s="345">
        <v>0</v>
      </c>
      <c r="Q149" s="272">
        <f t="shared" si="47"/>
        <v>0</v>
      </c>
      <c r="R149" s="234"/>
      <c r="S149" s="235"/>
      <c r="T149" s="236">
        <v>0</v>
      </c>
      <c r="U149" s="236">
        <v>0</v>
      </c>
      <c r="V149" s="87">
        <f t="shared" si="30"/>
        <v>1</v>
      </c>
      <c r="W149" s="276">
        <f t="shared" si="43"/>
        <v>0</v>
      </c>
      <c r="X149" s="276">
        <f t="shared" si="31"/>
        <v>0</v>
      </c>
      <c r="Y149" s="276">
        <f t="shared" si="44"/>
        <v>0</v>
      </c>
      <c r="Z149" s="276">
        <f t="shared" si="31"/>
        <v>0</v>
      </c>
      <c r="AB149" s="80"/>
      <c r="AC149" s="80"/>
      <c r="AD149" s="81"/>
      <c r="AE149" s="80"/>
      <c r="AF149" s="81"/>
      <c r="AG149" s="82"/>
      <c r="AH149" s="83"/>
      <c r="AI149" s="83"/>
      <c r="AJ149" s="84"/>
      <c r="AK149" s="80"/>
      <c r="AL149" s="80"/>
      <c r="AM149" s="80"/>
      <c r="AN149" s="80"/>
    </row>
    <row r="150" spans="2:40" s="49" customFormat="1" ht="15.6" hidden="1" customHeight="1" outlineLevel="1">
      <c r="B150" s="596"/>
      <c r="C150" s="600"/>
      <c r="D150" s="601"/>
      <c r="E150" s="374"/>
      <c r="F150" s="248"/>
      <c r="G150" s="252">
        <f t="shared" si="48"/>
        <v>0</v>
      </c>
      <c r="H150" s="86" t="s">
        <v>187</v>
      </c>
      <c r="I150" s="236">
        <v>0</v>
      </c>
      <c r="J150" s="252">
        <f t="shared" si="42"/>
        <v>0</v>
      </c>
      <c r="K150" s="358"/>
      <c r="L150" s="356"/>
      <c r="M150" s="324"/>
      <c r="N150" s="228">
        <f t="shared" si="45"/>
        <v>0</v>
      </c>
      <c r="O150" s="268">
        <f t="shared" si="46"/>
        <v>0</v>
      </c>
      <c r="P150" s="345">
        <v>0</v>
      </c>
      <c r="Q150" s="272">
        <f t="shared" si="47"/>
        <v>0</v>
      </c>
      <c r="R150" s="234"/>
      <c r="S150" s="235"/>
      <c r="T150" s="236">
        <v>0</v>
      </c>
      <c r="U150" s="236">
        <v>0</v>
      </c>
      <c r="V150" s="87">
        <f t="shared" si="30"/>
        <v>1</v>
      </c>
      <c r="W150" s="276">
        <f t="shared" si="43"/>
        <v>0</v>
      </c>
      <c r="X150" s="276">
        <f t="shared" si="31"/>
        <v>0</v>
      </c>
      <c r="Y150" s="276">
        <f t="shared" si="44"/>
        <v>0</v>
      </c>
      <c r="Z150" s="276">
        <f t="shared" si="31"/>
        <v>0</v>
      </c>
      <c r="AB150" s="80"/>
      <c r="AC150" s="80"/>
      <c r="AD150" s="81"/>
      <c r="AE150" s="80"/>
      <c r="AF150" s="81"/>
      <c r="AG150" s="82"/>
      <c r="AH150" s="83"/>
      <c r="AI150" s="83"/>
      <c r="AJ150" s="84"/>
      <c r="AK150" s="80"/>
      <c r="AL150" s="80"/>
      <c r="AM150" s="80"/>
      <c r="AN150" s="80"/>
    </row>
    <row r="151" spans="2:40" s="49" customFormat="1" ht="15.6" hidden="1" customHeight="1" outlineLevel="1">
      <c r="B151" s="596"/>
      <c r="C151" s="600"/>
      <c r="D151" s="601"/>
      <c r="E151" s="374"/>
      <c r="F151" s="248"/>
      <c r="G151" s="252">
        <f t="shared" si="48"/>
        <v>0</v>
      </c>
      <c r="H151" s="86" t="s">
        <v>187</v>
      </c>
      <c r="I151" s="236">
        <v>0</v>
      </c>
      <c r="J151" s="252">
        <f t="shared" si="42"/>
        <v>0</v>
      </c>
      <c r="K151" s="358"/>
      <c r="L151" s="356"/>
      <c r="M151" s="324"/>
      <c r="N151" s="228">
        <f t="shared" si="45"/>
        <v>0</v>
      </c>
      <c r="O151" s="268">
        <f t="shared" si="46"/>
        <v>0</v>
      </c>
      <c r="P151" s="345">
        <v>0</v>
      </c>
      <c r="Q151" s="272">
        <f t="shared" si="47"/>
        <v>0</v>
      </c>
      <c r="R151" s="234"/>
      <c r="S151" s="235"/>
      <c r="T151" s="236">
        <v>0</v>
      </c>
      <c r="U151" s="236">
        <v>0</v>
      </c>
      <c r="V151" s="87">
        <f t="shared" si="30"/>
        <v>1</v>
      </c>
      <c r="W151" s="276">
        <f t="shared" si="43"/>
        <v>0</v>
      </c>
      <c r="X151" s="276">
        <f t="shared" si="31"/>
        <v>0</v>
      </c>
      <c r="Y151" s="276">
        <f t="shared" si="44"/>
        <v>0</v>
      </c>
      <c r="Z151" s="276">
        <f t="shared" si="31"/>
        <v>0</v>
      </c>
      <c r="AB151" s="80"/>
      <c r="AC151" s="80"/>
      <c r="AD151" s="81"/>
      <c r="AE151" s="80"/>
      <c r="AF151" s="81"/>
      <c r="AG151" s="82"/>
      <c r="AH151" s="83"/>
      <c r="AI151" s="83"/>
      <c r="AJ151" s="84"/>
      <c r="AK151" s="80"/>
      <c r="AL151" s="80"/>
      <c r="AM151" s="80"/>
      <c r="AN151" s="80"/>
    </row>
    <row r="152" spans="2:40" s="49" customFormat="1" ht="15.6" hidden="1" customHeight="1" outlineLevel="1">
      <c r="B152" s="596"/>
      <c r="C152" s="600"/>
      <c r="D152" s="601"/>
      <c r="E152" s="374"/>
      <c r="F152" s="248"/>
      <c r="G152" s="252">
        <f t="shared" si="48"/>
        <v>0</v>
      </c>
      <c r="H152" s="86" t="s">
        <v>187</v>
      </c>
      <c r="I152" s="236">
        <v>0</v>
      </c>
      <c r="J152" s="252">
        <f t="shared" si="42"/>
        <v>0</v>
      </c>
      <c r="K152" s="358"/>
      <c r="L152" s="356"/>
      <c r="M152" s="324"/>
      <c r="N152" s="228">
        <f t="shared" si="45"/>
        <v>0</v>
      </c>
      <c r="O152" s="268">
        <f t="shared" si="46"/>
        <v>0</v>
      </c>
      <c r="P152" s="345">
        <v>0</v>
      </c>
      <c r="Q152" s="272">
        <f t="shared" si="47"/>
        <v>0</v>
      </c>
      <c r="R152" s="234"/>
      <c r="S152" s="235"/>
      <c r="T152" s="236">
        <v>0</v>
      </c>
      <c r="U152" s="236">
        <v>0</v>
      </c>
      <c r="V152" s="87">
        <f t="shared" si="30"/>
        <v>1</v>
      </c>
      <c r="W152" s="276">
        <f t="shared" si="43"/>
        <v>0</v>
      </c>
      <c r="X152" s="276">
        <f t="shared" si="31"/>
        <v>0</v>
      </c>
      <c r="Y152" s="276">
        <f t="shared" si="44"/>
        <v>0</v>
      </c>
      <c r="Z152" s="276">
        <f t="shared" si="31"/>
        <v>0</v>
      </c>
      <c r="AB152" s="80"/>
      <c r="AC152" s="80"/>
      <c r="AD152" s="81"/>
      <c r="AE152" s="80"/>
      <c r="AF152" s="81"/>
      <c r="AG152" s="82"/>
      <c r="AH152" s="83"/>
      <c r="AI152" s="83"/>
      <c r="AJ152" s="84"/>
      <c r="AK152" s="80"/>
      <c r="AL152" s="80"/>
      <c r="AM152" s="80"/>
      <c r="AN152" s="80"/>
    </row>
    <row r="153" spans="2:40" s="49" customFormat="1" ht="15.6" hidden="1" customHeight="1" outlineLevel="1">
      <c r="B153" s="596"/>
      <c r="C153" s="600"/>
      <c r="D153" s="601"/>
      <c r="E153" s="374"/>
      <c r="F153" s="248"/>
      <c r="G153" s="252">
        <f t="shared" si="48"/>
        <v>0</v>
      </c>
      <c r="H153" s="86" t="s">
        <v>187</v>
      </c>
      <c r="I153" s="236">
        <v>0</v>
      </c>
      <c r="J153" s="252">
        <f t="shared" si="42"/>
        <v>0</v>
      </c>
      <c r="K153" s="358"/>
      <c r="L153" s="356"/>
      <c r="M153" s="324"/>
      <c r="N153" s="228">
        <f t="shared" si="45"/>
        <v>0</v>
      </c>
      <c r="O153" s="268">
        <f t="shared" si="46"/>
        <v>0</v>
      </c>
      <c r="P153" s="345">
        <v>0</v>
      </c>
      <c r="Q153" s="272">
        <f t="shared" si="47"/>
        <v>0</v>
      </c>
      <c r="R153" s="234"/>
      <c r="S153" s="235"/>
      <c r="T153" s="236">
        <v>0</v>
      </c>
      <c r="U153" s="236">
        <v>0</v>
      </c>
      <c r="V153" s="87">
        <f t="shared" si="30"/>
        <v>1</v>
      </c>
      <c r="W153" s="276">
        <f t="shared" si="43"/>
        <v>0</v>
      </c>
      <c r="X153" s="276">
        <f t="shared" si="31"/>
        <v>0</v>
      </c>
      <c r="Y153" s="276">
        <f t="shared" si="44"/>
        <v>0</v>
      </c>
      <c r="Z153" s="276">
        <f t="shared" si="31"/>
        <v>0</v>
      </c>
      <c r="AB153" s="80"/>
      <c r="AC153" s="80"/>
      <c r="AD153" s="81"/>
      <c r="AE153" s="80"/>
      <c r="AF153" s="81"/>
      <c r="AG153" s="82"/>
      <c r="AH153" s="83"/>
      <c r="AI153" s="83"/>
      <c r="AJ153" s="84"/>
      <c r="AK153" s="80"/>
      <c r="AL153" s="80"/>
      <c r="AM153" s="80"/>
      <c r="AN153" s="80"/>
    </row>
    <row r="154" spans="2:40" s="49" customFormat="1" ht="15.6" hidden="1" customHeight="1" outlineLevel="1">
      <c r="B154" s="596"/>
      <c r="C154" s="600"/>
      <c r="D154" s="601"/>
      <c r="E154" s="374"/>
      <c r="F154" s="248"/>
      <c r="G154" s="252">
        <f t="shared" si="48"/>
        <v>0</v>
      </c>
      <c r="H154" s="86" t="s">
        <v>187</v>
      </c>
      <c r="I154" s="236">
        <v>0</v>
      </c>
      <c r="J154" s="252">
        <f t="shared" si="42"/>
        <v>0</v>
      </c>
      <c r="K154" s="358"/>
      <c r="L154" s="356"/>
      <c r="M154" s="324"/>
      <c r="N154" s="228">
        <f t="shared" si="45"/>
        <v>0</v>
      </c>
      <c r="O154" s="268">
        <f t="shared" si="46"/>
        <v>0</v>
      </c>
      <c r="P154" s="345">
        <v>0</v>
      </c>
      <c r="Q154" s="272">
        <f t="shared" si="47"/>
        <v>0</v>
      </c>
      <c r="R154" s="234"/>
      <c r="S154" s="235"/>
      <c r="T154" s="236">
        <v>0</v>
      </c>
      <c r="U154" s="236">
        <v>0</v>
      </c>
      <c r="V154" s="87">
        <f t="shared" si="30"/>
        <v>1</v>
      </c>
      <c r="W154" s="276">
        <f t="shared" si="43"/>
        <v>0</v>
      </c>
      <c r="X154" s="276">
        <f t="shared" si="31"/>
        <v>0</v>
      </c>
      <c r="Y154" s="276">
        <f t="shared" si="44"/>
        <v>0</v>
      </c>
      <c r="Z154" s="276">
        <f t="shared" si="31"/>
        <v>0</v>
      </c>
      <c r="AB154" s="80"/>
      <c r="AC154" s="80"/>
      <c r="AD154" s="81"/>
      <c r="AE154" s="80"/>
      <c r="AF154" s="81"/>
      <c r="AG154" s="82"/>
      <c r="AH154" s="83"/>
      <c r="AI154" s="83"/>
      <c r="AJ154" s="84"/>
      <c r="AK154" s="80"/>
      <c r="AL154" s="80"/>
      <c r="AM154" s="80"/>
      <c r="AN154" s="80"/>
    </row>
    <row r="155" spans="2:40" s="49" customFormat="1" ht="15.6" hidden="1" customHeight="1" outlineLevel="1">
      <c r="B155" s="596"/>
      <c r="C155" s="600"/>
      <c r="D155" s="601"/>
      <c r="E155" s="374"/>
      <c r="F155" s="248"/>
      <c r="G155" s="252">
        <f t="shared" si="48"/>
        <v>0</v>
      </c>
      <c r="H155" s="86" t="s">
        <v>187</v>
      </c>
      <c r="I155" s="236">
        <v>0</v>
      </c>
      <c r="J155" s="252">
        <f t="shared" si="42"/>
        <v>0</v>
      </c>
      <c r="K155" s="358"/>
      <c r="L155" s="356"/>
      <c r="M155" s="324"/>
      <c r="N155" s="228">
        <f t="shared" si="45"/>
        <v>0</v>
      </c>
      <c r="O155" s="268">
        <f t="shared" si="46"/>
        <v>0</v>
      </c>
      <c r="P155" s="345">
        <v>0</v>
      </c>
      <c r="Q155" s="272">
        <f t="shared" si="47"/>
        <v>0</v>
      </c>
      <c r="R155" s="234"/>
      <c r="S155" s="235"/>
      <c r="T155" s="236">
        <v>0</v>
      </c>
      <c r="U155" s="236">
        <v>0</v>
      </c>
      <c r="V155" s="87">
        <f t="shared" si="30"/>
        <v>1</v>
      </c>
      <c r="W155" s="276">
        <f t="shared" si="43"/>
        <v>0</v>
      </c>
      <c r="X155" s="276">
        <f t="shared" si="31"/>
        <v>0</v>
      </c>
      <c r="Y155" s="276">
        <f t="shared" si="44"/>
        <v>0</v>
      </c>
      <c r="Z155" s="276">
        <f t="shared" si="31"/>
        <v>0</v>
      </c>
      <c r="AB155" s="80"/>
      <c r="AC155" s="80"/>
      <c r="AD155" s="81"/>
      <c r="AE155" s="80"/>
      <c r="AF155" s="81"/>
      <c r="AG155" s="82"/>
      <c r="AH155" s="83"/>
      <c r="AI155" s="83"/>
      <c r="AJ155" s="84"/>
      <c r="AK155" s="80"/>
      <c r="AL155" s="80"/>
      <c r="AM155" s="80"/>
      <c r="AN155" s="80"/>
    </row>
    <row r="156" spans="2:40" s="49" customFormat="1" ht="15.6" hidden="1" customHeight="1" outlineLevel="1">
      <c r="B156" s="596"/>
      <c r="C156" s="600"/>
      <c r="D156" s="601"/>
      <c r="E156" s="374"/>
      <c r="F156" s="248"/>
      <c r="G156" s="252">
        <f t="shared" si="48"/>
        <v>0</v>
      </c>
      <c r="H156" s="86" t="s">
        <v>187</v>
      </c>
      <c r="I156" s="236">
        <v>0</v>
      </c>
      <c r="J156" s="252">
        <f t="shared" si="42"/>
        <v>0</v>
      </c>
      <c r="K156" s="358"/>
      <c r="L156" s="356"/>
      <c r="M156" s="324"/>
      <c r="N156" s="228">
        <f t="shared" si="45"/>
        <v>0</v>
      </c>
      <c r="O156" s="268">
        <f t="shared" si="46"/>
        <v>0</v>
      </c>
      <c r="P156" s="345">
        <v>0</v>
      </c>
      <c r="Q156" s="272">
        <f t="shared" si="47"/>
        <v>0</v>
      </c>
      <c r="R156" s="234"/>
      <c r="S156" s="235"/>
      <c r="T156" s="236">
        <v>0</v>
      </c>
      <c r="U156" s="236">
        <v>0</v>
      </c>
      <c r="V156" s="87">
        <f t="shared" si="30"/>
        <v>1</v>
      </c>
      <c r="W156" s="276">
        <f t="shared" si="43"/>
        <v>0</v>
      </c>
      <c r="X156" s="276">
        <f t="shared" si="31"/>
        <v>0</v>
      </c>
      <c r="Y156" s="276">
        <f t="shared" si="44"/>
        <v>0</v>
      </c>
      <c r="Z156" s="276">
        <f t="shared" si="31"/>
        <v>0</v>
      </c>
      <c r="AB156" s="80"/>
      <c r="AC156" s="80"/>
      <c r="AD156" s="81"/>
      <c r="AE156" s="80"/>
      <c r="AF156" s="81"/>
      <c r="AG156" s="82"/>
      <c r="AH156" s="83"/>
      <c r="AI156" s="83"/>
      <c r="AJ156" s="84"/>
      <c r="AK156" s="80"/>
      <c r="AL156" s="80"/>
      <c r="AM156" s="80"/>
      <c r="AN156" s="80"/>
    </row>
    <row r="157" spans="2:40" s="49" customFormat="1" ht="15.6" hidden="1" customHeight="1" outlineLevel="1">
      <c r="B157" s="596"/>
      <c r="C157" s="600"/>
      <c r="D157" s="601"/>
      <c r="E157" s="374"/>
      <c r="F157" s="248"/>
      <c r="G157" s="252">
        <f t="shared" si="48"/>
        <v>0</v>
      </c>
      <c r="H157" s="86" t="s">
        <v>187</v>
      </c>
      <c r="I157" s="236">
        <v>0</v>
      </c>
      <c r="J157" s="252">
        <f t="shared" si="42"/>
        <v>0</v>
      </c>
      <c r="K157" s="358"/>
      <c r="L157" s="356"/>
      <c r="M157" s="324"/>
      <c r="N157" s="228">
        <f t="shared" si="45"/>
        <v>0</v>
      </c>
      <c r="O157" s="268">
        <f t="shared" si="46"/>
        <v>0</v>
      </c>
      <c r="P157" s="345">
        <v>0</v>
      </c>
      <c r="Q157" s="272">
        <f t="shared" si="47"/>
        <v>0</v>
      </c>
      <c r="R157" s="234"/>
      <c r="S157" s="235"/>
      <c r="T157" s="236">
        <v>0</v>
      </c>
      <c r="U157" s="236">
        <v>0</v>
      </c>
      <c r="V157" s="87">
        <f t="shared" si="30"/>
        <v>1</v>
      </c>
      <c r="W157" s="276">
        <f t="shared" si="43"/>
        <v>0</v>
      </c>
      <c r="X157" s="276">
        <f t="shared" si="31"/>
        <v>0</v>
      </c>
      <c r="Y157" s="276">
        <f t="shared" si="44"/>
        <v>0</v>
      </c>
      <c r="Z157" s="276">
        <f t="shared" si="31"/>
        <v>0</v>
      </c>
      <c r="AB157" s="80"/>
      <c r="AC157" s="80"/>
      <c r="AD157" s="81"/>
      <c r="AE157" s="80"/>
      <c r="AF157" s="81"/>
      <c r="AG157" s="82"/>
      <c r="AH157" s="83"/>
      <c r="AI157" s="83"/>
      <c r="AJ157" s="84"/>
      <c r="AK157" s="80"/>
      <c r="AL157" s="80"/>
      <c r="AM157" s="80"/>
      <c r="AN157" s="80"/>
    </row>
    <row r="158" spans="2:40" s="49" customFormat="1" ht="15.6" hidden="1" customHeight="1" outlineLevel="1">
      <c r="B158" s="596"/>
      <c r="C158" s="600"/>
      <c r="D158" s="601"/>
      <c r="E158" s="374"/>
      <c r="F158" s="248"/>
      <c r="G158" s="252">
        <f t="shared" si="48"/>
        <v>0</v>
      </c>
      <c r="H158" s="86" t="s">
        <v>187</v>
      </c>
      <c r="I158" s="236">
        <v>0</v>
      </c>
      <c r="J158" s="252">
        <f t="shared" si="42"/>
        <v>0</v>
      </c>
      <c r="K158" s="358"/>
      <c r="L158" s="356"/>
      <c r="M158" s="324"/>
      <c r="N158" s="228">
        <f t="shared" si="45"/>
        <v>0</v>
      </c>
      <c r="O158" s="268">
        <f t="shared" si="46"/>
        <v>0</v>
      </c>
      <c r="P158" s="345">
        <v>0</v>
      </c>
      <c r="Q158" s="272">
        <f t="shared" si="47"/>
        <v>0</v>
      </c>
      <c r="R158" s="234"/>
      <c r="S158" s="235"/>
      <c r="T158" s="236">
        <v>0</v>
      </c>
      <c r="U158" s="236">
        <v>0</v>
      </c>
      <c r="V158" s="87">
        <f t="shared" si="30"/>
        <v>1</v>
      </c>
      <c r="W158" s="276">
        <f t="shared" si="43"/>
        <v>0</v>
      </c>
      <c r="X158" s="276">
        <f t="shared" si="31"/>
        <v>0</v>
      </c>
      <c r="Y158" s="276">
        <f t="shared" si="44"/>
        <v>0</v>
      </c>
      <c r="Z158" s="276">
        <f t="shared" si="31"/>
        <v>0</v>
      </c>
      <c r="AB158" s="80"/>
      <c r="AC158" s="80"/>
      <c r="AD158" s="81"/>
      <c r="AE158" s="80"/>
      <c r="AF158" s="81"/>
      <c r="AG158" s="82"/>
      <c r="AH158" s="83"/>
      <c r="AI158" s="83"/>
      <c r="AJ158" s="84"/>
      <c r="AK158" s="80"/>
      <c r="AL158" s="80"/>
      <c r="AM158" s="80"/>
      <c r="AN158" s="80"/>
    </row>
    <row r="159" spans="2:40" s="49" customFormat="1" ht="15.6" hidden="1" customHeight="1" outlineLevel="1">
      <c r="B159" s="596"/>
      <c r="C159" s="600"/>
      <c r="D159" s="601"/>
      <c r="E159" s="374"/>
      <c r="F159" s="248"/>
      <c r="G159" s="252">
        <f>IF(AND(F159&lt;&gt;0,$D$31&lt;&gt;0),F159/$D$31,0)</f>
        <v>0</v>
      </c>
      <c r="H159" s="86" t="s">
        <v>187</v>
      </c>
      <c r="I159" s="236">
        <v>0</v>
      </c>
      <c r="J159" s="252">
        <f t="shared" si="42"/>
        <v>0</v>
      </c>
      <c r="K159" s="358"/>
      <c r="L159" s="356"/>
      <c r="M159" s="324"/>
      <c r="N159" s="228">
        <f t="shared" si="45"/>
        <v>0</v>
      </c>
      <c r="O159" s="268">
        <f t="shared" si="46"/>
        <v>0</v>
      </c>
      <c r="P159" s="345">
        <v>0</v>
      </c>
      <c r="Q159" s="272">
        <f t="shared" si="47"/>
        <v>0</v>
      </c>
      <c r="R159" s="234"/>
      <c r="S159" s="235"/>
      <c r="T159" s="236">
        <v>0</v>
      </c>
      <c r="U159" s="236">
        <v>0</v>
      </c>
      <c r="V159" s="87">
        <f t="shared" si="30"/>
        <v>1</v>
      </c>
      <c r="W159" s="276">
        <f t="shared" si="43"/>
        <v>0</v>
      </c>
      <c r="X159" s="276">
        <f t="shared" si="31"/>
        <v>0</v>
      </c>
      <c r="Y159" s="276">
        <f t="shared" si="44"/>
        <v>0</v>
      </c>
      <c r="Z159" s="276">
        <f t="shared" si="31"/>
        <v>0</v>
      </c>
      <c r="AB159" s="80"/>
      <c r="AC159" s="80"/>
      <c r="AD159" s="81"/>
      <c r="AE159" s="80"/>
      <c r="AF159" s="81"/>
      <c r="AG159" s="82"/>
      <c r="AH159" s="83"/>
      <c r="AI159" s="83"/>
      <c r="AJ159" s="84"/>
      <c r="AK159" s="80"/>
      <c r="AL159" s="80"/>
      <c r="AM159" s="80"/>
      <c r="AN159" s="80"/>
    </row>
    <row r="160" spans="2:40" s="49" customFormat="1" ht="15.6" hidden="1" customHeight="1" outlineLevel="1">
      <c r="B160" s="596"/>
      <c r="C160" s="600"/>
      <c r="D160" s="601"/>
      <c r="E160" s="374"/>
      <c r="F160" s="248"/>
      <c r="G160" s="252">
        <f>IF(AND(F160&lt;&gt;0,$D$31&lt;&gt;0),F160/$D$31,0)</f>
        <v>0</v>
      </c>
      <c r="H160" s="86" t="s">
        <v>187</v>
      </c>
      <c r="I160" s="236">
        <v>0</v>
      </c>
      <c r="J160" s="252">
        <f t="shared" si="42"/>
        <v>0</v>
      </c>
      <c r="K160" s="358"/>
      <c r="L160" s="356"/>
      <c r="M160" s="324"/>
      <c r="N160" s="228">
        <f t="shared" si="45"/>
        <v>0</v>
      </c>
      <c r="O160" s="268">
        <f t="shared" si="46"/>
        <v>0</v>
      </c>
      <c r="P160" s="345">
        <v>0</v>
      </c>
      <c r="Q160" s="272">
        <f t="shared" si="47"/>
        <v>0</v>
      </c>
      <c r="R160" s="234"/>
      <c r="S160" s="235"/>
      <c r="T160" s="236">
        <v>0</v>
      </c>
      <c r="U160" s="236">
        <v>0</v>
      </c>
      <c r="V160" s="87">
        <f t="shared" si="30"/>
        <v>1</v>
      </c>
      <c r="W160" s="276">
        <f t="shared" si="43"/>
        <v>0</v>
      </c>
      <c r="X160" s="276">
        <f t="shared" si="31"/>
        <v>0</v>
      </c>
      <c r="Y160" s="276">
        <f t="shared" si="44"/>
        <v>0</v>
      </c>
      <c r="Z160" s="276">
        <f t="shared" si="31"/>
        <v>0</v>
      </c>
      <c r="AB160" s="80"/>
      <c r="AC160" s="80"/>
      <c r="AD160" s="81"/>
      <c r="AE160" s="80"/>
      <c r="AF160" s="81"/>
      <c r="AG160" s="82"/>
      <c r="AH160" s="83"/>
      <c r="AI160" s="83"/>
      <c r="AJ160" s="84"/>
      <c r="AK160" s="80"/>
      <c r="AL160" s="80"/>
      <c r="AM160" s="80"/>
      <c r="AN160" s="80"/>
    </row>
    <row r="161" spans="2:40" s="49" customFormat="1" ht="15.6" hidden="1" customHeight="1" outlineLevel="1">
      <c r="B161" s="596"/>
      <c r="C161" s="600"/>
      <c r="D161" s="601"/>
      <c r="E161" s="374"/>
      <c r="F161" s="248"/>
      <c r="G161" s="252">
        <f>IF(AND(F161&lt;&gt;0,$D$31&lt;&gt;0),F161/$D$31,0)</f>
        <v>0</v>
      </c>
      <c r="H161" s="86" t="s">
        <v>187</v>
      </c>
      <c r="I161" s="236">
        <v>0</v>
      </c>
      <c r="J161" s="252">
        <f t="shared" si="42"/>
        <v>0</v>
      </c>
      <c r="K161" s="358"/>
      <c r="L161" s="356"/>
      <c r="M161" s="324"/>
      <c r="N161" s="228">
        <f t="shared" si="45"/>
        <v>0</v>
      </c>
      <c r="O161" s="268">
        <f t="shared" si="46"/>
        <v>0</v>
      </c>
      <c r="P161" s="345">
        <v>0</v>
      </c>
      <c r="Q161" s="272">
        <f t="shared" si="47"/>
        <v>0</v>
      </c>
      <c r="R161" s="234"/>
      <c r="S161" s="235"/>
      <c r="T161" s="236">
        <v>0</v>
      </c>
      <c r="U161" s="236">
        <v>0</v>
      </c>
      <c r="V161" s="87">
        <f t="shared" si="30"/>
        <v>1</v>
      </c>
      <c r="W161" s="276">
        <f t="shared" si="43"/>
        <v>0</v>
      </c>
      <c r="X161" s="276">
        <f t="shared" si="31"/>
        <v>0</v>
      </c>
      <c r="Y161" s="276">
        <f t="shared" si="44"/>
        <v>0</v>
      </c>
      <c r="Z161" s="276">
        <f t="shared" si="31"/>
        <v>0</v>
      </c>
      <c r="AB161" s="80"/>
      <c r="AC161" s="80"/>
      <c r="AD161" s="81"/>
      <c r="AE161" s="80"/>
      <c r="AF161" s="81"/>
      <c r="AG161" s="82"/>
      <c r="AH161" s="83"/>
      <c r="AI161" s="83"/>
      <c r="AJ161" s="84"/>
      <c r="AK161" s="80"/>
      <c r="AL161" s="80"/>
      <c r="AM161" s="80"/>
      <c r="AN161" s="80"/>
    </row>
    <row r="162" spans="2:40" s="49" customFormat="1" ht="15.6" hidden="1" customHeight="1" outlineLevel="1">
      <c r="B162" s="596"/>
      <c r="C162" s="600"/>
      <c r="D162" s="601"/>
      <c r="E162" s="374"/>
      <c r="F162" s="248"/>
      <c r="G162" s="252">
        <f t="shared" ref="G162:G164" si="49">IF(AND(F162&lt;&gt;0,$D$31&lt;&gt;0),F162/$D$31,0)</f>
        <v>0</v>
      </c>
      <c r="H162" s="86" t="s">
        <v>187</v>
      </c>
      <c r="I162" s="236">
        <v>0</v>
      </c>
      <c r="J162" s="252">
        <f t="shared" si="42"/>
        <v>0</v>
      </c>
      <c r="K162" s="358"/>
      <c r="L162" s="356"/>
      <c r="M162" s="324"/>
      <c r="N162" s="228">
        <f t="shared" si="45"/>
        <v>0</v>
      </c>
      <c r="O162" s="268">
        <f t="shared" si="46"/>
        <v>0</v>
      </c>
      <c r="P162" s="345">
        <v>0</v>
      </c>
      <c r="Q162" s="272">
        <f t="shared" si="47"/>
        <v>0</v>
      </c>
      <c r="R162" s="234"/>
      <c r="S162" s="235"/>
      <c r="T162" s="236">
        <v>0</v>
      </c>
      <c r="U162" s="236">
        <v>0</v>
      </c>
      <c r="V162" s="87">
        <f t="shared" si="30"/>
        <v>1</v>
      </c>
      <c r="W162" s="276">
        <f t="shared" si="43"/>
        <v>0</v>
      </c>
      <c r="X162" s="276">
        <f t="shared" si="31"/>
        <v>0</v>
      </c>
      <c r="Y162" s="276">
        <f t="shared" si="44"/>
        <v>0</v>
      </c>
      <c r="Z162" s="276">
        <f t="shared" si="31"/>
        <v>0</v>
      </c>
      <c r="AB162" s="80"/>
      <c r="AC162" s="80"/>
      <c r="AD162" s="81"/>
      <c r="AE162" s="80"/>
      <c r="AF162" s="81"/>
      <c r="AG162" s="82"/>
      <c r="AH162" s="83"/>
      <c r="AI162" s="83"/>
      <c r="AJ162" s="84"/>
      <c r="AK162" s="80"/>
      <c r="AL162" s="80"/>
      <c r="AM162" s="80"/>
      <c r="AN162" s="80"/>
    </row>
    <row r="163" spans="2:40" s="49" customFormat="1" ht="15.6" hidden="1" customHeight="1" outlineLevel="1">
      <c r="B163" s="596"/>
      <c r="C163" s="600"/>
      <c r="D163" s="601"/>
      <c r="E163" s="374"/>
      <c r="F163" s="248"/>
      <c r="G163" s="252">
        <f t="shared" si="49"/>
        <v>0</v>
      </c>
      <c r="H163" s="86" t="s">
        <v>187</v>
      </c>
      <c r="I163" s="236">
        <v>0</v>
      </c>
      <c r="J163" s="252">
        <f t="shared" si="42"/>
        <v>0</v>
      </c>
      <c r="K163" s="358"/>
      <c r="L163" s="356"/>
      <c r="M163" s="324"/>
      <c r="N163" s="228">
        <f t="shared" si="45"/>
        <v>0</v>
      </c>
      <c r="O163" s="268">
        <f t="shared" si="46"/>
        <v>0</v>
      </c>
      <c r="P163" s="345">
        <v>0</v>
      </c>
      <c r="Q163" s="272">
        <f t="shared" si="47"/>
        <v>0</v>
      </c>
      <c r="R163" s="234"/>
      <c r="S163" s="235"/>
      <c r="T163" s="236">
        <v>0</v>
      </c>
      <c r="U163" s="236">
        <v>0</v>
      </c>
      <c r="V163" s="87">
        <f t="shared" si="30"/>
        <v>1</v>
      </c>
      <c r="W163" s="276">
        <f t="shared" si="43"/>
        <v>0</v>
      </c>
      <c r="X163" s="276">
        <f t="shared" si="31"/>
        <v>0</v>
      </c>
      <c r="Y163" s="276">
        <f t="shared" si="44"/>
        <v>0</v>
      </c>
      <c r="Z163" s="276">
        <f t="shared" si="31"/>
        <v>0</v>
      </c>
      <c r="AB163" s="80"/>
      <c r="AC163" s="80"/>
      <c r="AD163" s="81"/>
      <c r="AE163" s="80"/>
      <c r="AF163" s="81"/>
      <c r="AG163" s="82"/>
      <c r="AH163" s="83"/>
      <c r="AI163" s="83"/>
      <c r="AJ163" s="84"/>
      <c r="AK163" s="80"/>
      <c r="AL163" s="80"/>
      <c r="AM163" s="80"/>
      <c r="AN163" s="80"/>
    </row>
    <row r="164" spans="2:40" s="49" customFormat="1" ht="15.6" hidden="1" customHeight="1" outlineLevel="1">
      <c r="B164" s="597"/>
      <c r="C164" s="602"/>
      <c r="D164" s="603"/>
      <c r="E164" s="374"/>
      <c r="F164" s="248"/>
      <c r="G164" s="252">
        <f t="shared" si="49"/>
        <v>0</v>
      </c>
      <c r="H164" s="86" t="s">
        <v>187</v>
      </c>
      <c r="I164" s="236">
        <v>0</v>
      </c>
      <c r="J164" s="252">
        <f>I164*F164</f>
        <v>0</v>
      </c>
      <c r="K164" s="358"/>
      <c r="L164" s="356"/>
      <c r="M164" s="324"/>
      <c r="N164" s="228">
        <f t="shared" si="45"/>
        <v>0</v>
      </c>
      <c r="O164" s="268">
        <f t="shared" si="46"/>
        <v>0</v>
      </c>
      <c r="P164" s="345">
        <v>0</v>
      </c>
      <c r="Q164" s="272">
        <f t="shared" si="47"/>
        <v>0</v>
      </c>
      <c r="R164" s="234"/>
      <c r="S164" s="235"/>
      <c r="T164" s="236">
        <v>0</v>
      </c>
      <c r="U164" s="236">
        <v>0</v>
      </c>
      <c r="V164" s="87">
        <f t="shared" si="30"/>
        <v>1</v>
      </c>
      <c r="W164" s="276">
        <f t="shared" si="43"/>
        <v>0</v>
      </c>
      <c r="X164" s="276">
        <f t="shared" si="31"/>
        <v>0</v>
      </c>
      <c r="Y164" s="276">
        <f t="shared" si="44"/>
        <v>0</v>
      </c>
      <c r="Z164" s="276">
        <f t="shared" si="31"/>
        <v>0</v>
      </c>
      <c r="AB164" s="80"/>
      <c r="AC164" s="80"/>
      <c r="AD164" s="81"/>
      <c r="AE164" s="80"/>
      <c r="AF164" s="81"/>
      <c r="AG164" s="82"/>
      <c r="AH164" s="83"/>
      <c r="AI164" s="83"/>
      <c r="AJ164" s="84"/>
      <c r="AK164" s="80"/>
      <c r="AL164" s="80"/>
      <c r="AM164" s="80"/>
      <c r="AN164" s="80"/>
    </row>
    <row r="165" spans="2:40" s="49" customFormat="1" ht="15.75" collapsed="1">
      <c r="B165" s="88">
        <v>2.2999999999999998</v>
      </c>
      <c r="C165" s="566" t="s">
        <v>266</v>
      </c>
      <c r="D165" s="567"/>
      <c r="E165" s="219" t="s">
        <v>187</v>
      </c>
      <c r="F165" s="247">
        <f>SUM(F166:F185)</f>
        <v>0</v>
      </c>
      <c r="G165" s="247">
        <f>IF(AND(F165&lt;&gt;0,$D$31&lt;&gt;0),F165/$D$31,0)</f>
        <v>0</v>
      </c>
      <c r="H165" s="216" cm="1">
        <f t="array" ref="H165">SUMPRODUCT((C38:D401="Superstructure: Roof")*G38:G401)</f>
        <v>0</v>
      </c>
      <c r="I165" s="216" t="s">
        <v>187</v>
      </c>
      <c r="J165" s="249">
        <f>SUM(J166:J185)</f>
        <v>0</v>
      </c>
      <c r="K165" s="230" t="s">
        <v>187</v>
      </c>
      <c r="L165" s="262" t="s">
        <v>187</v>
      </c>
      <c r="M165" s="264" t="s">
        <v>187</v>
      </c>
      <c r="N165" s="266" t="s">
        <v>187</v>
      </c>
      <c r="O165" s="269">
        <f>SUM(O166:O185)</f>
        <v>0</v>
      </c>
      <c r="P165" s="232" t="s">
        <v>187</v>
      </c>
      <c r="Q165" s="273">
        <f>SUM(Q166:Q185)</f>
        <v>0</v>
      </c>
      <c r="R165" s="231" t="s">
        <v>187</v>
      </c>
      <c r="S165" s="233" t="s">
        <v>187</v>
      </c>
      <c r="T165" s="278">
        <f>IF(W165&lt;&gt;0,W165/($F$218+$O$218),0)</f>
        <v>0</v>
      </c>
      <c r="U165" s="278">
        <f>IF(Y165&lt;&gt;0,Y165/($F$218+$O$218),0)</f>
        <v>0</v>
      </c>
      <c r="V165" s="215">
        <f t="shared" si="30"/>
        <v>1</v>
      </c>
      <c r="W165" s="277">
        <f>SUM(W166:W185)</f>
        <v>0</v>
      </c>
      <c r="X165" s="277">
        <f t="shared" si="31"/>
        <v>0</v>
      </c>
      <c r="Y165" s="277">
        <f>SUM(Y166:Y185)</f>
        <v>0</v>
      </c>
      <c r="Z165" s="277">
        <f t="shared" si="31"/>
        <v>0</v>
      </c>
      <c r="AB165" s="80"/>
      <c r="AC165" s="80"/>
      <c r="AD165" s="81"/>
      <c r="AE165" s="80"/>
      <c r="AF165" s="81"/>
      <c r="AG165" s="82"/>
      <c r="AH165" s="83"/>
      <c r="AI165" s="83"/>
      <c r="AJ165" s="84"/>
      <c r="AK165" s="80"/>
      <c r="AL165" s="80"/>
      <c r="AM165" s="80"/>
      <c r="AN165" s="80"/>
    </row>
    <row r="166" spans="2:40" s="49" customFormat="1" ht="15.6" hidden="1" customHeight="1" outlineLevel="1">
      <c r="B166" s="595">
        <v>2.2999999999999998</v>
      </c>
      <c r="C166" s="598" t="s">
        <v>266</v>
      </c>
      <c r="D166" s="599"/>
      <c r="E166" s="374"/>
      <c r="F166" s="248"/>
      <c r="G166" s="252">
        <f>IF(AND(F166&lt;&gt;0,$D$31&lt;&gt;0),F166/$D$31,0)</f>
        <v>0</v>
      </c>
      <c r="H166" s="86" t="s">
        <v>187</v>
      </c>
      <c r="I166" s="236">
        <v>0</v>
      </c>
      <c r="J166" s="252">
        <f t="shared" ref="J166:J185" si="50">I166*F166</f>
        <v>0</v>
      </c>
      <c r="K166" s="358"/>
      <c r="L166" s="359"/>
      <c r="M166" s="325"/>
      <c r="N166" s="228">
        <f>IF(M166&lt;&gt;0,INT(59/M166),0)</f>
        <v>0</v>
      </c>
      <c r="O166" s="268">
        <f>F166*N166</f>
        <v>0</v>
      </c>
      <c r="P166" s="345">
        <v>0</v>
      </c>
      <c r="Q166" s="272">
        <f>O166*P166</f>
        <v>0</v>
      </c>
      <c r="R166" s="234"/>
      <c r="S166" s="235"/>
      <c r="T166" s="236">
        <v>0</v>
      </c>
      <c r="U166" s="236">
        <v>0</v>
      </c>
      <c r="V166" s="87">
        <f t="shared" si="30"/>
        <v>1</v>
      </c>
      <c r="W166" s="276">
        <f t="shared" ref="W166:W201" si="51">T166*(F166+O166)</f>
        <v>0</v>
      </c>
      <c r="X166" s="276">
        <f t="shared" si="31"/>
        <v>0</v>
      </c>
      <c r="Y166" s="276">
        <f t="shared" ref="Y166:Y201" si="52">U166*(F166+O166)</f>
        <v>0</v>
      </c>
      <c r="Z166" s="276">
        <f t="shared" si="31"/>
        <v>0</v>
      </c>
      <c r="AB166" s="80"/>
      <c r="AC166" s="80"/>
      <c r="AD166" s="81"/>
      <c r="AE166" s="80"/>
      <c r="AF166" s="81"/>
      <c r="AG166" s="82"/>
      <c r="AH166" s="83"/>
      <c r="AI166" s="83"/>
      <c r="AJ166" s="84"/>
      <c r="AK166" s="80"/>
      <c r="AL166" s="80"/>
      <c r="AM166" s="80"/>
      <c r="AN166" s="80"/>
    </row>
    <row r="167" spans="2:40" s="49" customFormat="1" ht="15.6" hidden="1" customHeight="1" outlineLevel="1">
      <c r="B167" s="596"/>
      <c r="C167" s="600"/>
      <c r="D167" s="601"/>
      <c r="E167" s="374"/>
      <c r="F167" s="248"/>
      <c r="G167" s="252">
        <f>IF(AND(F167&lt;&gt;0,$D$31&lt;&gt;0),F167/$D$31,0)</f>
        <v>0</v>
      </c>
      <c r="H167" s="86" t="s">
        <v>187</v>
      </c>
      <c r="I167" s="236">
        <v>0</v>
      </c>
      <c r="J167" s="252">
        <f t="shared" si="50"/>
        <v>0</v>
      </c>
      <c r="K167" s="358"/>
      <c r="L167" s="359"/>
      <c r="M167" s="325"/>
      <c r="N167" s="228">
        <f t="shared" ref="N167:N185" si="53">IF(M167&lt;&gt;0,INT(59/M167),0)</f>
        <v>0</v>
      </c>
      <c r="O167" s="268">
        <f t="shared" ref="O167:O185" si="54">F167*N167</f>
        <v>0</v>
      </c>
      <c r="P167" s="345">
        <v>0</v>
      </c>
      <c r="Q167" s="272">
        <f t="shared" ref="Q167:Q185" si="55">O167*P167</f>
        <v>0</v>
      </c>
      <c r="R167" s="234"/>
      <c r="S167" s="235"/>
      <c r="T167" s="236">
        <v>0</v>
      </c>
      <c r="U167" s="236">
        <v>0</v>
      </c>
      <c r="V167" s="87">
        <f t="shared" si="30"/>
        <v>1</v>
      </c>
      <c r="W167" s="276">
        <f t="shared" si="51"/>
        <v>0</v>
      </c>
      <c r="X167" s="276">
        <f t="shared" si="31"/>
        <v>0</v>
      </c>
      <c r="Y167" s="276">
        <f t="shared" si="52"/>
        <v>0</v>
      </c>
      <c r="Z167" s="276">
        <f t="shared" si="31"/>
        <v>0</v>
      </c>
      <c r="AB167" s="80"/>
      <c r="AC167" s="80"/>
      <c r="AD167" s="81"/>
      <c r="AE167" s="80"/>
      <c r="AF167" s="81"/>
      <c r="AG167" s="82"/>
      <c r="AH167" s="83"/>
      <c r="AI167" s="83"/>
      <c r="AJ167" s="84"/>
      <c r="AK167" s="80"/>
      <c r="AL167" s="80"/>
      <c r="AM167" s="80"/>
      <c r="AN167" s="80"/>
    </row>
    <row r="168" spans="2:40" s="49" customFormat="1" ht="15.6" hidden="1" customHeight="1" outlineLevel="1">
      <c r="B168" s="596"/>
      <c r="C168" s="600"/>
      <c r="D168" s="601"/>
      <c r="E168" s="374"/>
      <c r="F168" s="248"/>
      <c r="G168" s="252">
        <f t="shared" ref="G168:G179" si="56">IF(AND(F168&lt;&gt;0,$D$31&lt;&gt;0),F168/$D$31,0)</f>
        <v>0</v>
      </c>
      <c r="H168" s="86" t="s">
        <v>187</v>
      </c>
      <c r="I168" s="236">
        <v>0</v>
      </c>
      <c r="J168" s="252">
        <f t="shared" si="50"/>
        <v>0</v>
      </c>
      <c r="K168" s="358"/>
      <c r="L168" s="359"/>
      <c r="M168" s="325"/>
      <c r="N168" s="228">
        <f t="shared" si="53"/>
        <v>0</v>
      </c>
      <c r="O168" s="268">
        <f t="shared" si="54"/>
        <v>0</v>
      </c>
      <c r="P168" s="345">
        <v>0</v>
      </c>
      <c r="Q168" s="272">
        <f t="shared" si="55"/>
        <v>0</v>
      </c>
      <c r="R168" s="234"/>
      <c r="S168" s="235"/>
      <c r="T168" s="236">
        <v>0</v>
      </c>
      <c r="U168" s="236">
        <v>0</v>
      </c>
      <c r="V168" s="87">
        <f t="shared" ref="V168:V231" si="57">1-T168-U168</f>
        <v>1</v>
      </c>
      <c r="W168" s="276">
        <f t="shared" si="51"/>
        <v>0</v>
      </c>
      <c r="X168" s="276">
        <f t="shared" ref="X168:Z231" si="58">IF(AND(W168&lt;&gt;0,$D$31&lt;&gt;0),W168/$D$31,0)</f>
        <v>0</v>
      </c>
      <c r="Y168" s="276">
        <f t="shared" si="52"/>
        <v>0</v>
      </c>
      <c r="Z168" s="276">
        <f t="shared" si="58"/>
        <v>0</v>
      </c>
      <c r="AB168" s="80"/>
      <c r="AC168" s="80"/>
      <c r="AD168" s="81"/>
      <c r="AE168" s="80"/>
      <c r="AF168" s="81"/>
      <c r="AG168" s="82"/>
      <c r="AH168" s="83"/>
      <c r="AI168" s="83"/>
      <c r="AJ168" s="84"/>
      <c r="AK168" s="80"/>
      <c r="AL168" s="80"/>
      <c r="AM168" s="80"/>
      <c r="AN168" s="80"/>
    </row>
    <row r="169" spans="2:40" s="49" customFormat="1" ht="15.6" hidden="1" customHeight="1" outlineLevel="1">
      <c r="B169" s="596"/>
      <c r="C169" s="600"/>
      <c r="D169" s="601"/>
      <c r="E169" s="374"/>
      <c r="F169" s="248"/>
      <c r="G169" s="252">
        <f t="shared" si="56"/>
        <v>0</v>
      </c>
      <c r="H169" s="86" t="s">
        <v>187</v>
      </c>
      <c r="I169" s="236">
        <v>0</v>
      </c>
      <c r="J169" s="252">
        <f t="shared" si="50"/>
        <v>0</v>
      </c>
      <c r="K169" s="358"/>
      <c r="L169" s="359"/>
      <c r="M169" s="325"/>
      <c r="N169" s="228">
        <f t="shared" si="53"/>
        <v>0</v>
      </c>
      <c r="O169" s="268">
        <f t="shared" si="54"/>
        <v>0</v>
      </c>
      <c r="P169" s="345">
        <v>0</v>
      </c>
      <c r="Q169" s="272">
        <f t="shared" si="55"/>
        <v>0</v>
      </c>
      <c r="R169" s="234"/>
      <c r="S169" s="235"/>
      <c r="T169" s="236">
        <v>0</v>
      </c>
      <c r="U169" s="236">
        <v>0</v>
      </c>
      <c r="V169" s="87">
        <f t="shared" si="57"/>
        <v>1</v>
      </c>
      <c r="W169" s="276">
        <f t="shared" si="51"/>
        <v>0</v>
      </c>
      <c r="X169" s="276">
        <f t="shared" si="58"/>
        <v>0</v>
      </c>
      <c r="Y169" s="276">
        <f t="shared" si="52"/>
        <v>0</v>
      </c>
      <c r="Z169" s="276">
        <f t="shared" si="58"/>
        <v>0</v>
      </c>
      <c r="AB169" s="80"/>
      <c r="AC169" s="80"/>
      <c r="AD169" s="81"/>
      <c r="AE169" s="80"/>
      <c r="AF169" s="81"/>
      <c r="AG169" s="82"/>
      <c r="AH169" s="83"/>
      <c r="AI169" s="83"/>
      <c r="AJ169" s="84"/>
      <c r="AK169" s="80"/>
      <c r="AL169" s="80"/>
      <c r="AM169" s="80"/>
      <c r="AN169" s="80"/>
    </row>
    <row r="170" spans="2:40" s="49" customFormat="1" ht="15.6" hidden="1" customHeight="1" outlineLevel="1">
      <c r="B170" s="596"/>
      <c r="C170" s="600"/>
      <c r="D170" s="601"/>
      <c r="E170" s="374"/>
      <c r="F170" s="248"/>
      <c r="G170" s="252">
        <f t="shared" si="56"/>
        <v>0</v>
      </c>
      <c r="H170" s="86" t="s">
        <v>187</v>
      </c>
      <c r="I170" s="236">
        <v>0</v>
      </c>
      <c r="J170" s="252">
        <f t="shared" si="50"/>
        <v>0</v>
      </c>
      <c r="K170" s="358"/>
      <c r="L170" s="359"/>
      <c r="M170" s="325"/>
      <c r="N170" s="228">
        <f t="shared" si="53"/>
        <v>0</v>
      </c>
      <c r="O170" s="268">
        <f t="shared" si="54"/>
        <v>0</v>
      </c>
      <c r="P170" s="345">
        <v>0</v>
      </c>
      <c r="Q170" s="272">
        <f t="shared" si="55"/>
        <v>0</v>
      </c>
      <c r="R170" s="234"/>
      <c r="S170" s="235"/>
      <c r="T170" s="236">
        <v>0</v>
      </c>
      <c r="U170" s="236">
        <v>0</v>
      </c>
      <c r="V170" s="87">
        <f t="shared" si="57"/>
        <v>1</v>
      </c>
      <c r="W170" s="276">
        <f t="shared" si="51"/>
        <v>0</v>
      </c>
      <c r="X170" s="276">
        <f t="shared" si="58"/>
        <v>0</v>
      </c>
      <c r="Y170" s="276">
        <f t="shared" si="52"/>
        <v>0</v>
      </c>
      <c r="Z170" s="276">
        <f t="shared" si="58"/>
        <v>0</v>
      </c>
      <c r="AB170" s="80"/>
      <c r="AC170" s="80"/>
      <c r="AD170" s="81"/>
      <c r="AE170" s="80"/>
      <c r="AF170" s="81"/>
      <c r="AG170" s="82"/>
      <c r="AH170" s="83"/>
      <c r="AI170" s="83"/>
      <c r="AJ170" s="84"/>
      <c r="AK170" s="80"/>
      <c r="AL170" s="80"/>
      <c r="AM170" s="80"/>
      <c r="AN170" s="80"/>
    </row>
    <row r="171" spans="2:40" s="49" customFormat="1" ht="15.6" hidden="1" customHeight="1" outlineLevel="1">
      <c r="B171" s="596"/>
      <c r="C171" s="600"/>
      <c r="D171" s="601"/>
      <c r="E171" s="374"/>
      <c r="F171" s="248"/>
      <c r="G171" s="252">
        <f t="shared" si="56"/>
        <v>0</v>
      </c>
      <c r="H171" s="86" t="s">
        <v>187</v>
      </c>
      <c r="I171" s="236">
        <v>0</v>
      </c>
      <c r="J171" s="252">
        <f t="shared" si="50"/>
        <v>0</v>
      </c>
      <c r="K171" s="358"/>
      <c r="L171" s="359"/>
      <c r="M171" s="325"/>
      <c r="N171" s="228">
        <f t="shared" si="53"/>
        <v>0</v>
      </c>
      <c r="O171" s="268">
        <f t="shared" si="54"/>
        <v>0</v>
      </c>
      <c r="P171" s="345">
        <v>0</v>
      </c>
      <c r="Q171" s="272">
        <f t="shared" si="55"/>
        <v>0</v>
      </c>
      <c r="R171" s="234"/>
      <c r="S171" s="235"/>
      <c r="T171" s="236">
        <v>0</v>
      </c>
      <c r="U171" s="236">
        <v>0</v>
      </c>
      <c r="V171" s="87">
        <f t="shared" si="57"/>
        <v>1</v>
      </c>
      <c r="W171" s="276">
        <f t="shared" si="51"/>
        <v>0</v>
      </c>
      <c r="X171" s="276">
        <f t="shared" si="58"/>
        <v>0</v>
      </c>
      <c r="Y171" s="276">
        <f t="shared" si="52"/>
        <v>0</v>
      </c>
      <c r="Z171" s="276">
        <f t="shared" si="58"/>
        <v>0</v>
      </c>
      <c r="AB171" s="80"/>
      <c r="AC171" s="80"/>
      <c r="AD171" s="81"/>
      <c r="AE171" s="80"/>
      <c r="AF171" s="81"/>
      <c r="AG171" s="82"/>
      <c r="AH171" s="83"/>
      <c r="AI171" s="83"/>
      <c r="AJ171" s="84"/>
      <c r="AK171" s="80"/>
      <c r="AL171" s="80"/>
      <c r="AM171" s="80"/>
      <c r="AN171" s="80"/>
    </row>
    <row r="172" spans="2:40" s="49" customFormat="1" ht="15.6" hidden="1" customHeight="1" outlineLevel="1">
      <c r="B172" s="596"/>
      <c r="C172" s="600"/>
      <c r="D172" s="601"/>
      <c r="E172" s="374"/>
      <c r="F172" s="248"/>
      <c r="G172" s="252">
        <f t="shared" si="56"/>
        <v>0</v>
      </c>
      <c r="H172" s="86" t="s">
        <v>187</v>
      </c>
      <c r="I172" s="236">
        <v>0</v>
      </c>
      <c r="J172" s="252">
        <f t="shared" si="50"/>
        <v>0</v>
      </c>
      <c r="K172" s="358"/>
      <c r="L172" s="359"/>
      <c r="M172" s="325"/>
      <c r="N172" s="228">
        <f t="shared" si="53"/>
        <v>0</v>
      </c>
      <c r="O172" s="268">
        <f t="shared" si="54"/>
        <v>0</v>
      </c>
      <c r="P172" s="345">
        <v>0</v>
      </c>
      <c r="Q172" s="272">
        <f t="shared" si="55"/>
        <v>0</v>
      </c>
      <c r="R172" s="234"/>
      <c r="S172" s="235"/>
      <c r="T172" s="236">
        <v>0</v>
      </c>
      <c r="U172" s="236">
        <v>0</v>
      </c>
      <c r="V172" s="87">
        <f t="shared" si="57"/>
        <v>1</v>
      </c>
      <c r="W172" s="276">
        <f t="shared" si="51"/>
        <v>0</v>
      </c>
      <c r="X172" s="276">
        <f t="shared" si="58"/>
        <v>0</v>
      </c>
      <c r="Y172" s="276">
        <f t="shared" si="52"/>
        <v>0</v>
      </c>
      <c r="Z172" s="276">
        <f t="shared" si="58"/>
        <v>0</v>
      </c>
      <c r="AB172" s="80"/>
      <c r="AC172" s="80"/>
      <c r="AD172" s="81"/>
      <c r="AE172" s="80"/>
      <c r="AF172" s="81"/>
      <c r="AG172" s="82"/>
      <c r="AH172" s="83"/>
      <c r="AI172" s="83"/>
      <c r="AJ172" s="84"/>
      <c r="AK172" s="80"/>
      <c r="AL172" s="80"/>
      <c r="AM172" s="80"/>
      <c r="AN172" s="80"/>
    </row>
    <row r="173" spans="2:40" s="49" customFormat="1" ht="15.6" hidden="1" customHeight="1" outlineLevel="1">
      <c r="B173" s="596"/>
      <c r="C173" s="600"/>
      <c r="D173" s="601"/>
      <c r="E173" s="374"/>
      <c r="F173" s="248"/>
      <c r="G173" s="252">
        <f t="shared" si="56"/>
        <v>0</v>
      </c>
      <c r="H173" s="86" t="s">
        <v>187</v>
      </c>
      <c r="I173" s="236">
        <v>0</v>
      </c>
      <c r="J173" s="252">
        <f t="shared" si="50"/>
        <v>0</v>
      </c>
      <c r="K173" s="358"/>
      <c r="L173" s="359"/>
      <c r="M173" s="325"/>
      <c r="N173" s="228">
        <f t="shared" si="53"/>
        <v>0</v>
      </c>
      <c r="O173" s="268">
        <f t="shared" si="54"/>
        <v>0</v>
      </c>
      <c r="P173" s="345">
        <v>0</v>
      </c>
      <c r="Q173" s="272">
        <f t="shared" si="55"/>
        <v>0</v>
      </c>
      <c r="R173" s="234"/>
      <c r="S173" s="235"/>
      <c r="T173" s="236">
        <v>0</v>
      </c>
      <c r="U173" s="236">
        <v>0</v>
      </c>
      <c r="V173" s="87">
        <f t="shared" si="57"/>
        <v>1</v>
      </c>
      <c r="W173" s="276">
        <f t="shared" si="51"/>
        <v>0</v>
      </c>
      <c r="X173" s="276">
        <f t="shared" si="58"/>
        <v>0</v>
      </c>
      <c r="Y173" s="276">
        <f t="shared" si="52"/>
        <v>0</v>
      </c>
      <c r="Z173" s="276">
        <f t="shared" si="58"/>
        <v>0</v>
      </c>
      <c r="AB173" s="80"/>
      <c r="AC173" s="80"/>
      <c r="AD173" s="81"/>
      <c r="AE173" s="80"/>
      <c r="AF173" s="81"/>
      <c r="AG173" s="82"/>
      <c r="AH173" s="83"/>
      <c r="AI173" s="83"/>
      <c r="AJ173" s="84"/>
      <c r="AK173" s="80"/>
      <c r="AL173" s="80"/>
      <c r="AM173" s="80"/>
      <c r="AN173" s="80"/>
    </row>
    <row r="174" spans="2:40" s="49" customFormat="1" ht="15.6" hidden="1" customHeight="1" outlineLevel="1">
      <c r="B174" s="596"/>
      <c r="C174" s="600"/>
      <c r="D174" s="601"/>
      <c r="E174" s="374"/>
      <c r="F174" s="248"/>
      <c r="G174" s="252">
        <f t="shared" si="56"/>
        <v>0</v>
      </c>
      <c r="H174" s="86" t="s">
        <v>187</v>
      </c>
      <c r="I174" s="236">
        <v>0</v>
      </c>
      <c r="J174" s="252">
        <f t="shared" si="50"/>
        <v>0</v>
      </c>
      <c r="K174" s="358"/>
      <c r="L174" s="359"/>
      <c r="M174" s="325"/>
      <c r="N174" s="228">
        <f t="shared" si="53"/>
        <v>0</v>
      </c>
      <c r="O174" s="268">
        <f t="shared" si="54"/>
        <v>0</v>
      </c>
      <c r="P174" s="345">
        <v>0</v>
      </c>
      <c r="Q174" s="272">
        <f t="shared" si="55"/>
        <v>0</v>
      </c>
      <c r="R174" s="234"/>
      <c r="S174" s="235"/>
      <c r="T174" s="236">
        <v>0</v>
      </c>
      <c r="U174" s="236">
        <v>0</v>
      </c>
      <c r="V174" s="87">
        <f t="shared" si="57"/>
        <v>1</v>
      </c>
      <c r="W174" s="276">
        <f t="shared" si="51"/>
        <v>0</v>
      </c>
      <c r="X174" s="276">
        <f t="shared" si="58"/>
        <v>0</v>
      </c>
      <c r="Y174" s="276">
        <f t="shared" si="52"/>
        <v>0</v>
      </c>
      <c r="Z174" s="276">
        <f t="shared" si="58"/>
        <v>0</v>
      </c>
      <c r="AB174" s="80"/>
      <c r="AC174" s="80"/>
      <c r="AD174" s="81"/>
      <c r="AE174" s="80"/>
      <c r="AF174" s="81"/>
      <c r="AG174" s="82"/>
      <c r="AH174" s="83"/>
      <c r="AI174" s="83"/>
      <c r="AJ174" s="84"/>
      <c r="AK174" s="80"/>
      <c r="AL174" s="80"/>
      <c r="AM174" s="80"/>
      <c r="AN174" s="80"/>
    </row>
    <row r="175" spans="2:40" s="49" customFormat="1" ht="15.6" hidden="1" customHeight="1" outlineLevel="1">
      <c r="B175" s="596"/>
      <c r="C175" s="600"/>
      <c r="D175" s="601"/>
      <c r="E175" s="374"/>
      <c r="F175" s="248"/>
      <c r="G175" s="252">
        <f t="shared" si="56"/>
        <v>0</v>
      </c>
      <c r="H175" s="86" t="s">
        <v>187</v>
      </c>
      <c r="I175" s="236">
        <v>0</v>
      </c>
      <c r="J175" s="252">
        <f t="shared" si="50"/>
        <v>0</v>
      </c>
      <c r="K175" s="358"/>
      <c r="L175" s="359"/>
      <c r="M175" s="325"/>
      <c r="N175" s="228">
        <f t="shared" si="53"/>
        <v>0</v>
      </c>
      <c r="O175" s="268">
        <f t="shared" si="54"/>
        <v>0</v>
      </c>
      <c r="P175" s="345">
        <v>0</v>
      </c>
      <c r="Q175" s="272">
        <f t="shared" si="55"/>
        <v>0</v>
      </c>
      <c r="R175" s="234"/>
      <c r="S175" s="235"/>
      <c r="T175" s="236">
        <v>0</v>
      </c>
      <c r="U175" s="236">
        <v>0</v>
      </c>
      <c r="V175" s="87">
        <f t="shared" si="57"/>
        <v>1</v>
      </c>
      <c r="W175" s="276">
        <f t="shared" si="51"/>
        <v>0</v>
      </c>
      <c r="X175" s="276">
        <f t="shared" si="58"/>
        <v>0</v>
      </c>
      <c r="Y175" s="276">
        <f t="shared" si="52"/>
        <v>0</v>
      </c>
      <c r="Z175" s="276">
        <f t="shared" si="58"/>
        <v>0</v>
      </c>
      <c r="AB175" s="80"/>
      <c r="AC175" s="80"/>
      <c r="AD175" s="81"/>
      <c r="AE175" s="80"/>
      <c r="AF175" s="81"/>
      <c r="AG175" s="82"/>
      <c r="AH175" s="83"/>
      <c r="AI175" s="83"/>
      <c r="AJ175" s="84"/>
      <c r="AK175" s="80"/>
      <c r="AL175" s="80"/>
      <c r="AM175" s="80"/>
      <c r="AN175" s="80"/>
    </row>
    <row r="176" spans="2:40" s="49" customFormat="1" ht="15.6" hidden="1" customHeight="1" outlineLevel="1">
      <c r="B176" s="596"/>
      <c r="C176" s="600"/>
      <c r="D176" s="601"/>
      <c r="E176" s="374"/>
      <c r="F176" s="248"/>
      <c r="G176" s="252">
        <f t="shared" si="56"/>
        <v>0</v>
      </c>
      <c r="H176" s="86" t="s">
        <v>187</v>
      </c>
      <c r="I176" s="236">
        <v>0</v>
      </c>
      <c r="J176" s="252">
        <f t="shared" si="50"/>
        <v>0</v>
      </c>
      <c r="K176" s="358"/>
      <c r="L176" s="359"/>
      <c r="M176" s="325"/>
      <c r="N176" s="228">
        <f t="shared" si="53"/>
        <v>0</v>
      </c>
      <c r="O176" s="268">
        <f t="shared" si="54"/>
        <v>0</v>
      </c>
      <c r="P176" s="345">
        <v>0</v>
      </c>
      <c r="Q176" s="272">
        <f t="shared" si="55"/>
        <v>0</v>
      </c>
      <c r="R176" s="234"/>
      <c r="S176" s="235"/>
      <c r="T176" s="236">
        <v>0</v>
      </c>
      <c r="U176" s="236">
        <v>0</v>
      </c>
      <c r="V176" s="87">
        <f t="shared" si="57"/>
        <v>1</v>
      </c>
      <c r="W176" s="276">
        <f t="shared" si="51"/>
        <v>0</v>
      </c>
      <c r="X176" s="276">
        <f t="shared" si="58"/>
        <v>0</v>
      </c>
      <c r="Y176" s="276">
        <f t="shared" si="52"/>
        <v>0</v>
      </c>
      <c r="Z176" s="276">
        <f t="shared" si="58"/>
        <v>0</v>
      </c>
      <c r="AB176" s="80"/>
      <c r="AC176" s="80"/>
      <c r="AD176" s="81"/>
      <c r="AE176" s="80"/>
      <c r="AF176" s="81"/>
      <c r="AG176" s="82"/>
      <c r="AH176" s="83"/>
      <c r="AI176" s="83"/>
      <c r="AJ176" s="84"/>
      <c r="AK176" s="80"/>
      <c r="AL176" s="80"/>
      <c r="AM176" s="80"/>
      <c r="AN176" s="80"/>
    </row>
    <row r="177" spans="2:40" s="49" customFormat="1" ht="15.6" hidden="1" customHeight="1" outlineLevel="1">
      <c r="B177" s="596"/>
      <c r="C177" s="600"/>
      <c r="D177" s="601"/>
      <c r="E177" s="374"/>
      <c r="F177" s="248"/>
      <c r="G177" s="252">
        <f t="shared" si="56"/>
        <v>0</v>
      </c>
      <c r="H177" s="86" t="s">
        <v>187</v>
      </c>
      <c r="I177" s="236">
        <v>0</v>
      </c>
      <c r="J177" s="252">
        <f t="shared" si="50"/>
        <v>0</v>
      </c>
      <c r="K177" s="358"/>
      <c r="L177" s="359"/>
      <c r="M177" s="325"/>
      <c r="N177" s="228">
        <f t="shared" si="53"/>
        <v>0</v>
      </c>
      <c r="O177" s="268">
        <f t="shared" si="54"/>
        <v>0</v>
      </c>
      <c r="P177" s="345">
        <v>0</v>
      </c>
      <c r="Q177" s="272">
        <f t="shared" si="55"/>
        <v>0</v>
      </c>
      <c r="R177" s="234"/>
      <c r="S177" s="235"/>
      <c r="T177" s="236">
        <v>0</v>
      </c>
      <c r="U177" s="236">
        <v>0</v>
      </c>
      <c r="V177" s="87">
        <f t="shared" si="57"/>
        <v>1</v>
      </c>
      <c r="W177" s="276">
        <f t="shared" si="51"/>
        <v>0</v>
      </c>
      <c r="X177" s="276">
        <f t="shared" si="58"/>
        <v>0</v>
      </c>
      <c r="Y177" s="276">
        <f t="shared" si="52"/>
        <v>0</v>
      </c>
      <c r="Z177" s="276">
        <f t="shared" si="58"/>
        <v>0</v>
      </c>
      <c r="AB177" s="80"/>
      <c r="AC177" s="80"/>
      <c r="AD177" s="81"/>
      <c r="AE177" s="80"/>
      <c r="AF177" s="81"/>
      <c r="AG177" s="82"/>
      <c r="AH177" s="83"/>
      <c r="AI177" s="83"/>
      <c r="AJ177" s="84"/>
      <c r="AK177" s="80"/>
      <c r="AL177" s="80"/>
      <c r="AM177" s="80"/>
      <c r="AN177" s="80"/>
    </row>
    <row r="178" spans="2:40" s="49" customFormat="1" ht="15.6" hidden="1" customHeight="1" outlineLevel="1">
      <c r="B178" s="596"/>
      <c r="C178" s="600"/>
      <c r="D178" s="601"/>
      <c r="E178" s="374"/>
      <c r="F178" s="248"/>
      <c r="G178" s="252">
        <f t="shared" si="56"/>
        <v>0</v>
      </c>
      <c r="H178" s="86" t="s">
        <v>187</v>
      </c>
      <c r="I178" s="236">
        <v>0</v>
      </c>
      <c r="J178" s="252">
        <f t="shared" si="50"/>
        <v>0</v>
      </c>
      <c r="K178" s="358"/>
      <c r="L178" s="359"/>
      <c r="M178" s="325"/>
      <c r="N178" s="228">
        <f t="shared" si="53"/>
        <v>0</v>
      </c>
      <c r="O178" s="268">
        <f t="shared" si="54"/>
        <v>0</v>
      </c>
      <c r="P178" s="345">
        <v>0</v>
      </c>
      <c r="Q178" s="272">
        <f t="shared" si="55"/>
        <v>0</v>
      </c>
      <c r="R178" s="234"/>
      <c r="S178" s="235"/>
      <c r="T178" s="236">
        <v>0</v>
      </c>
      <c r="U178" s="236">
        <v>0</v>
      </c>
      <c r="V178" s="87">
        <f t="shared" si="57"/>
        <v>1</v>
      </c>
      <c r="W178" s="276">
        <f t="shared" si="51"/>
        <v>0</v>
      </c>
      <c r="X178" s="276">
        <f t="shared" si="58"/>
        <v>0</v>
      </c>
      <c r="Y178" s="276">
        <f t="shared" si="52"/>
        <v>0</v>
      </c>
      <c r="Z178" s="276">
        <f t="shared" si="58"/>
        <v>0</v>
      </c>
      <c r="AB178" s="80"/>
      <c r="AC178" s="80"/>
      <c r="AD178" s="81"/>
      <c r="AE178" s="80"/>
      <c r="AF178" s="81"/>
      <c r="AG178" s="82"/>
      <c r="AH178" s="83"/>
      <c r="AI178" s="83"/>
      <c r="AJ178" s="84"/>
      <c r="AK178" s="80"/>
      <c r="AL178" s="80"/>
      <c r="AM178" s="80"/>
      <c r="AN178" s="80"/>
    </row>
    <row r="179" spans="2:40" s="49" customFormat="1" ht="15.6" hidden="1" customHeight="1" outlineLevel="1">
      <c r="B179" s="596"/>
      <c r="C179" s="600"/>
      <c r="D179" s="601"/>
      <c r="E179" s="374"/>
      <c r="F179" s="248"/>
      <c r="G179" s="252">
        <f t="shared" si="56"/>
        <v>0</v>
      </c>
      <c r="H179" s="86" t="s">
        <v>187</v>
      </c>
      <c r="I179" s="236">
        <v>0</v>
      </c>
      <c r="J179" s="252">
        <f t="shared" si="50"/>
        <v>0</v>
      </c>
      <c r="K179" s="358"/>
      <c r="L179" s="359"/>
      <c r="M179" s="325"/>
      <c r="N179" s="228">
        <f t="shared" si="53"/>
        <v>0</v>
      </c>
      <c r="O179" s="268">
        <f t="shared" si="54"/>
        <v>0</v>
      </c>
      <c r="P179" s="345">
        <v>0</v>
      </c>
      <c r="Q179" s="272">
        <f t="shared" si="55"/>
        <v>0</v>
      </c>
      <c r="R179" s="234"/>
      <c r="S179" s="235"/>
      <c r="T179" s="236">
        <v>0</v>
      </c>
      <c r="U179" s="236">
        <v>0</v>
      </c>
      <c r="V179" s="87">
        <f t="shared" si="57"/>
        <v>1</v>
      </c>
      <c r="W179" s="276">
        <f t="shared" si="51"/>
        <v>0</v>
      </c>
      <c r="X179" s="276">
        <f t="shared" si="58"/>
        <v>0</v>
      </c>
      <c r="Y179" s="276">
        <f t="shared" si="52"/>
        <v>0</v>
      </c>
      <c r="Z179" s="276">
        <f t="shared" si="58"/>
        <v>0</v>
      </c>
      <c r="AB179" s="80"/>
      <c r="AC179" s="80"/>
      <c r="AD179" s="81"/>
      <c r="AE179" s="80"/>
      <c r="AF179" s="81"/>
      <c r="AG179" s="82"/>
      <c r="AH179" s="83"/>
      <c r="AI179" s="83"/>
      <c r="AJ179" s="84"/>
      <c r="AK179" s="80"/>
      <c r="AL179" s="80"/>
      <c r="AM179" s="80"/>
      <c r="AN179" s="80"/>
    </row>
    <row r="180" spans="2:40" s="49" customFormat="1" ht="15.6" hidden="1" customHeight="1" outlineLevel="1">
      <c r="B180" s="596"/>
      <c r="C180" s="600"/>
      <c r="D180" s="601"/>
      <c r="E180" s="374"/>
      <c r="F180" s="248"/>
      <c r="G180" s="252">
        <f>IF(AND(F180&lt;&gt;0,$D$31&lt;&gt;0),F180/$D$31,0)</f>
        <v>0</v>
      </c>
      <c r="H180" s="86" t="s">
        <v>187</v>
      </c>
      <c r="I180" s="236">
        <v>0</v>
      </c>
      <c r="J180" s="252">
        <f t="shared" si="50"/>
        <v>0</v>
      </c>
      <c r="K180" s="358"/>
      <c r="L180" s="359"/>
      <c r="M180" s="325"/>
      <c r="N180" s="228">
        <f t="shared" si="53"/>
        <v>0</v>
      </c>
      <c r="O180" s="268">
        <f t="shared" si="54"/>
        <v>0</v>
      </c>
      <c r="P180" s="345">
        <v>0</v>
      </c>
      <c r="Q180" s="272">
        <f t="shared" si="55"/>
        <v>0</v>
      </c>
      <c r="R180" s="234"/>
      <c r="S180" s="235"/>
      <c r="T180" s="236">
        <v>0</v>
      </c>
      <c r="U180" s="236">
        <v>0</v>
      </c>
      <c r="V180" s="87">
        <f t="shared" si="57"/>
        <v>1</v>
      </c>
      <c r="W180" s="276">
        <f t="shared" si="51"/>
        <v>0</v>
      </c>
      <c r="X180" s="276">
        <f t="shared" si="58"/>
        <v>0</v>
      </c>
      <c r="Y180" s="276">
        <f t="shared" si="52"/>
        <v>0</v>
      </c>
      <c r="Z180" s="276">
        <f t="shared" si="58"/>
        <v>0</v>
      </c>
      <c r="AB180" s="80"/>
      <c r="AC180" s="80"/>
      <c r="AD180" s="81"/>
      <c r="AE180" s="80"/>
      <c r="AF180" s="81"/>
      <c r="AG180" s="82"/>
      <c r="AH180" s="83"/>
      <c r="AI180" s="83"/>
      <c r="AJ180" s="84"/>
      <c r="AK180" s="80"/>
      <c r="AL180" s="80"/>
      <c r="AM180" s="80"/>
      <c r="AN180" s="80"/>
    </row>
    <row r="181" spans="2:40" s="49" customFormat="1" ht="15.6" hidden="1" customHeight="1" outlineLevel="1">
      <c r="B181" s="596"/>
      <c r="C181" s="600"/>
      <c r="D181" s="601"/>
      <c r="E181" s="374"/>
      <c r="F181" s="248"/>
      <c r="G181" s="252">
        <f>IF(AND(F181&lt;&gt;0,$D$31&lt;&gt;0),F181/$D$31,0)</f>
        <v>0</v>
      </c>
      <c r="H181" s="86" t="s">
        <v>187</v>
      </c>
      <c r="I181" s="236">
        <v>0</v>
      </c>
      <c r="J181" s="252">
        <f t="shared" si="50"/>
        <v>0</v>
      </c>
      <c r="K181" s="358"/>
      <c r="L181" s="359"/>
      <c r="M181" s="325"/>
      <c r="N181" s="228">
        <f t="shared" si="53"/>
        <v>0</v>
      </c>
      <c r="O181" s="268">
        <f t="shared" si="54"/>
        <v>0</v>
      </c>
      <c r="P181" s="345">
        <v>0</v>
      </c>
      <c r="Q181" s="272">
        <f t="shared" si="55"/>
        <v>0</v>
      </c>
      <c r="R181" s="234"/>
      <c r="S181" s="235"/>
      <c r="T181" s="236">
        <v>0</v>
      </c>
      <c r="U181" s="236">
        <v>0</v>
      </c>
      <c r="V181" s="87">
        <f t="shared" si="57"/>
        <v>1</v>
      </c>
      <c r="W181" s="276">
        <f t="shared" si="51"/>
        <v>0</v>
      </c>
      <c r="X181" s="276">
        <f t="shared" si="58"/>
        <v>0</v>
      </c>
      <c r="Y181" s="276">
        <f t="shared" si="52"/>
        <v>0</v>
      </c>
      <c r="Z181" s="276">
        <f t="shared" si="58"/>
        <v>0</v>
      </c>
      <c r="AB181" s="80"/>
      <c r="AC181" s="80"/>
      <c r="AD181" s="81"/>
      <c r="AE181" s="80"/>
      <c r="AF181" s="81"/>
      <c r="AG181" s="82"/>
      <c r="AH181" s="83"/>
      <c r="AI181" s="83"/>
      <c r="AJ181" s="84"/>
      <c r="AK181" s="80"/>
      <c r="AL181" s="80"/>
      <c r="AM181" s="80"/>
      <c r="AN181" s="80"/>
    </row>
    <row r="182" spans="2:40" s="49" customFormat="1" ht="15.6" hidden="1" customHeight="1" outlineLevel="1">
      <c r="B182" s="596"/>
      <c r="C182" s="600"/>
      <c r="D182" s="601"/>
      <c r="E182" s="374"/>
      <c r="F182" s="248"/>
      <c r="G182" s="252">
        <f>IF(AND(F182&lt;&gt;0,$D$31&lt;&gt;0),F182/$D$31,0)</f>
        <v>0</v>
      </c>
      <c r="H182" s="86" t="s">
        <v>187</v>
      </c>
      <c r="I182" s="236">
        <v>0</v>
      </c>
      <c r="J182" s="252">
        <f t="shared" si="50"/>
        <v>0</v>
      </c>
      <c r="K182" s="358"/>
      <c r="L182" s="359"/>
      <c r="M182" s="325"/>
      <c r="N182" s="228">
        <f t="shared" si="53"/>
        <v>0</v>
      </c>
      <c r="O182" s="268">
        <f t="shared" si="54"/>
        <v>0</v>
      </c>
      <c r="P182" s="345">
        <v>0</v>
      </c>
      <c r="Q182" s="272">
        <f t="shared" si="55"/>
        <v>0</v>
      </c>
      <c r="R182" s="234"/>
      <c r="S182" s="235"/>
      <c r="T182" s="236">
        <v>0</v>
      </c>
      <c r="U182" s="236">
        <v>0</v>
      </c>
      <c r="V182" s="87">
        <f t="shared" si="57"/>
        <v>1</v>
      </c>
      <c r="W182" s="276">
        <f t="shared" si="51"/>
        <v>0</v>
      </c>
      <c r="X182" s="276">
        <f t="shared" si="58"/>
        <v>0</v>
      </c>
      <c r="Y182" s="276">
        <f t="shared" si="52"/>
        <v>0</v>
      </c>
      <c r="Z182" s="276">
        <f t="shared" si="58"/>
        <v>0</v>
      </c>
      <c r="AB182" s="80"/>
      <c r="AC182" s="80"/>
      <c r="AD182" s="81"/>
      <c r="AE182" s="80"/>
      <c r="AF182" s="81"/>
      <c r="AG182" s="82"/>
      <c r="AH182" s="83"/>
      <c r="AI182" s="83"/>
      <c r="AJ182" s="84"/>
      <c r="AK182" s="80"/>
      <c r="AL182" s="80"/>
      <c r="AM182" s="80"/>
      <c r="AN182" s="80"/>
    </row>
    <row r="183" spans="2:40" s="49" customFormat="1" ht="15.6" hidden="1" customHeight="1" outlineLevel="1">
      <c r="B183" s="596"/>
      <c r="C183" s="600"/>
      <c r="D183" s="601"/>
      <c r="E183" s="374"/>
      <c r="F183" s="248"/>
      <c r="G183" s="252">
        <f t="shared" ref="G183:G185" si="59">IF(AND(F183&lt;&gt;0,$D$31&lt;&gt;0),F183/$D$31,0)</f>
        <v>0</v>
      </c>
      <c r="H183" s="86" t="s">
        <v>187</v>
      </c>
      <c r="I183" s="236">
        <v>0</v>
      </c>
      <c r="J183" s="252">
        <f t="shared" si="50"/>
        <v>0</v>
      </c>
      <c r="K183" s="358"/>
      <c r="L183" s="359"/>
      <c r="M183" s="325"/>
      <c r="N183" s="228">
        <f t="shared" si="53"/>
        <v>0</v>
      </c>
      <c r="O183" s="268">
        <f t="shared" si="54"/>
        <v>0</v>
      </c>
      <c r="P183" s="345">
        <v>0</v>
      </c>
      <c r="Q183" s="272">
        <f t="shared" si="55"/>
        <v>0</v>
      </c>
      <c r="R183" s="234"/>
      <c r="S183" s="235"/>
      <c r="T183" s="236">
        <v>0</v>
      </c>
      <c r="U183" s="236">
        <v>0</v>
      </c>
      <c r="V183" s="87">
        <f t="shared" si="57"/>
        <v>1</v>
      </c>
      <c r="W183" s="276">
        <f t="shared" si="51"/>
        <v>0</v>
      </c>
      <c r="X183" s="276">
        <f t="shared" si="58"/>
        <v>0</v>
      </c>
      <c r="Y183" s="276">
        <f t="shared" si="52"/>
        <v>0</v>
      </c>
      <c r="Z183" s="276">
        <f t="shared" si="58"/>
        <v>0</v>
      </c>
      <c r="AB183" s="80"/>
      <c r="AC183" s="80"/>
      <c r="AD183" s="81"/>
      <c r="AE183" s="80"/>
      <c r="AF183" s="81"/>
      <c r="AG183" s="82"/>
      <c r="AH183" s="83"/>
      <c r="AI183" s="83"/>
      <c r="AJ183" s="84"/>
      <c r="AK183" s="80"/>
      <c r="AL183" s="80"/>
      <c r="AM183" s="80"/>
      <c r="AN183" s="80"/>
    </row>
    <row r="184" spans="2:40" s="49" customFormat="1" ht="15.6" hidden="1" customHeight="1" outlineLevel="1">
      <c r="B184" s="596"/>
      <c r="C184" s="600"/>
      <c r="D184" s="601"/>
      <c r="E184" s="374"/>
      <c r="F184" s="248"/>
      <c r="G184" s="252">
        <f t="shared" si="59"/>
        <v>0</v>
      </c>
      <c r="H184" s="86" t="s">
        <v>187</v>
      </c>
      <c r="I184" s="236">
        <v>0</v>
      </c>
      <c r="J184" s="252">
        <f t="shared" si="50"/>
        <v>0</v>
      </c>
      <c r="K184" s="358"/>
      <c r="L184" s="359"/>
      <c r="M184" s="325"/>
      <c r="N184" s="228">
        <f t="shared" si="53"/>
        <v>0</v>
      </c>
      <c r="O184" s="268">
        <f t="shared" si="54"/>
        <v>0</v>
      </c>
      <c r="P184" s="345">
        <v>0</v>
      </c>
      <c r="Q184" s="272">
        <f t="shared" si="55"/>
        <v>0</v>
      </c>
      <c r="R184" s="234"/>
      <c r="S184" s="235"/>
      <c r="T184" s="236">
        <v>0</v>
      </c>
      <c r="U184" s="236">
        <v>0</v>
      </c>
      <c r="V184" s="87">
        <f t="shared" si="57"/>
        <v>1</v>
      </c>
      <c r="W184" s="276">
        <f t="shared" si="51"/>
        <v>0</v>
      </c>
      <c r="X184" s="276">
        <f t="shared" si="58"/>
        <v>0</v>
      </c>
      <c r="Y184" s="276">
        <f t="shared" si="52"/>
        <v>0</v>
      </c>
      <c r="Z184" s="276">
        <f t="shared" si="58"/>
        <v>0</v>
      </c>
      <c r="AB184" s="80"/>
      <c r="AC184" s="80"/>
      <c r="AD184" s="81"/>
      <c r="AE184" s="80"/>
      <c r="AF184" s="81"/>
      <c r="AG184" s="82"/>
      <c r="AH184" s="83"/>
      <c r="AI184" s="83"/>
      <c r="AJ184" s="84"/>
      <c r="AK184" s="80"/>
      <c r="AL184" s="80"/>
      <c r="AM184" s="80"/>
      <c r="AN184" s="80"/>
    </row>
    <row r="185" spans="2:40" s="49" customFormat="1" ht="15.6" hidden="1" customHeight="1" outlineLevel="1">
      <c r="B185" s="597"/>
      <c r="C185" s="602"/>
      <c r="D185" s="603"/>
      <c r="E185" s="374"/>
      <c r="F185" s="248"/>
      <c r="G185" s="252">
        <f t="shared" si="59"/>
        <v>0</v>
      </c>
      <c r="H185" s="86" t="s">
        <v>187</v>
      </c>
      <c r="I185" s="236">
        <v>0</v>
      </c>
      <c r="J185" s="252">
        <f t="shared" si="50"/>
        <v>0</v>
      </c>
      <c r="K185" s="358"/>
      <c r="L185" s="359"/>
      <c r="M185" s="325"/>
      <c r="N185" s="228">
        <f t="shared" si="53"/>
        <v>0</v>
      </c>
      <c r="O185" s="268">
        <f t="shared" si="54"/>
        <v>0</v>
      </c>
      <c r="P185" s="345">
        <v>0</v>
      </c>
      <c r="Q185" s="272">
        <f t="shared" si="55"/>
        <v>0</v>
      </c>
      <c r="R185" s="234"/>
      <c r="S185" s="235"/>
      <c r="T185" s="236">
        <v>0</v>
      </c>
      <c r="U185" s="236">
        <v>0</v>
      </c>
      <c r="V185" s="87">
        <f t="shared" si="57"/>
        <v>1</v>
      </c>
      <c r="W185" s="276">
        <f t="shared" si="51"/>
        <v>0</v>
      </c>
      <c r="X185" s="276">
        <f t="shared" si="58"/>
        <v>0</v>
      </c>
      <c r="Y185" s="276">
        <f t="shared" si="52"/>
        <v>0</v>
      </c>
      <c r="Z185" s="276">
        <f t="shared" si="58"/>
        <v>0</v>
      </c>
      <c r="AB185" s="80"/>
      <c r="AC185" s="80"/>
      <c r="AD185" s="81"/>
      <c r="AE185" s="80"/>
      <c r="AF185" s="81"/>
      <c r="AG185" s="82"/>
      <c r="AH185" s="83"/>
      <c r="AI185" s="83"/>
      <c r="AJ185" s="84"/>
      <c r="AK185" s="80"/>
      <c r="AL185" s="80"/>
      <c r="AM185" s="80"/>
      <c r="AN185" s="80"/>
    </row>
    <row r="186" spans="2:40" s="49" customFormat="1" ht="15.75" collapsed="1">
      <c r="B186" s="88">
        <v>2.4</v>
      </c>
      <c r="C186" s="566" t="s">
        <v>267</v>
      </c>
      <c r="D186" s="567"/>
      <c r="E186" s="219" t="s">
        <v>187</v>
      </c>
      <c r="F186" s="247">
        <f>SUM(F187:F201)</f>
        <v>0</v>
      </c>
      <c r="G186" s="247">
        <f>IF(AND(F186&lt;&gt;0,$D$31&lt;&gt;0),F186/$D$31,0)</f>
        <v>0</v>
      </c>
      <c r="H186" s="86" t="s">
        <v>187</v>
      </c>
      <c r="I186" s="216" t="s">
        <v>187</v>
      </c>
      <c r="J186" s="249">
        <f>SUM(J187:J201)</f>
        <v>0</v>
      </c>
      <c r="K186" s="230" t="s">
        <v>187</v>
      </c>
      <c r="L186" s="262" t="s">
        <v>187</v>
      </c>
      <c r="M186" s="264" t="s">
        <v>187</v>
      </c>
      <c r="N186" s="266" t="s">
        <v>187</v>
      </c>
      <c r="O186" s="269">
        <f>SUM(O187:O201)</f>
        <v>0</v>
      </c>
      <c r="P186" s="232" t="s">
        <v>187</v>
      </c>
      <c r="Q186" s="273">
        <f>SUM(Q187:Q201)</f>
        <v>0</v>
      </c>
      <c r="R186" s="231" t="s">
        <v>187</v>
      </c>
      <c r="S186" s="233" t="s">
        <v>187</v>
      </c>
      <c r="T186" s="278">
        <f>IF(W186&lt;&gt;0,W186/($F$239+$O$239),0)</f>
        <v>0</v>
      </c>
      <c r="U186" s="278">
        <f>IF(Y186&lt;&gt;0,Y186/($F$239+$O$239),0)</f>
        <v>0</v>
      </c>
      <c r="V186" s="215">
        <f t="shared" si="57"/>
        <v>1</v>
      </c>
      <c r="W186" s="277">
        <f>SUM(W187:W201)</f>
        <v>0</v>
      </c>
      <c r="X186" s="277">
        <f t="shared" si="58"/>
        <v>0</v>
      </c>
      <c r="Y186" s="277">
        <f>SUM(Y187:Y201)</f>
        <v>0</v>
      </c>
      <c r="Z186" s="277">
        <f t="shared" si="58"/>
        <v>0</v>
      </c>
      <c r="AB186" s="80"/>
      <c r="AC186" s="80"/>
      <c r="AD186" s="81"/>
      <c r="AE186" s="80"/>
      <c r="AF186" s="81"/>
      <c r="AG186" s="82"/>
      <c r="AH186" s="83"/>
      <c r="AI186" s="83"/>
      <c r="AJ186" s="84"/>
      <c r="AK186" s="80"/>
      <c r="AL186" s="80"/>
      <c r="AM186" s="80"/>
      <c r="AN186" s="80"/>
    </row>
    <row r="187" spans="2:40" s="49" customFormat="1" ht="15.6" hidden="1" customHeight="1" outlineLevel="1">
      <c r="B187" s="595">
        <v>2.4</v>
      </c>
      <c r="C187" s="598" t="s">
        <v>267</v>
      </c>
      <c r="D187" s="599"/>
      <c r="E187" s="374"/>
      <c r="F187" s="248"/>
      <c r="G187" s="252">
        <f>IF(AND(F187&lt;&gt;0,$D$31&lt;&gt;0),F187/$D$31,0)</f>
        <v>0</v>
      </c>
      <c r="H187" s="86" t="s">
        <v>187</v>
      </c>
      <c r="I187" s="236">
        <v>0</v>
      </c>
      <c r="J187" s="252">
        <f t="shared" ref="J187:J201" si="60">I187*F187</f>
        <v>0</v>
      </c>
      <c r="K187" s="358"/>
      <c r="L187" s="359"/>
      <c r="M187" s="325"/>
      <c r="N187" s="228">
        <f>IF(M187&lt;&gt;0,INT(59/M187),0)</f>
        <v>0</v>
      </c>
      <c r="O187" s="268">
        <f>F187*N187</f>
        <v>0</v>
      </c>
      <c r="P187" s="345">
        <v>0</v>
      </c>
      <c r="Q187" s="272">
        <f>O187*P187</f>
        <v>0</v>
      </c>
      <c r="R187" s="234"/>
      <c r="S187" s="235"/>
      <c r="T187" s="236">
        <v>0</v>
      </c>
      <c r="U187" s="236">
        <v>0</v>
      </c>
      <c r="V187" s="87">
        <f t="shared" si="57"/>
        <v>1</v>
      </c>
      <c r="W187" s="276">
        <f t="shared" si="51"/>
        <v>0</v>
      </c>
      <c r="X187" s="276">
        <f t="shared" si="58"/>
        <v>0</v>
      </c>
      <c r="Y187" s="276">
        <f t="shared" si="52"/>
        <v>0</v>
      </c>
      <c r="Z187" s="276">
        <f t="shared" si="58"/>
        <v>0</v>
      </c>
      <c r="AB187" s="80"/>
      <c r="AC187" s="80"/>
      <c r="AD187" s="81"/>
      <c r="AE187" s="80"/>
      <c r="AF187" s="81"/>
      <c r="AG187" s="82"/>
      <c r="AH187" s="83"/>
      <c r="AI187" s="83"/>
      <c r="AJ187" s="84"/>
      <c r="AK187" s="80"/>
      <c r="AL187" s="80"/>
      <c r="AM187" s="80"/>
      <c r="AN187" s="80"/>
    </row>
    <row r="188" spans="2:40" s="49" customFormat="1" ht="15.6" hidden="1" customHeight="1" outlineLevel="1">
      <c r="B188" s="596"/>
      <c r="C188" s="600"/>
      <c r="D188" s="601"/>
      <c r="E188" s="374"/>
      <c r="F188" s="248"/>
      <c r="G188" s="252">
        <f>IF(AND(F188&lt;&gt;0,$D$31&lt;&gt;0),F188/$D$31,0)</f>
        <v>0</v>
      </c>
      <c r="H188" s="86" t="s">
        <v>187</v>
      </c>
      <c r="I188" s="236">
        <v>0</v>
      </c>
      <c r="J188" s="252">
        <f t="shared" si="60"/>
        <v>0</v>
      </c>
      <c r="K188" s="358"/>
      <c r="L188" s="359"/>
      <c r="M188" s="325"/>
      <c r="N188" s="228">
        <f t="shared" ref="N188:N201" si="61">IF(M188&lt;&gt;0,INT(59/M188),0)</f>
        <v>0</v>
      </c>
      <c r="O188" s="268">
        <f t="shared" ref="O188:O201" si="62">F188*N188</f>
        <v>0</v>
      </c>
      <c r="P188" s="345">
        <v>0</v>
      </c>
      <c r="Q188" s="272">
        <f t="shared" ref="Q188:Q201" si="63">O188*P188</f>
        <v>0</v>
      </c>
      <c r="R188" s="234"/>
      <c r="S188" s="235"/>
      <c r="T188" s="236">
        <v>0</v>
      </c>
      <c r="U188" s="236">
        <v>0</v>
      </c>
      <c r="V188" s="87">
        <f t="shared" si="57"/>
        <v>1</v>
      </c>
      <c r="W188" s="276">
        <f t="shared" si="51"/>
        <v>0</v>
      </c>
      <c r="X188" s="276">
        <f t="shared" si="58"/>
        <v>0</v>
      </c>
      <c r="Y188" s="276">
        <f t="shared" si="52"/>
        <v>0</v>
      </c>
      <c r="Z188" s="276">
        <f t="shared" si="58"/>
        <v>0</v>
      </c>
      <c r="AB188" s="80"/>
      <c r="AC188" s="80"/>
      <c r="AD188" s="81"/>
      <c r="AE188" s="80"/>
      <c r="AF188" s="81"/>
      <c r="AG188" s="82"/>
      <c r="AH188" s="83"/>
      <c r="AI188" s="83"/>
      <c r="AJ188" s="84"/>
      <c r="AK188" s="80"/>
      <c r="AL188" s="80"/>
      <c r="AM188" s="80"/>
      <c r="AN188" s="80"/>
    </row>
    <row r="189" spans="2:40" s="49" customFormat="1" ht="15.6" hidden="1" customHeight="1" outlineLevel="1">
      <c r="B189" s="596"/>
      <c r="C189" s="600"/>
      <c r="D189" s="601"/>
      <c r="E189" s="374"/>
      <c r="F189" s="248"/>
      <c r="G189" s="252">
        <f t="shared" ref="G189:G200" si="64">IF(AND(F189&lt;&gt;0,$D$31&lt;&gt;0),F189/$D$31,0)</f>
        <v>0</v>
      </c>
      <c r="H189" s="86" t="s">
        <v>187</v>
      </c>
      <c r="I189" s="236">
        <v>0</v>
      </c>
      <c r="J189" s="252">
        <f t="shared" si="60"/>
        <v>0</v>
      </c>
      <c r="K189" s="358"/>
      <c r="L189" s="359"/>
      <c r="M189" s="325"/>
      <c r="N189" s="228">
        <f t="shared" si="61"/>
        <v>0</v>
      </c>
      <c r="O189" s="268">
        <f t="shared" si="62"/>
        <v>0</v>
      </c>
      <c r="P189" s="345">
        <v>0</v>
      </c>
      <c r="Q189" s="272">
        <f t="shared" si="63"/>
        <v>0</v>
      </c>
      <c r="R189" s="234"/>
      <c r="S189" s="235"/>
      <c r="T189" s="236">
        <v>0</v>
      </c>
      <c r="U189" s="236">
        <v>0</v>
      </c>
      <c r="V189" s="87">
        <f t="shared" si="57"/>
        <v>1</v>
      </c>
      <c r="W189" s="276">
        <f t="shared" si="51"/>
        <v>0</v>
      </c>
      <c r="X189" s="276">
        <f t="shared" si="58"/>
        <v>0</v>
      </c>
      <c r="Y189" s="276">
        <f t="shared" si="52"/>
        <v>0</v>
      </c>
      <c r="Z189" s="276">
        <f t="shared" si="58"/>
        <v>0</v>
      </c>
      <c r="AB189" s="80"/>
      <c r="AC189" s="80"/>
      <c r="AD189" s="81"/>
      <c r="AE189" s="80"/>
      <c r="AF189" s="81"/>
      <c r="AG189" s="82"/>
      <c r="AH189" s="83"/>
      <c r="AI189" s="83"/>
      <c r="AJ189" s="84"/>
      <c r="AK189" s="80"/>
      <c r="AL189" s="80"/>
      <c r="AM189" s="80"/>
      <c r="AN189" s="80"/>
    </row>
    <row r="190" spans="2:40" s="49" customFormat="1" ht="15.6" hidden="1" customHeight="1" outlineLevel="1">
      <c r="B190" s="596"/>
      <c r="C190" s="600"/>
      <c r="D190" s="601"/>
      <c r="E190" s="374"/>
      <c r="F190" s="248"/>
      <c r="G190" s="252">
        <f t="shared" si="64"/>
        <v>0</v>
      </c>
      <c r="H190" s="86" t="s">
        <v>187</v>
      </c>
      <c r="I190" s="236">
        <v>0</v>
      </c>
      <c r="J190" s="252">
        <f t="shared" si="60"/>
        <v>0</v>
      </c>
      <c r="K190" s="358"/>
      <c r="L190" s="359"/>
      <c r="M190" s="325"/>
      <c r="N190" s="228">
        <f t="shared" si="61"/>
        <v>0</v>
      </c>
      <c r="O190" s="268">
        <f t="shared" si="62"/>
        <v>0</v>
      </c>
      <c r="P190" s="345">
        <v>0</v>
      </c>
      <c r="Q190" s="272">
        <f t="shared" si="63"/>
        <v>0</v>
      </c>
      <c r="R190" s="234"/>
      <c r="S190" s="235"/>
      <c r="T190" s="236">
        <v>0</v>
      </c>
      <c r="U190" s="236">
        <v>0</v>
      </c>
      <c r="V190" s="87">
        <f t="shared" si="57"/>
        <v>1</v>
      </c>
      <c r="W190" s="276">
        <f t="shared" si="51"/>
        <v>0</v>
      </c>
      <c r="X190" s="276">
        <f t="shared" si="58"/>
        <v>0</v>
      </c>
      <c r="Y190" s="276">
        <f t="shared" si="52"/>
        <v>0</v>
      </c>
      <c r="Z190" s="276">
        <f t="shared" si="58"/>
        <v>0</v>
      </c>
      <c r="AB190" s="80"/>
      <c r="AC190" s="80"/>
      <c r="AD190" s="81"/>
      <c r="AE190" s="80"/>
      <c r="AF190" s="81"/>
      <c r="AG190" s="82"/>
      <c r="AH190" s="83"/>
      <c r="AI190" s="83"/>
      <c r="AJ190" s="84"/>
      <c r="AK190" s="80"/>
      <c r="AL190" s="80"/>
      <c r="AM190" s="80"/>
      <c r="AN190" s="80"/>
    </row>
    <row r="191" spans="2:40" s="49" customFormat="1" ht="15.6" hidden="1" customHeight="1" outlineLevel="1">
      <c r="B191" s="596"/>
      <c r="C191" s="600"/>
      <c r="D191" s="601"/>
      <c r="E191" s="374"/>
      <c r="F191" s="248"/>
      <c r="G191" s="252">
        <f t="shared" si="64"/>
        <v>0</v>
      </c>
      <c r="H191" s="86" t="s">
        <v>187</v>
      </c>
      <c r="I191" s="236">
        <v>0</v>
      </c>
      <c r="J191" s="252">
        <f t="shared" si="60"/>
        <v>0</v>
      </c>
      <c r="K191" s="358"/>
      <c r="L191" s="359"/>
      <c r="M191" s="325"/>
      <c r="N191" s="228">
        <f t="shared" si="61"/>
        <v>0</v>
      </c>
      <c r="O191" s="268">
        <f t="shared" si="62"/>
        <v>0</v>
      </c>
      <c r="P191" s="345">
        <v>0</v>
      </c>
      <c r="Q191" s="272">
        <f t="shared" si="63"/>
        <v>0</v>
      </c>
      <c r="R191" s="234"/>
      <c r="S191" s="235"/>
      <c r="T191" s="236">
        <v>0</v>
      </c>
      <c r="U191" s="236">
        <v>0</v>
      </c>
      <c r="V191" s="87">
        <f t="shared" si="57"/>
        <v>1</v>
      </c>
      <c r="W191" s="276">
        <f t="shared" si="51"/>
        <v>0</v>
      </c>
      <c r="X191" s="276">
        <f t="shared" si="58"/>
        <v>0</v>
      </c>
      <c r="Y191" s="276">
        <f t="shared" si="52"/>
        <v>0</v>
      </c>
      <c r="Z191" s="276">
        <f t="shared" si="58"/>
        <v>0</v>
      </c>
      <c r="AB191" s="80"/>
      <c r="AC191" s="80"/>
      <c r="AD191" s="81"/>
      <c r="AE191" s="80"/>
      <c r="AF191" s="81"/>
      <c r="AG191" s="82"/>
      <c r="AH191" s="83"/>
      <c r="AI191" s="83"/>
      <c r="AJ191" s="84"/>
      <c r="AK191" s="80"/>
      <c r="AL191" s="80"/>
      <c r="AM191" s="80"/>
      <c r="AN191" s="80"/>
    </row>
    <row r="192" spans="2:40" s="49" customFormat="1" ht="15.6" hidden="1" customHeight="1" outlineLevel="1">
      <c r="B192" s="596"/>
      <c r="C192" s="600"/>
      <c r="D192" s="601"/>
      <c r="E192" s="374"/>
      <c r="F192" s="248"/>
      <c r="G192" s="252">
        <f t="shared" si="64"/>
        <v>0</v>
      </c>
      <c r="H192" s="86" t="s">
        <v>187</v>
      </c>
      <c r="I192" s="236">
        <v>0</v>
      </c>
      <c r="J192" s="252">
        <f t="shared" si="60"/>
        <v>0</v>
      </c>
      <c r="K192" s="358"/>
      <c r="L192" s="359"/>
      <c r="M192" s="325"/>
      <c r="N192" s="228">
        <f t="shared" si="61"/>
        <v>0</v>
      </c>
      <c r="O192" s="268">
        <f t="shared" si="62"/>
        <v>0</v>
      </c>
      <c r="P192" s="345">
        <v>0</v>
      </c>
      <c r="Q192" s="272">
        <f t="shared" si="63"/>
        <v>0</v>
      </c>
      <c r="R192" s="234"/>
      <c r="S192" s="235"/>
      <c r="T192" s="236">
        <v>0</v>
      </c>
      <c r="U192" s="236">
        <v>0</v>
      </c>
      <c r="V192" s="87">
        <f t="shared" si="57"/>
        <v>1</v>
      </c>
      <c r="W192" s="276">
        <f t="shared" si="51"/>
        <v>0</v>
      </c>
      <c r="X192" s="276">
        <f t="shared" si="58"/>
        <v>0</v>
      </c>
      <c r="Y192" s="276">
        <f t="shared" si="52"/>
        <v>0</v>
      </c>
      <c r="Z192" s="276">
        <f t="shared" si="58"/>
        <v>0</v>
      </c>
      <c r="AB192" s="80"/>
      <c r="AC192" s="80"/>
      <c r="AD192" s="81"/>
      <c r="AE192" s="80"/>
      <c r="AF192" s="81"/>
      <c r="AG192" s="82"/>
      <c r="AH192" s="83"/>
      <c r="AI192" s="83"/>
      <c r="AJ192" s="84"/>
      <c r="AK192" s="80"/>
      <c r="AL192" s="80"/>
      <c r="AM192" s="80"/>
      <c r="AN192" s="80"/>
    </row>
    <row r="193" spans="2:40" s="49" customFormat="1" ht="15.6" hidden="1" customHeight="1" outlineLevel="1">
      <c r="B193" s="596"/>
      <c r="C193" s="600"/>
      <c r="D193" s="601"/>
      <c r="E193" s="374"/>
      <c r="F193" s="248"/>
      <c r="G193" s="252">
        <f t="shared" si="64"/>
        <v>0</v>
      </c>
      <c r="H193" s="86" t="s">
        <v>187</v>
      </c>
      <c r="I193" s="236">
        <v>0</v>
      </c>
      <c r="J193" s="252">
        <f t="shared" si="60"/>
        <v>0</v>
      </c>
      <c r="K193" s="358"/>
      <c r="L193" s="359"/>
      <c r="M193" s="325"/>
      <c r="N193" s="228">
        <f t="shared" si="61"/>
        <v>0</v>
      </c>
      <c r="O193" s="268">
        <f t="shared" si="62"/>
        <v>0</v>
      </c>
      <c r="P193" s="345">
        <v>0</v>
      </c>
      <c r="Q193" s="272">
        <f t="shared" si="63"/>
        <v>0</v>
      </c>
      <c r="R193" s="234"/>
      <c r="S193" s="235"/>
      <c r="T193" s="236">
        <v>0</v>
      </c>
      <c r="U193" s="236">
        <v>0</v>
      </c>
      <c r="V193" s="87">
        <f t="shared" si="57"/>
        <v>1</v>
      </c>
      <c r="W193" s="276">
        <f t="shared" si="51"/>
        <v>0</v>
      </c>
      <c r="X193" s="276">
        <f t="shared" si="58"/>
        <v>0</v>
      </c>
      <c r="Y193" s="276">
        <f t="shared" si="52"/>
        <v>0</v>
      </c>
      <c r="Z193" s="276">
        <f t="shared" si="58"/>
        <v>0</v>
      </c>
      <c r="AB193" s="80"/>
      <c r="AC193" s="80"/>
      <c r="AD193" s="81"/>
      <c r="AE193" s="80"/>
      <c r="AF193" s="81"/>
      <c r="AG193" s="82"/>
      <c r="AH193" s="83"/>
      <c r="AI193" s="83"/>
      <c r="AJ193" s="84"/>
      <c r="AK193" s="80"/>
      <c r="AL193" s="80"/>
      <c r="AM193" s="80"/>
      <c r="AN193" s="80"/>
    </row>
    <row r="194" spans="2:40" s="49" customFormat="1" ht="15.6" hidden="1" customHeight="1" outlineLevel="1">
      <c r="B194" s="596"/>
      <c r="C194" s="600"/>
      <c r="D194" s="601"/>
      <c r="E194" s="374"/>
      <c r="F194" s="248"/>
      <c r="G194" s="252">
        <f t="shared" si="64"/>
        <v>0</v>
      </c>
      <c r="H194" s="86" t="s">
        <v>187</v>
      </c>
      <c r="I194" s="236">
        <v>0</v>
      </c>
      <c r="J194" s="252">
        <f t="shared" si="60"/>
        <v>0</v>
      </c>
      <c r="K194" s="358"/>
      <c r="L194" s="359"/>
      <c r="M194" s="325"/>
      <c r="N194" s="228">
        <f t="shared" si="61"/>
        <v>0</v>
      </c>
      <c r="O194" s="268">
        <f t="shared" si="62"/>
        <v>0</v>
      </c>
      <c r="P194" s="345">
        <v>0</v>
      </c>
      <c r="Q194" s="272">
        <f t="shared" si="63"/>
        <v>0</v>
      </c>
      <c r="R194" s="234"/>
      <c r="S194" s="235"/>
      <c r="T194" s="236">
        <v>0</v>
      </c>
      <c r="U194" s="236">
        <v>0</v>
      </c>
      <c r="V194" s="87">
        <f t="shared" si="57"/>
        <v>1</v>
      </c>
      <c r="W194" s="276">
        <f t="shared" si="51"/>
        <v>0</v>
      </c>
      <c r="X194" s="276">
        <f t="shared" si="58"/>
        <v>0</v>
      </c>
      <c r="Y194" s="276">
        <f t="shared" si="52"/>
        <v>0</v>
      </c>
      <c r="Z194" s="276">
        <f t="shared" si="58"/>
        <v>0</v>
      </c>
      <c r="AB194" s="80"/>
      <c r="AC194" s="80"/>
      <c r="AD194" s="81"/>
      <c r="AE194" s="80"/>
      <c r="AF194" s="81"/>
      <c r="AG194" s="82"/>
      <c r="AH194" s="83"/>
      <c r="AI194" s="83"/>
      <c r="AJ194" s="84"/>
      <c r="AK194" s="80"/>
      <c r="AL194" s="80"/>
      <c r="AM194" s="80"/>
      <c r="AN194" s="80"/>
    </row>
    <row r="195" spans="2:40" s="49" customFormat="1" ht="15.6" hidden="1" customHeight="1" outlineLevel="1">
      <c r="B195" s="596"/>
      <c r="C195" s="600"/>
      <c r="D195" s="601"/>
      <c r="E195" s="374"/>
      <c r="F195" s="248"/>
      <c r="G195" s="252">
        <f t="shared" si="64"/>
        <v>0</v>
      </c>
      <c r="H195" s="86" t="s">
        <v>187</v>
      </c>
      <c r="I195" s="236">
        <v>0</v>
      </c>
      <c r="J195" s="252">
        <f t="shared" si="60"/>
        <v>0</v>
      </c>
      <c r="K195" s="358"/>
      <c r="L195" s="359"/>
      <c r="M195" s="325"/>
      <c r="N195" s="228">
        <f t="shared" si="61"/>
        <v>0</v>
      </c>
      <c r="O195" s="268">
        <f t="shared" si="62"/>
        <v>0</v>
      </c>
      <c r="P195" s="345">
        <v>0</v>
      </c>
      <c r="Q195" s="272">
        <f t="shared" si="63"/>
        <v>0</v>
      </c>
      <c r="R195" s="234"/>
      <c r="S195" s="235"/>
      <c r="T195" s="236">
        <v>0</v>
      </c>
      <c r="U195" s="236">
        <v>0</v>
      </c>
      <c r="V195" s="87">
        <f t="shared" si="57"/>
        <v>1</v>
      </c>
      <c r="W195" s="276">
        <f t="shared" si="51"/>
        <v>0</v>
      </c>
      <c r="X195" s="276">
        <f t="shared" si="58"/>
        <v>0</v>
      </c>
      <c r="Y195" s="276">
        <f t="shared" si="52"/>
        <v>0</v>
      </c>
      <c r="Z195" s="276">
        <f t="shared" si="58"/>
        <v>0</v>
      </c>
      <c r="AB195" s="80"/>
      <c r="AC195" s="80"/>
      <c r="AD195" s="81"/>
      <c r="AE195" s="80"/>
      <c r="AF195" s="81"/>
      <c r="AG195" s="82"/>
      <c r="AH195" s="83"/>
      <c r="AI195" s="83"/>
      <c r="AJ195" s="84"/>
      <c r="AK195" s="80"/>
      <c r="AL195" s="80"/>
      <c r="AM195" s="80"/>
      <c r="AN195" s="80"/>
    </row>
    <row r="196" spans="2:40" s="49" customFormat="1" ht="15.6" hidden="1" customHeight="1" outlineLevel="1">
      <c r="B196" s="596"/>
      <c r="C196" s="600"/>
      <c r="D196" s="601"/>
      <c r="E196" s="374"/>
      <c r="F196" s="248"/>
      <c r="G196" s="252">
        <f t="shared" si="64"/>
        <v>0</v>
      </c>
      <c r="H196" s="86" t="s">
        <v>187</v>
      </c>
      <c r="I196" s="236">
        <v>0</v>
      </c>
      <c r="J196" s="252">
        <f t="shared" si="60"/>
        <v>0</v>
      </c>
      <c r="K196" s="358"/>
      <c r="L196" s="359"/>
      <c r="M196" s="325"/>
      <c r="N196" s="228">
        <f t="shared" si="61"/>
        <v>0</v>
      </c>
      <c r="O196" s="268">
        <f t="shared" si="62"/>
        <v>0</v>
      </c>
      <c r="P196" s="345">
        <v>0</v>
      </c>
      <c r="Q196" s="272">
        <f t="shared" si="63"/>
        <v>0</v>
      </c>
      <c r="R196" s="234"/>
      <c r="S196" s="235"/>
      <c r="T196" s="236">
        <v>0</v>
      </c>
      <c r="U196" s="236">
        <v>0</v>
      </c>
      <c r="V196" s="87">
        <f t="shared" si="57"/>
        <v>1</v>
      </c>
      <c r="W196" s="276">
        <f t="shared" si="51"/>
        <v>0</v>
      </c>
      <c r="X196" s="276">
        <f t="shared" si="58"/>
        <v>0</v>
      </c>
      <c r="Y196" s="276">
        <f t="shared" si="52"/>
        <v>0</v>
      </c>
      <c r="Z196" s="276">
        <f t="shared" si="58"/>
        <v>0</v>
      </c>
      <c r="AB196" s="80"/>
      <c r="AC196" s="80"/>
      <c r="AD196" s="81"/>
      <c r="AE196" s="80"/>
      <c r="AF196" s="81"/>
      <c r="AG196" s="82"/>
      <c r="AH196" s="83"/>
      <c r="AI196" s="83"/>
      <c r="AJ196" s="84"/>
      <c r="AK196" s="80"/>
      <c r="AL196" s="80"/>
      <c r="AM196" s="80"/>
      <c r="AN196" s="80"/>
    </row>
    <row r="197" spans="2:40" s="49" customFormat="1" ht="15.6" hidden="1" customHeight="1" outlineLevel="1">
      <c r="B197" s="596"/>
      <c r="C197" s="600"/>
      <c r="D197" s="601"/>
      <c r="E197" s="374"/>
      <c r="F197" s="248"/>
      <c r="G197" s="252">
        <f t="shared" si="64"/>
        <v>0</v>
      </c>
      <c r="H197" s="86" t="s">
        <v>187</v>
      </c>
      <c r="I197" s="236">
        <v>0</v>
      </c>
      <c r="J197" s="252">
        <f t="shared" si="60"/>
        <v>0</v>
      </c>
      <c r="K197" s="358"/>
      <c r="L197" s="359"/>
      <c r="M197" s="325"/>
      <c r="N197" s="228">
        <f t="shared" si="61"/>
        <v>0</v>
      </c>
      <c r="O197" s="268">
        <f t="shared" si="62"/>
        <v>0</v>
      </c>
      <c r="P197" s="345">
        <v>0</v>
      </c>
      <c r="Q197" s="272">
        <f t="shared" si="63"/>
        <v>0</v>
      </c>
      <c r="R197" s="234"/>
      <c r="S197" s="235"/>
      <c r="T197" s="236">
        <v>0</v>
      </c>
      <c r="U197" s="236">
        <v>0</v>
      </c>
      <c r="V197" s="87">
        <f t="shared" si="57"/>
        <v>1</v>
      </c>
      <c r="W197" s="276">
        <f t="shared" si="51"/>
        <v>0</v>
      </c>
      <c r="X197" s="276">
        <f t="shared" si="58"/>
        <v>0</v>
      </c>
      <c r="Y197" s="276">
        <f t="shared" si="52"/>
        <v>0</v>
      </c>
      <c r="Z197" s="276">
        <f t="shared" si="58"/>
        <v>0</v>
      </c>
      <c r="AB197" s="80"/>
      <c r="AC197" s="80"/>
      <c r="AD197" s="81"/>
      <c r="AE197" s="80"/>
      <c r="AF197" s="81"/>
      <c r="AG197" s="82"/>
      <c r="AH197" s="83"/>
      <c r="AI197" s="83"/>
      <c r="AJ197" s="84"/>
      <c r="AK197" s="80"/>
      <c r="AL197" s="80"/>
      <c r="AM197" s="80"/>
      <c r="AN197" s="80"/>
    </row>
    <row r="198" spans="2:40" s="49" customFormat="1" ht="15.6" hidden="1" customHeight="1" outlineLevel="1">
      <c r="B198" s="596"/>
      <c r="C198" s="600"/>
      <c r="D198" s="601"/>
      <c r="E198" s="374"/>
      <c r="F198" s="248"/>
      <c r="G198" s="252">
        <f t="shared" si="64"/>
        <v>0</v>
      </c>
      <c r="H198" s="86" t="s">
        <v>187</v>
      </c>
      <c r="I198" s="236">
        <v>0</v>
      </c>
      <c r="J198" s="252">
        <f t="shared" si="60"/>
        <v>0</v>
      </c>
      <c r="K198" s="358"/>
      <c r="L198" s="359"/>
      <c r="M198" s="325"/>
      <c r="N198" s="228">
        <f t="shared" si="61"/>
        <v>0</v>
      </c>
      <c r="O198" s="268">
        <f t="shared" si="62"/>
        <v>0</v>
      </c>
      <c r="P198" s="345">
        <v>0</v>
      </c>
      <c r="Q198" s="272">
        <f t="shared" si="63"/>
        <v>0</v>
      </c>
      <c r="R198" s="234"/>
      <c r="S198" s="235"/>
      <c r="T198" s="236">
        <v>0</v>
      </c>
      <c r="U198" s="236">
        <v>0</v>
      </c>
      <c r="V198" s="87">
        <f t="shared" si="57"/>
        <v>1</v>
      </c>
      <c r="W198" s="276">
        <f t="shared" si="51"/>
        <v>0</v>
      </c>
      <c r="X198" s="276">
        <f t="shared" si="58"/>
        <v>0</v>
      </c>
      <c r="Y198" s="276">
        <f t="shared" si="52"/>
        <v>0</v>
      </c>
      <c r="Z198" s="276">
        <f t="shared" si="58"/>
        <v>0</v>
      </c>
      <c r="AB198" s="80"/>
      <c r="AC198" s="80"/>
      <c r="AD198" s="81"/>
      <c r="AE198" s="80"/>
      <c r="AF198" s="81"/>
      <c r="AG198" s="82"/>
      <c r="AH198" s="83"/>
      <c r="AI198" s="83"/>
      <c r="AJ198" s="84"/>
      <c r="AK198" s="80"/>
      <c r="AL198" s="80"/>
      <c r="AM198" s="80"/>
      <c r="AN198" s="80"/>
    </row>
    <row r="199" spans="2:40" s="49" customFormat="1" ht="15.6" hidden="1" customHeight="1" outlineLevel="1">
      <c r="B199" s="596"/>
      <c r="C199" s="600"/>
      <c r="D199" s="601"/>
      <c r="E199" s="374"/>
      <c r="F199" s="248"/>
      <c r="G199" s="252">
        <f t="shared" si="64"/>
        <v>0</v>
      </c>
      <c r="H199" s="86" t="s">
        <v>187</v>
      </c>
      <c r="I199" s="236">
        <v>0</v>
      </c>
      <c r="J199" s="252">
        <f t="shared" si="60"/>
        <v>0</v>
      </c>
      <c r="K199" s="358"/>
      <c r="L199" s="359"/>
      <c r="M199" s="325"/>
      <c r="N199" s="228">
        <f t="shared" si="61"/>
        <v>0</v>
      </c>
      <c r="O199" s="268">
        <f t="shared" si="62"/>
        <v>0</v>
      </c>
      <c r="P199" s="345">
        <v>0</v>
      </c>
      <c r="Q199" s="272">
        <f t="shared" si="63"/>
        <v>0</v>
      </c>
      <c r="R199" s="234"/>
      <c r="S199" s="235"/>
      <c r="T199" s="236">
        <v>0</v>
      </c>
      <c r="U199" s="236">
        <v>0</v>
      </c>
      <c r="V199" s="87">
        <f t="shared" si="57"/>
        <v>1</v>
      </c>
      <c r="W199" s="276">
        <f t="shared" si="51"/>
        <v>0</v>
      </c>
      <c r="X199" s="276">
        <f t="shared" si="58"/>
        <v>0</v>
      </c>
      <c r="Y199" s="276">
        <f t="shared" si="52"/>
        <v>0</v>
      </c>
      <c r="Z199" s="276">
        <f t="shared" si="58"/>
        <v>0</v>
      </c>
      <c r="AB199" s="80"/>
      <c r="AC199" s="80"/>
      <c r="AD199" s="81"/>
      <c r="AE199" s="80"/>
      <c r="AF199" s="81"/>
      <c r="AG199" s="82"/>
      <c r="AH199" s="83"/>
      <c r="AI199" s="83"/>
      <c r="AJ199" s="84"/>
      <c r="AK199" s="80"/>
      <c r="AL199" s="80"/>
      <c r="AM199" s="80"/>
      <c r="AN199" s="80"/>
    </row>
    <row r="200" spans="2:40" s="49" customFormat="1" ht="15.6" hidden="1" customHeight="1" outlineLevel="1">
      <c r="B200" s="596"/>
      <c r="C200" s="600"/>
      <c r="D200" s="601"/>
      <c r="E200" s="374"/>
      <c r="F200" s="248"/>
      <c r="G200" s="252">
        <f t="shared" si="64"/>
        <v>0</v>
      </c>
      <c r="H200" s="86" t="s">
        <v>187</v>
      </c>
      <c r="I200" s="236">
        <v>0</v>
      </c>
      <c r="J200" s="252">
        <f t="shared" si="60"/>
        <v>0</v>
      </c>
      <c r="K200" s="358"/>
      <c r="L200" s="359"/>
      <c r="M200" s="325"/>
      <c r="N200" s="228">
        <f t="shared" si="61"/>
        <v>0</v>
      </c>
      <c r="O200" s="268">
        <f t="shared" si="62"/>
        <v>0</v>
      </c>
      <c r="P200" s="345">
        <v>0</v>
      </c>
      <c r="Q200" s="272">
        <f t="shared" si="63"/>
        <v>0</v>
      </c>
      <c r="R200" s="234"/>
      <c r="S200" s="235"/>
      <c r="T200" s="236">
        <v>0</v>
      </c>
      <c r="U200" s="236">
        <v>0</v>
      </c>
      <c r="V200" s="87">
        <f t="shared" si="57"/>
        <v>1</v>
      </c>
      <c r="W200" s="276">
        <f t="shared" si="51"/>
        <v>0</v>
      </c>
      <c r="X200" s="276">
        <f t="shared" si="58"/>
        <v>0</v>
      </c>
      <c r="Y200" s="276">
        <f t="shared" si="52"/>
        <v>0</v>
      </c>
      <c r="Z200" s="276">
        <f t="shared" si="58"/>
        <v>0</v>
      </c>
      <c r="AB200" s="80"/>
      <c r="AC200" s="80"/>
      <c r="AD200" s="81"/>
      <c r="AE200" s="80"/>
      <c r="AF200" s="81"/>
      <c r="AG200" s="82"/>
      <c r="AH200" s="83"/>
      <c r="AI200" s="83"/>
      <c r="AJ200" s="84"/>
      <c r="AK200" s="80"/>
      <c r="AL200" s="80"/>
      <c r="AM200" s="80"/>
      <c r="AN200" s="80"/>
    </row>
    <row r="201" spans="2:40" s="49" customFormat="1" ht="15.6" hidden="1" customHeight="1" outlineLevel="1">
      <c r="B201" s="597"/>
      <c r="C201" s="602"/>
      <c r="D201" s="603"/>
      <c r="E201" s="374"/>
      <c r="F201" s="248"/>
      <c r="G201" s="252">
        <f>IF(AND(F201&lt;&gt;0,$D$31&lt;&gt;0),F201/$D$31,0)</f>
        <v>0</v>
      </c>
      <c r="H201" s="86" t="s">
        <v>187</v>
      </c>
      <c r="I201" s="236">
        <v>0</v>
      </c>
      <c r="J201" s="252">
        <f t="shared" si="60"/>
        <v>0</v>
      </c>
      <c r="K201" s="358"/>
      <c r="L201" s="359"/>
      <c r="M201" s="325"/>
      <c r="N201" s="228">
        <f t="shared" si="61"/>
        <v>0</v>
      </c>
      <c r="O201" s="268">
        <f t="shared" si="62"/>
        <v>0</v>
      </c>
      <c r="P201" s="345">
        <v>0</v>
      </c>
      <c r="Q201" s="272">
        <f t="shared" si="63"/>
        <v>0</v>
      </c>
      <c r="R201" s="234"/>
      <c r="S201" s="235"/>
      <c r="T201" s="236">
        <v>0</v>
      </c>
      <c r="U201" s="236">
        <v>0</v>
      </c>
      <c r="V201" s="87">
        <f t="shared" si="57"/>
        <v>1</v>
      </c>
      <c r="W201" s="276">
        <f t="shared" si="51"/>
        <v>0</v>
      </c>
      <c r="X201" s="276">
        <f t="shared" si="58"/>
        <v>0</v>
      </c>
      <c r="Y201" s="276">
        <f t="shared" si="52"/>
        <v>0</v>
      </c>
      <c r="Z201" s="276">
        <f t="shared" si="58"/>
        <v>0</v>
      </c>
      <c r="AB201" s="80"/>
      <c r="AC201" s="80"/>
      <c r="AD201" s="81"/>
      <c r="AE201" s="80"/>
      <c r="AF201" s="81"/>
      <c r="AG201" s="82"/>
      <c r="AH201" s="83"/>
      <c r="AI201" s="83"/>
      <c r="AJ201" s="84"/>
      <c r="AK201" s="80"/>
      <c r="AL201" s="80"/>
      <c r="AM201" s="80"/>
      <c r="AN201" s="80"/>
    </row>
    <row r="202" spans="2:40" s="49" customFormat="1" ht="15.75" collapsed="1">
      <c r="B202" s="88">
        <v>2.5</v>
      </c>
      <c r="C202" s="566" t="s">
        <v>268</v>
      </c>
      <c r="D202" s="567"/>
      <c r="E202" s="219" t="s">
        <v>187</v>
      </c>
      <c r="F202" s="247">
        <f>SUM(F203:F222)</f>
        <v>0</v>
      </c>
      <c r="G202" s="247">
        <f>IF(AND(F202&lt;&gt;0,$D$31&lt;&gt;0),F202/$D$31,0)</f>
        <v>0</v>
      </c>
      <c r="H202" s="85" cm="1">
        <f t="array" ref="H202">SUMPRODUCT((C38:D401="Superstructure: External Walls")*G38:G401)+SUMPRODUCT((C38:D401="Superstructure: Windows and External Doors")*G38:G401)</f>
        <v>0</v>
      </c>
      <c r="I202" s="216" t="s">
        <v>187</v>
      </c>
      <c r="J202" s="249">
        <f>SUM(J203:J222)</f>
        <v>0</v>
      </c>
      <c r="K202" s="230" t="s">
        <v>187</v>
      </c>
      <c r="L202" s="262" t="s">
        <v>187</v>
      </c>
      <c r="M202" s="264" t="s">
        <v>187</v>
      </c>
      <c r="N202" s="266" t="s">
        <v>187</v>
      </c>
      <c r="O202" s="269">
        <f>SUM(O203:O222)</f>
        <v>0</v>
      </c>
      <c r="P202" s="232" t="s">
        <v>187</v>
      </c>
      <c r="Q202" s="273">
        <f>SUM(Q203:Q222)</f>
        <v>0</v>
      </c>
      <c r="R202" s="231" t="s">
        <v>187</v>
      </c>
      <c r="S202" s="233" t="s">
        <v>187</v>
      </c>
      <c r="T202" s="278">
        <f>IF(W202&lt;&gt;0,W202/($F$255+$O$255),0)</f>
        <v>0</v>
      </c>
      <c r="U202" s="278">
        <f>IF(Y202&lt;&gt;0,Y202/($F$255+$O$255),0)</f>
        <v>0</v>
      </c>
      <c r="V202" s="215">
        <f t="shared" si="57"/>
        <v>1</v>
      </c>
      <c r="W202" s="277">
        <f>SUM(W203:W222)</f>
        <v>0</v>
      </c>
      <c r="X202" s="277">
        <f t="shared" si="58"/>
        <v>0</v>
      </c>
      <c r="Y202" s="277">
        <f>SUM(Y203:Y222)</f>
        <v>0</v>
      </c>
      <c r="Z202" s="277">
        <f t="shared" si="58"/>
        <v>0</v>
      </c>
      <c r="AB202" s="80"/>
      <c r="AC202" s="80"/>
      <c r="AD202" s="81"/>
      <c r="AE202" s="80"/>
      <c r="AF202" s="81"/>
      <c r="AG202" s="82"/>
      <c r="AH202" s="83"/>
      <c r="AI202" s="83"/>
      <c r="AJ202" s="84"/>
      <c r="AK202" s="80"/>
      <c r="AL202" s="80"/>
      <c r="AM202" s="80"/>
      <c r="AN202" s="80"/>
    </row>
    <row r="203" spans="2:40" s="49" customFormat="1" ht="15.6" hidden="1" customHeight="1" outlineLevel="1">
      <c r="B203" s="595">
        <v>2.5</v>
      </c>
      <c r="C203" s="598" t="s">
        <v>268</v>
      </c>
      <c r="D203" s="599"/>
      <c r="E203" s="374"/>
      <c r="F203" s="248"/>
      <c r="G203" s="252">
        <f>IF(AND(F203&lt;&gt;0,$D$31&lt;&gt;0),F203/$D$31,0)</f>
        <v>0</v>
      </c>
      <c r="H203" s="86" t="s">
        <v>187</v>
      </c>
      <c r="I203" s="236">
        <v>0</v>
      </c>
      <c r="J203" s="252">
        <f t="shared" ref="J203:J222" si="65">I203*F203</f>
        <v>0</v>
      </c>
      <c r="K203" s="358"/>
      <c r="L203" s="359"/>
      <c r="M203" s="325"/>
      <c r="N203" s="228">
        <f>IF(M203&lt;&gt;0,INT(59/M203),0)</f>
        <v>0</v>
      </c>
      <c r="O203" s="268">
        <f>F203*N203</f>
        <v>0</v>
      </c>
      <c r="P203" s="345">
        <v>0</v>
      </c>
      <c r="Q203" s="272">
        <f>O203*P203</f>
        <v>0</v>
      </c>
      <c r="R203" s="234"/>
      <c r="S203" s="235"/>
      <c r="T203" s="236">
        <v>0</v>
      </c>
      <c r="U203" s="236">
        <v>0</v>
      </c>
      <c r="V203" s="87">
        <f t="shared" si="57"/>
        <v>1</v>
      </c>
      <c r="W203" s="276">
        <f t="shared" ref="W203:W222" si="66">T203*(F203+O203)</f>
        <v>0</v>
      </c>
      <c r="X203" s="276">
        <f t="shared" si="58"/>
        <v>0</v>
      </c>
      <c r="Y203" s="276">
        <f t="shared" ref="Y203:Y222" si="67">U203*(F203+O203)</f>
        <v>0</v>
      </c>
      <c r="Z203" s="276">
        <f t="shared" si="58"/>
        <v>0</v>
      </c>
      <c r="AB203" s="80"/>
      <c r="AC203" s="80"/>
      <c r="AD203" s="81"/>
      <c r="AE203" s="80"/>
      <c r="AF203" s="81"/>
      <c r="AG203" s="82"/>
      <c r="AH203" s="83"/>
      <c r="AI203" s="83"/>
      <c r="AJ203" s="84"/>
      <c r="AK203" s="80"/>
      <c r="AL203" s="80"/>
      <c r="AM203" s="80"/>
      <c r="AN203" s="80"/>
    </row>
    <row r="204" spans="2:40" s="49" customFormat="1" ht="15.6" hidden="1" customHeight="1" outlineLevel="1">
      <c r="B204" s="596"/>
      <c r="C204" s="600"/>
      <c r="D204" s="601"/>
      <c r="E204" s="374"/>
      <c r="F204" s="248"/>
      <c r="G204" s="252">
        <f>IF(AND(F204&lt;&gt;0,$D$31&lt;&gt;0),F204/$D$31,0)</f>
        <v>0</v>
      </c>
      <c r="H204" s="86" t="s">
        <v>187</v>
      </c>
      <c r="I204" s="236">
        <v>0</v>
      </c>
      <c r="J204" s="252">
        <f t="shared" si="65"/>
        <v>0</v>
      </c>
      <c r="K204" s="358"/>
      <c r="L204" s="359"/>
      <c r="M204" s="325"/>
      <c r="N204" s="228">
        <f t="shared" ref="N204:N222" si="68">IF(M204&lt;&gt;0,INT(59/M204),0)</f>
        <v>0</v>
      </c>
      <c r="O204" s="268">
        <f t="shared" ref="O204:O222" si="69">F204*N204</f>
        <v>0</v>
      </c>
      <c r="P204" s="345">
        <v>0</v>
      </c>
      <c r="Q204" s="272">
        <f t="shared" ref="Q204:Q222" si="70">O204*P204</f>
        <v>0</v>
      </c>
      <c r="R204" s="234"/>
      <c r="S204" s="235"/>
      <c r="T204" s="236">
        <v>0</v>
      </c>
      <c r="U204" s="236">
        <v>0</v>
      </c>
      <c r="V204" s="87">
        <f t="shared" si="57"/>
        <v>1</v>
      </c>
      <c r="W204" s="276">
        <f t="shared" si="66"/>
        <v>0</v>
      </c>
      <c r="X204" s="276">
        <f t="shared" si="58"/>
        <v>0</v>
      </c>
      <c r="Y204" s="276">
        <f t="shared" si="67"/>
        <v>0</v>
      </c>
      <c r="Z204" s="276">
        <f t="shared" si="58"/>
        <v>0</v>
      </c>
      <c r="AB204" s="80"/>
      <c r="AC204" s="80"/>
      <c r="AD204" s="81"/>
      <c r="AE204" s="80"/>
      <c r="AF204" s="81"/>
      <c r="AG204" s="82"/>
      <c r="AH204" s="83"/>
      <c r="AI204" s="83"/>
      <c r="AJ204" s="84"/>
      <c r="AK204" s="80"/>
      <c r="AL204" s="80"/>
      <c r="AM204" s="80"/>
      <c r="AN204" s="80"/>
    </row>
    <row r="205" spans="2:40" s="49" customFormat="1" ht="15.6" hidden="1" customHeight="1" outlineLevel="1">
      <c r="B205" s="596"/>
      <c r="C205" s="600"/>
      <c r="D205" s="601"/>
      <c r="E205" s="374"/>
      <c r="F205" s="248"/>
      <c r="G205" s="252">
        <f t="shared" ref="G205:G216" si="71">IF(AND(F205&lt;&gt;0,$D$31&lt;&gt;0),F205/$D$31,0)</f>
        <v>0</v>
      </c>
      <c r="H205" s="86" t="s">
        <v>187</v>
      </c>
      <c r="I205" s="236">
        <v>0</v>
      </c>
      <c r="J205" s="252">
        <f t="shared" si="65"/>
        <v>0</v>
      </c>
      <c r="K205" s="358"/>
      <c r="L205" s="359"/>
      <c r="M205" s="325"/>
      <c r="N205" s="228">
        <f t="shared" si="68"/>
        <v>0</v>
      </c>
      <c r="O205" s="268">
        <f t="shared" si="69"/>
        <v>0</v>
      </c>
      <c r="P205" s="345">
        <v>0</v>
      </c>
      <c r="Q205" s="272">
        <f t="shared" si="70"/>
        <v>0</v>
      </c>
      <c r="R205" s="234"/>
      <c r="S205" s="235"/>
      <c r="T205" s="236">
        <v>0</v>
      </c>
      <c r="U205" s="236">
        <v>0</v>
      </c>
      <c r="V205" s="87">
        <f t="shared" si="57"/>
        <v>1</v>
      </c>
      <c r="W205" s="276">
        <f t="shared" si="66"/>
        <v>0</v>
      </c>
      <c r="X205" s="276">
        <f t="shared" si="58"/>
        <v>0</v>
      </c>
      <c r="Y205" s="276">
        <f t="shared" si="67"/>
        <v>0</v>
      </c>
      <c r="Z205" s="276">
        <f t="shared" si="58"/>
        <v>0</v>
      </c>
      <c r="AB205" s="80"/>
      <c r="AC205" s="80"/>
      <c r="AD205" s="81"/>
      <c r="AE205" s="80"/>
      <c r="AF205" s="81"/>
      <c r="AG205" s="82"/>
      <c r="AH205" s="83"/>
      <c r="AI205" s="83"/>
      <c r="AJ205" s="84"/>
      <c r="AK205" s="80"/>
      <c r="AL205" s="80"/>
      <c r="AM205" s="80"/>
      <c r="AN205" s="80"/>
    </row>
    <row r="206" spans="2:40" s="49" customFormat="1" ht="15.6" hidden="1" customHeight="1" outlineLevel="1">
      <c r="B206" s="596"/>
      <c r="C206" s="600"/>
      <c r="D206" s="601"/>
      <c r="E206" s="374"/>
      <c r="F206" s="248"/>
      <c r="G206" s="252">
        <f t="shared" si="71"/>
        <v>0</v>
      </c>
      <c r="H206" s="86" t="s">
        <v>187</v>
      </c>
      <c r="I206" s="236">
        <v>0</v>
      </c>
      <c r="J206" s="252">
        <f t="shared" si="65"/>
        <v>0</v>
      </c>
      <c r="K206" s="358"/>
      <c r="L206" s="359"/>
      <c r="M206" s="325"/>
      <c r="N206" s="228">
        <f t="shared" si="68"/>
        <v>0</v>
      </c>
      <c r="O206" s="268">
        <f t="shared" si="69"/>
        <v>0</v>
      </c>
      <c r="P206" s="345">
        <v>0</v>
      </c>
      <c r="Q206" s="272">
        <f t="shared" si="70"/>
        <v>0</v>
      </c>
      <c r="R206" s="234"/>
      <c r="S206" s="235"/>
      <c r="T206" s="236">
        <v>0</v>
      </c>
      <c r="U206" s="236">
        <v>0</v>
      </c>
      <c r="V206" s="87">
        <f t="shared" si="57"/>
        <v>1</v>
      </c>
      <c r="W206" s="276">
        <f t="shared" si="66"/>
        <v>0</v>
      </c>
      <c r="X206" s="276">
        <f t="shared" si="58"/>
        <v>0</v>
      </c>
      <c r="Y206" s="276">
        <f t="shared" si="67"/>
        <v>0</v>
      </c>
      <c r="Z206" s="276">
        <f t="shared" si="58"/>
        <v>0</v>
      </c>
      <c r="AB206" s="80"/>
      <c r="AC206" s="80"/>
      <c r="AD206" s="81"/>
      <c r="AE206" s="80"/>
      <c r="AF206" s="81"/>
      <c r="AG206" s="82"/>
      <c r="AH206" s="83"/>
      <c r="AI206" s="83"/>
      <c r="AJ206" s="84"/>
      <c r="AK206" s="80"/>
      <c r="AL206" s="80"/>
      <c r="AM206" s="80"/>
      <c r="AN206" s="80"/>
    </row>
    <row r="207" spans="2:40" s="49" customFormat="1" ht="15.6" hidden="1" customHeight="1" outlineLevel="1">
      <c r="B207" s="596"/>
      <c r="C207" s="600"/>
      <c r="D207" s="601"/>
      <c r="E207" s="374"/>
      <c r="F207" s="248"/>
      <c r="G207" s="252">
        <f t="shared" si="71"/>
        <v>0</v>
      </c>
      <c r="H207" s="86" t="s">
        <v>187</v>
      </c>
      <c r="I207" s="236">
        <v>0</v>
      </c>
      <c r="J207" s="252">
        <f t="shared" si="65"/>
        <v>0</v>
      </c>
      <c r="K207" s="358"/>
      <c r="L207" s="359"/>
      <c r="M207" s="325"/>
      <c r="N207" s="228">
        <f t="shared" si="68"/>
        <v>0</v>
      </c>
      <c r="O207" s="268">
        <f t="shared" si="69"/>
        <v>0</v>
      </c>
      <c r="P207" s="345">
        <v>0</v>
      </c>
      <c r="Q207" s="272">
        <f t="shared" si="70"/>
        <v>0</v>
      </c>
      <c r="R207" s="234"/>
      <c r="S207" s="235"/>
      <c r="T207" s="236">
        <v>0</v>
      </c>
      <c r="U207" s="236">
        <v>0</v>
      </c>
      <c r="V207" s="87">
        <f t="shared" si="57"/>
        <v>1</v>
      </c>
      <c r="W207" s="276">
        <f t="shared" si="66"/>
        <v>0</v>
      </c>
      <c r="X207" s="276">
        <f t="shared" si="58"/>
        <v>0</v>
      </c>
      <c r="Y207" s="276">
        <f t="shared" si="67"/>
        <v>0</v>
      </c>
      <c r="Z207" s="276">
        <f t="shared" si="58"/>
        <v>0</v>
      </c>
      <c r="AB207" s="80"/>
      <c r="AC207" s="80"/>
      <c r="AD207" s="81"/>
      <c r="AE207" s="80"/>
      <c r="AF207" s="81"/>
      <c r="AG207" s="82"/>
      <c r="AH207" s="83"/>
      <c r="AI207" s="83"/>
      <c r="AJ207" s="84"/>
      <c r="AK207" s="80"/>
      <c r="AL207" s="80"/>
      <c r="AM207" s="80"/>
      <c r="AN207" s="80"/>
    </row>
    <row r="208" spans="2:40" s="49" customFormat="1" ht="15.6" hidden="1" customHeight="1" outlineLevel="1">
      <c r="B208" s="596"/>
      <c r="C208" s="600"/>
      <c r="D208" s="601"/>
      <c r="E208" s="374"/>
      <c r="F208" s="248"/>
      <c r="G208" s="252">
        <f t="shared" si="71"/>
        <v>0</v>
      </c>
      <c r="H208" s="86" t="s">
        <v>187</v>
      </c>
      <c r="I208" s="236">
        <v>0</v>
      </c>
      <c r="J208" s="252">
        <f t="shared" si="65"/>
        <v>0</v>
      </c>
      <c r="K208" s="358"/>
      <c r="L208" s="359"/>
      <c r="M208" s="325"/>
      <c r="N208" s="228">
        <f t="shared" si="68"/>
        <v>0</v>
      </c>
      <c r="O208" s="268">
        <f t="shared" si="69"/>
        <v>0</v>
      </c>
      <c r="P208" s="345">
        <v>0</v>
      </c>
      <c r="Q208" s="272">
        <f t="shared" si="70"/>
        <v>0</v>
      </c>
      <c r="R208" s="234"/>
      <c r="S208" s="235"/>
      <c r="T208" s="236">
        <v>0</v>
      </c>
      <c r="U208" s="236">
        <v>0</v>
      </c>
      <c r="V208" s="87">
        <f t="shared" si="57"/>
        <v>1</v>
      </c>
      <c r="W208" s="276">
        <f t="shared" si="66"/>
        <v>0</v>
      </c>
      <c r="X208" s="276">
        <f t="shared" si="58"/>
        <v>0</v>
      </c>
      <c r="Y208" s="276">
        <f t="shared" si="67"/>
        <v>0</v>
      </c>
      <c r="Z208" s="276">
        <f t="shared" si="58"/>
        <v>0</v>
      </c>
      <c r="AB208" s="80"/>
      <c r="AC208" s="80"/>
      <c r="AD208" s="81"/>
      <c r="AE208" s="80"/>
      <c r="AF208" s="81"/>
      <c r="AG208" s="82"/>
      <c r="AH208" s="83"/>
      <c r="AI208" s="83"/>
      <c r="AJ208" s="84"/>
      <c r="AK208" s="80"/>
      <c r="AL208" s="80"/>
      <c r="AM208" s="80"/>
      <c r="AN208" s="80"/>
    </row>
    <row r="209" spans="2:40" s="49" customFormat="1" ht="15.6" hidden="1" customHeight="1" outlineLevel="1">
      <c r="B209" s="596"/>
      <c r="C209" s="600"/>
      <c r="D209" s="601"/>
      <c r="E209" s="374"/>
      <c r="F209" s="248"/>
      <c r="G209" s="252">
        <f t="shared" si="71"/>
        <v>0</v>
      </c>
      <c r="H209" s="86" t="s">
        <v>187</v>
      </c>
      <c r="I209" s="236">
        <v>0</v>
      </c>
      <c r="J209" s="252">
        <f t="shared" si="65"/>
        <v>0</v>
      </c>
      <c r="K209" s="358"/>
      <c r="L209" s="359"/>
      <c r="M209" s="325"/>
      <c r="N209" s="228">
        <f t="shared" si="68"/>
        <v>0</v>
      </c>
      <c r="O209" s="268">
        <f t="shared" si="69"/>
        <v>0</v>
      </c>
      <c r="P209" s="345">
        <v>0</v>
      </c>
      <c r="Q209" s="272">
        <f t="shared" si="70"/>
        <v>0</v>
      </c>
      <c r="R209" s="234"/>
      <c r="S209" s="235"/>
      <c r="T209" s="236">
        <v>0</v>
      </c>
      <c r="U209" s="236">
        <v>0</v>
      </c>
      <c r="V209" s="87">
        <f t="shared" si="57"/>
        <v>1</v>
      </c>
      <c r="W209" s="276">
        <f t="shared" si="66"/>
        <v>0</v>
      </c>
      <c r="X209" s="276">
        <f t="shared" si="58"/>
        <v>0</v>
      </c>
      <c r="Y209" s="276">
        <f t="shared" si="67"/>
        <v>0</v>
      </c>
      <c r="Z209" s="276">
        <f t="shared" si="58"/>
        <v>0</v>
      </c>
      <c r="AB209" s="80"/>
      <c r="AC209" s="80"/>
      <c r="AD209" s="81"/>
      <c r="AE209" s="80"/>
      <c r="AF209" s="81"/>
      <c r="AG209" s="82"/>
      <c r="AH209" s="83"/>
      <c r="AI209" s="83"/>
      <c r="AJ209" s="84"/>
      <c r="AK209" s="80"/>
      <c r="AL209" s="80"/>
      <c r="AM209" s="80"/>
      <c r="AN209" s="80"/>
    </row>
    <row r="210" spans="2:40" s="49" customFormat="1" ht="15.6" hidden="1" customHeight="1" outlineLevel="1">
      <c r="B210" s="596"/>
      <c r="C210" s="600"/>
      <c r="D210" s="601"/>
      <c r="E210" s="374"/>
      <c r="F210" s="248"/>
      <c r="G210" s="252">
        <f t="shared" si="71"/>
        <v>0</v>
      </c>
      <c r="H210" s="86" t="s">
        <v>187</v>
      </c>
      <c r="I210" s="236">
        <v>0</v>
      </c>
      <c r="J210" s="252">
        <f t="shared" si="65"/>
        <v>0</v>
      </c>
      <c r="K210" s="358"/>
      <c r="L210" s="359"/>
      <c r="M210" s="325"/>
      <c r="N210" s="228">
        <f t="shared" si="68"/>
        <v>0</v>
      </c>
      <c r="O210" s="268">
        <f t="shared" si="69"/>
        <v>0</v>
      </c>
      <c r="P210" s="345">
        <v>0</v>
      </c>
      <c r="Q210" s="272">
        <f t="shared" si="70"/>
        <v>0</v>
      </c>
      <c r="R210" s="234"/>
      <c r="S210" s="235"/>
      <c r="T210" s="236">
        <v>0</v>
      </c>
      <c r="U210" s="236">
        <v>0</v>
      </c>
      <c r="V210" s="87">
        <f t="shared" si="57"/>
        <v>1</v>
      </c>
      <c r="W210" s="276">
        <f t="shared" si="66"/>
        <v>0</v>
      </c>
      <c r="X210" s="276">
        <f t="shared" si="58"/>
        <v>0</v>
      </c>
      <c r="Y210" s="276">
        <f t="shared" si="67"/>
        <v>0</v>
      </c>
      <c r="Z210" s="276">
        <f t="shared" si="58"/>
        <v>0</v>
      </c>
      <c r="AB210" s="80"/>
      <c r="AC210" s="80"/>
      <c r="AD210" s="81"/>
      <c r="AE210" s="80"/>
      <c r="AF210" s="81"/>
      <c r="AG210" s="82"/>
      <c r="AH210" s="83"/>
      <c r="AI210" s="83"/>
      <c r="AJ210" s="84"/>
      <c r="AK210" s="80"/>
      <c r="AL210" s="80"/>
      <c r="AM210" s="80"/>
      <c r="AN210" s="80"/>
    </row>
    <row r="211" spans="2:40" s="49" customFormat="1" ht="15.6" hidden="1" customHeight="1" outlineLevel="1">
      <c r="B211" s="596"/>
      <c r="C211" s="600"/>
      <c r="D211" s="601"/>
      <c r="E211" s="374"/>
      <c r="F211" s="248"/>
      <c r="G211" s="252">
        <f t="shared" si="71"/>
        <v>0</v>
      </c>
      <c r="H211" s="86" t="s">
        <v>187</v>
      </c>
      <c r="I211" s="236">
        <v>0</v>
      </c>
      <c r="J211" s="252">
        <f t="shared" si="65"/>
        <v>0</v>
      </c>
      <c r="K211" s="358"/>
      <c r="L211" s="359"/>
      <c r="M211" s="325"/>
      <c r="N211" s="228">
        <f t="shared" si="68"/>
        <v>0</v>
      </c>
      <c r="O211" s="268">
        <f t="shared" si="69"/>
        <v>0</v>
      </c>
      <c r="P211" s="345">
        <v>0</v>
      </c>
      <c r="Q211" s="272">
        <f t="shared" si="70"/>
        <v>0</v>
      </c>
      <c r="R211" s="234"/>
      <c r="S211" s="235"/>
      <c r="T211" s="236">
        <v>0</v>
      </c>
      <c r="U211" s="236">
        <v>0</v>
      </c>
      <c r="V211" s="87">
        <f t="shared" si="57"/>
        <v>1</v>
      </c>
      <c r="W211" s="276">
        <f t="shared" si="66"/>
        <v>0</v>
      </c>
      <c r="X211" s="276">
        <f t="shared" si="58"/>
        <v>0</v>
      </c>
      <c r="Y211" s="276">
        <f t="shared" si="67"/>
        <v>0</v>
      </c>
      <c r="Z211" s="276">
        <f t="shared" si="58"/>
        <v>0</v>
      </c>
      <c r="AB211" s="80"/>
      <c r="AC211" s="80"/>
      <c r="AD211" s="81"/>
      <c r="AE211" s="80"/>
      <c r="AF211" s="81"/>
      <c r="AG211" s="82"/>
      <c r="AH211" s="83"/>
      <c r="AI211" s="83"/>
      <c r="AJ211" s="84"/>
      <c r="AK211" s="80"/>
      <c r="AL211" s="80"/>
      <c r="AM211" s="80"/>
      <c r="AN211" s="80"/>
    </row>
    <row r="212" spans="2:40" s="49" customFormat="1" ht="15.6" hidden="1" customHeight="1" outlineLevel="1">
      <c r="B212" s="596"/>
      <c r="C212" s="600"/>
      <c r="D212" s="601"/>
      <c r="E212" s="374"/>
      <c r="F212" s="248"/>
      <c r="G212" s="252">
        <f t="shared" si="71"/>
        <v>0</v>
      </c>
      <c r="H212" s="86" t="s">
        <v>187</v>
      </c>
      <c r="I212" s="236">
        <v>0</v>
      </c>
      <c r="J212" s="252">
        <f t="shared" si="65"/>
        <v>0</v>
      </c>
      <c r="K212" s="358"/>
      <c r="L212" s="359"/>
      <c r="M212" s="325"/>
      <c r="N212" s="228">
        <f t="shared" si="68"/>
        <v>0</v>
      </c>
      <c r="O212" s="268">
        <f t="shared" si="69"/>
        <v>0</v>
      </c>
      <c r="P212" s="345">
        <v>0</v>
      </c>
      <c r="Q212" s="272">
        <f t="shared" si="70"/>
        <v>0</v>
      </c>
      <c r="R212" s="234"/>
      <c r="S212" s="235"/>
      <c r="T212" s="236">
        <v>0</v>
      </c>
      <c r="U212" s="236">
        <v>0</v>
      </c>
      <c r="V212" s="87">
        <f t="shared" si="57"/>
        <v>1</v>
      </c>
      <c r="W212" s="276">
        <f t="shared" si="66"/>
        <v>0</v>
      </c>
      <c r="X212" s="276">
        <f t="shared" si="58"/>
        <v>0</v>
      </c>
      <c r="Y212" s="276">
        <f t="shared" si="67"/>
        <v>0</v>
      </c>
      <c r="Z212" s="276">
        <f t="shared" si="58"/>
        <v>0</v>
      </c>
      <c r="AB212" s="80"/>
      <c r="AC212" s="80"/>
      <c r="AD212" s="81"/>
      <c r="AE212" s="80"/>
      <c r="AF212" s="81"/>
      <c r="AG212" s="82"/>
      <c r="AH212" s="83"/>
      <c r="AI212" s="83"/>
      <c r="AJ212" s="84"/>
      <c r="AK212" s="80"/>
      <c r="AL212" s="80"/>
      <c r="AM212" s="80"/>
      <c r="AN212" s="80"/>
    </row>
    <row r="213" spans="2:40" s="49" customFormat="1" ht="15.6" hidden="1" customHeight="1" outlineLevel="1">
      <c r="B213" s="596"/>
      <c r="C213" s="600"/>
      <c r="D213" s="601"/>
      <c r="E213" s="374"/>
      <c r="F213" s="248"/>
      <c r="G213" s="252">
        <f t="shared" si="71"/>
        <v>0</v>
      </c>
      <c r="H213" s="86" t="s">
        <v>187</v>
      </c>
      <c r="I213" s="236">
        <v>0</v>
      </c>
      <c r="J213" s="252">
        <f t="shared" si="65"/>
        <v>0</v>
      </c>
      <c r="K213" s="358"/>
      <c r="L213" s="359"/>
      <c r="M213" s="325"/>
      <c r="N213" s="228">
        <f t="shared" si="68"/>
        <v>0</v>
      </c>
      <c r="O213" s="268">
        <f t="shared" si="69"/>
        <v>0</v>
      </c>
      <c r="P213" s="345">
        <v>0</v>
      </c>
      <c r="Q213" s="272">
        <f t="shared" si="70"/>
        <v>0</v>
      </c>
      <c r="R213" s="234"/>
      <c r="S213" s="235"/>
      <c r="T213" s="236">
        <v>0</v>
      </c>
      <c r="U213" s="236">
        <v>0</v>
      </c>
      <c r="V213" s="87">
        <f t="shared" si="57"/>
        <v>1</v>
      </c>
      <c r="W213" s="276">
        <f t="shared" si="66"/>
        <v>0</v>
      </c>
      <c r="X213" s="276">
        <f t="shared" si="58"/>
        <v>0</v>
      </c>
      <c r="Y213" s="276">
        <f t="shared" si="67"/>
        <v>0</v>
      </c>
      <c r="Z213" s="276">
        <f t="shared" si="58"/>
        <v>0</v>
      </c>
      <c r="AB213" s="80"/>
      <c r="AC213" s="80"/>
      <c r="AD213" s="81"/>
      <c r="AE213" s="80"/>
      <c r="AF213" s="81"/>
      <c r="AG213" s="82"/>
      <c r="AH213" s="83"/>
      <c r="AI213" s="83"/>
      <c r="AJ213" s="84"/>
      <c r="AK213" s="80"/>
      <c r="AL213" s="80"/>
      <c r="AM213" s="80"/>
      <c r="AN213" s="80"/>
    </row>
    <row r="214" spans="2:40" s="49" customFormat="1" ht="15.6" hidden="1" customHeight="1" outlineLevel="1">
      <c r="B214" s="596"/>
      <c r="C214" s="600"/>
      <c r="D214" s="601"/>
      <c r="E214" s="374"/>
      <c r="F214" s="248"/>
      <c r="G214" s="252">
        <f t="shared" si="71"/>
        <v>0</v>
      </c>
      <c r="H214" s="86" t="s">
        <v>187</v>
      </c>
      <c r="I214" s="236">
        <v>0</v>
      </c>
      <c r="J214" s="252">
        <f t="shared" si="65"/>
        <v>0</v>
      </c>
      <c r="K214" s="358"/>
      <c r="L214" s="359"/>
      <c r="M214" s="325"/>
      <c r="N214" s="228">
        <f t="shared" si="68"/>
        <v>0</v>
      </c>
      <c r="O214" s="268">
        <f t="shared" si="69"/>
        <v>0</v>
      </c>
      <c r="P214" s="345">
        <v>0</v>
      </c>
      <c r="Q214" s="272">
        <f t="shared" si="70"/>
        <v>0</v>
      </c>
      <c r="R214" s="234"/>
      <c r="S214" s="235"/>
      <c r="T214" s="236">
        <v>0</v>
      </c>
      <c r="U214" s="236">
        <v>0</v>
      </c>
      <c r="V214" s="87">
        <f t="shared" si="57"/>
        <v>1</v>
      </c>
      <c r="W214" s="276">
        <f t="shared" si="66"/>
        <v>0</v>
      </c>
      <c r="X214" s="276">
        <f t="shared" si="58"/>
        <v>0</v>
      </c>
      <c r="Y214" s="276">
        <f t="shared" si="67"/>
        <v>0</v>
      </c>
      <c r="Z214" s="276">
        <f t="shared" si="58"/>
        <v>0</v>
      </c>
      <c r="AB214" s="80"/>
      <c r="AC214" s="80"/>
      <c r="AD214" s="81"/>
      <c r="AE214" s="80"/>
      <c r="AF214" s="81"/>
      <c r="AG214" s="82"/>
      <c r="AH214" s="83"/>
      <c r="AI214" s="83"/>
      <c r="AJ214" s="84"/>
      <c r="AK214" s="80"/>
      <c r="AL214" s="80"/>
      <c r="AM214" s="80"/>
      <c r="AN214" s="80"/>
    </row>
    <row r="215" spans="2:40" s="49" customFormat="1" ht="15.6" hidden="1" customHeight="1" outlineLevel="1">
      <c r="B215" s="596"/>
      <c r="C215" s="600"/>
      <c r="D215" s="601"/>
      <c r="E215" s="374"/>
      <c r="F215" s="248"/>
      <c r="G215" s="252">
        <f t="shared" si="71"/>
        <v>0</v>
      </c>
      <c r="H215" s="86" t="s">
        <v>187</v>
      </c>
      <c r="I215" s="236">
        <v>0</v>
      </c>
      <c r="J215" s="252">
        <f t="shared" si="65"/>
        <v>0</v>
      </c>
      <c r="K215" s="358"/>
      <c r="L215" s="359"/>
      <c r="M215" s="325"/>
      <c r="N215" s="228">
        <f t="shared" si="68"/>
        <v>0</v>
      </c>
      <c r="O215" s="268">
        <f t="shared" si="69"/>
        <v>0</v>
      </c>
      <c r="P215" s="345">
        <v>0</v>
      </c>
      <c r="Q215" s="272">
        <f t="shared" si="70"/>
        <v>0</v>
      </c>
      <c r="R215" s="234"/>
      <c r="S215" s="235"/>
      <c r="T215" s="236">
        <v>0</v>
      </c>
      <c r="U215" s="236">
        <v>0</v>
      </c>
      <c r="V215" s="87">
        <f t="shared" si="57"/>
        <v>1</v>
      </c>
      <c r="W215" s="276">
        <f t="shared" si="66"/>
        <v>0</v>
      </c>
      <c r="X215" s="276">
        <f t="shared" si="58"/>
        <v>0</v>
      </c>
      <c r="Y215" s="276">
        <f t="shared" si="67"/>
        <v>0</v>
      </c>
      <c r="Z215" s="276">
        <f t="shared" si="58"/>
        <v>0</v>
      </c>
      <c r="AB215" s="80"/>
      <c r="AC215" s="80"/>
      <c r="AD215" s="81"/>
      <c r="AE215" s="80"/>
      <c r="AF215" s="81"/>
      <c r="AG215" s="82"/>
      <c r="AH215" s="83"/>
      <c r="AI215" s="83"/>
      <c r="AJ215" s="84"/>
      <c r="AK215" s="80"/>
      <c r="AL215" s="80"/>
      <c r="AM215" s="80"/>
      <c r="AN215" s="80"/>
    </row>
    <row r="216" spans="2:40" s="49" customFormat="1" ht="15.6" hidden="1" customHeight="1" outlineLevel="1">
      <c r="B216" s="596"/>
      <c r="C216" s="600"/>
      <c r="D216" s="601"/>
      <c r="E216" s="374"/>
      <c r="F216" s="248"/>
      <c r="G216" s="252">
        <f t="shared" si="71"/>
        <v>0</v>
      </c>
      <c r="H216" s="86" t="s">
        <v>187</v>
      </c>
      <c r="I216" s="236">
        <v>0</v>
      </c>
      <c r="J216" s="252">
        <f t="shared" si="65"/>
        <v>0</v>
      </c>
      <c r="K216" s="358"/>
      <c r="L216" s="359"/>
      <c r="M216" s="325"/>
      <c r="N216" s="228">
        <f t="shared" si="68"/>
        <v>0</v>
      </c>
      <c r="O216" s="268">
        <f t="shared" si="69"/>
        <v>0</v>
      </c>
      <c r="P216" s="345">
        <v>0</v>
      </c>
      <c r="Q216" s="272">
        <f t="shared" si="70"/>
        <v>0</v>
      </c>
      <c r="R216" s="234"/>
      <c r="S216" s="235"/>
      <c r="T216" s="236">
        <v>0</v>
      </c>
      <c r="U216" s="236">
        <v>0</v>
      </c>
      <c r="V216" s="87">
        <f t="shared" si="57"/>
        <v>1</v>
      </c>
      <c r="W216" s="276">
        <f t="shared" si="66"/>
        <v>0</v>
      </c>
      <c r="X216" s="276">
        <f t="shared" si="58"/>
        <v>0</v>
      </c>
      <c r="Y216" s="276">
        <f t="shared" si="67"/>
        <v>0</v>
      </c>
      <c r="Z216" s="276">
        <f t="shared" si="58"/>
        <v>0</v>
      </c>
      <c r="AB216" s="80"/>
      <c r="AC216" s="80"/>
      <c r="AD216" s="81"/>
      <c r="AE216" s="80"/>
      <c r="AF216" s="81"/>
      <c r="AG216" s="82"/>
      <c r="AH216" s="83"/>
      <c r="AI216" s="83"/>
      <c r="AJ216" s="84"/>
      <c r="AK216" s="80"/>
      <c r="AL216" s="80"/>
      <c r="AM216" s="80"/>
      <c r="AN216" s="80"/>
    </row>
    <row r="217" spans="2:40" s="49" customFormat="1" ht="15.6" hidden="1" customHeight="1" outlineLevel="1">
      <c r="B217" s="596"/>
      <c r="C217" s="600"/>
      <c r="D217" s="601"/>
      <c r="E217" s="374"/>
      <c r="F217" s="248"/>
      <c r="G217" s="252">
        <f>IF(AND(F217&lt;&gt;0,$D$31&lt;&gt;0),F217/$D$31,0)</f>
        <v>0</v>
      </c>
      <c r="H217" s="86" t="s">
        <v>187</v>
      </c>
      <c r="I217" s="236">
        <v>0</v>
      </c>
      <c r="J217" s="252">
        <f t="shared" si="65"/>
        <v>0</v>
      </c>
      <c r="K217" s="358"/>
      <c r="L217" s="359"/>
      <c r="M217" s="325"/>
      <c r="N217" s="228">
        <f t="shared" si="68"/>
        <v>0</v>
      </c>
      <c r="O217" s="268">
        <f t="shared" si="69"/>
        <v>0</v>
      </c>
      <c r="P217" s="345">
        <v>0</v>
      </c>
      <c r="Q217" s="272">
        <f t="shared" si="70"/>
        <v>0</v>
      </c>
      <c r="R217" s="234"/>
      <c r="S217" s="235"/>
      <c r="T217" s="236">
        <v>0</v>
      </c>
      <c r="U217" s="236">
        <v>0</v>
      </c>
      <c r="V217" s="87">
        <f t="shared" si="57"/>
        <v>1</v>
      </c>
      <c r="W217" s="276">
        <f t="shared" si="66"/>
        <v>0</v>
      </c>
      <c r="X217" s="276">
        <f t="shared" si="58"/>
        <v>0</v>
      </c>
      <c r="Y217" s="276">
        <f t="shared" si="67"/>
        <v>0</v>
      </c>
      <c r="Z217" s="276">
        <f t="shared" si="58"/>
        <v>0</v>
      </c>
      <c r="AB217" s="80"/>
      <c r="AC217" s="80"/>
      <c r="AD217" s="81"/>
      <c r="AE217" s="80"/>
      <c r="AF217" s="81"/>
      <c r="AG217" s="82"/>
      <c r="AH217" s="83"/>
      <c r="AI217" s="83"/>
      <c r="AJ217" s="84"/>
      <c r="AK217" s="80"/>
      <c r="AL217" s="80"/>
      <c r="AM217" s="80"/>
      <c r="AN217" s="80"/>
    </row>
    <row r="218" spans="2:40" s="49" customFormat="1" ht="15.6" hidden="1" customHeight="1" outlineLevel="1">
      <c r="B218" s="596"/>
      <c r="C218" s="600"/>
      <c r="D218" s="601"/>
      <c r="E218" s="374"/>
      <c r="F218" s="248"/>
      <c r="G218" s="252">
        <f>IF(AND(F218&lt;&gt;0,$D$31&lt;&gt;0),F218/$D$31,0)</f>
        <v>0</v>
      </c>
      <c r="H218" s="86" t="s">
        <v>187</v>
      </c>
      <c r="I218" s="236">
        <v>0</v>
      </c>
      <c r="J218" s="252">
        <f t="shared" si="65"/>
        <v>0</v>
      </c>
      <c r="K218" s="358"/>
      <c r="L218" s="359"/>
      <c r="M218" s="325"/>
      <c r="N218" s="228">
        <f t="shared" si="68"/>
        <v>0</v>
      </c>
      <c r="O218" s="268">
        <f t="shared" si="69"/>
        <v>0</v>
      </c>
      <c r="P218" s="345">
        <v>0</v>
      </c>
      <c r="Q218" s="272">
        <f t="shared" si="70"/>
        <v>0</v>
      </c>
      <c r="R218" s="234"/>
      <c r="S218" s="235"/>
      <c r="T218" s="236">
        <v>0</v>
      </c>
      <c r="U218" s="236">
        <v>0</v>
      </c>
      <c r="V218" s="87">
        <f t="shared" si="57"/>
        <v>1</v>
      </c>
      <c r="W218" s="276">
        <f t="shared" si="66"/>
        <v>0</v>
      </c>
      <c r="X218" s="276">
        <f t="shared" si="58"/>
        <v>0</v>
      </c>
      <c r="Y218" s="276">
        <f t="shared" si="67"/>
        <v>0</v>
      </c>
      <c r="Z218" s="276">
        <f t="shared" si="58"/>
        <v>0</v>
      </c>
      <c r="AB218" s="80"/>
      <c r="AC218" s="80"/>
      <c r="AD218" s="81"/>
      <c r="AE218" s="80"/>
      <c r="AF218" s="81"/>
      <c r="AG218" s="82"/>
      <c r="AH218" s="83"/>
      <c r="AI218" s="83"/>
      <c r="AJ218" s="84"/>
      <c r="AK218" s="80"/>
      <c r="AL218" s="80"/>
      <c r="AM218" s="80"/>
      <c r="AN218" s="80"/>
    </row>
    <row r="219" spans="2:40" s="49" customFormat="1" ht="15.6" hidden="1" customHeight="1" outlineLevel="1">
      <c r="B219" s="596"/>
      <c r="C219" s="600"/>
      <c r="D219" s="601"/>
      <c r="E219" s="374"/>
      <c r="F219" s="248"/>
      <c r="G219" s="252">
        <f>IF(AND(F219&lt;&gt;0,$D$31&lt;&gt;0),F219/$D$31,0)</f>
        <v>0</v>
      </c>
      <c r="H219" s="86" t="s">
        <v>187</v>
      </c>
      <c r="I219" s="236">
        <v>0</v>
      </c>
      <c r="J219" s="252">
        <f t="shared" si="65"/>
        <v>0</v>
      </c>
      <c r="K219" s="358"/>
      <c r="L219" s="359"/>
      <c r="M219" s="325"/>
      <c r="N219" s="228">
        <f t="shared" si="68"/>
        <v>0</v>
      </c>
      <c r="O219" s="268">
        <f t="shared" si="69"/>
        <v>0</v>
      </c>
      <c r="P219" s="345">
        <v>0</v>
      </c>
      <c r="Q219" s="272">
        <f t="shared" si="70"/>
        <v>0</v>
      </c>
      <c r="R219" s="234"/>
      <c r="S219" s="235"/>
      <c r="T219" s="236">
        <v>0</v>
      </c>
      <c r="U219" s="236">
        <v>0</v>
      </c>
      <c r="V219" s="87">
        <f t="shared" si="57"/>
        <v>1</v>
      </c>
      <c r="W219" s="276">
        <f t="shared" si="66"/>
        <v>0</v>
      </c>
      <c r="X219" s="276">
        <f t="shared" si="58"/>
        <v>0</v>
      </c>
      <c r="Y219" s="276">
        <f t="shared" si="67"/>
        <v>0</v>
      </c>
      <c r="Z219" s="276">
        <f t="shared" si="58"/>
        <v>0</v>
      </c>
      <c r="AB219" s="80"/>
      <c r="AC219" s="80"/>
      <c r="AD219" s="81"/>
      <c r="AE219" s="80"/>
      <c r="AF219" s="81"/>
      <c r="AG219" s="82"/>
      <c r="AH219" s="83"/>
      <c r="AI219" s="83"/>
      <c r="AJ219" s="84"/>
      <c r="AK219" s="80"/>
      <c r="AL219" s="80"/>
      <c r="AM219" s="80"/>
      <c r="AN219" s="80"/>
    </row>
    <row r="220" spans="2:40" s="49" customFormat="1" ht="15.6" hidden="1" customHeight="1" outlineLevel="1">
      <c r="B220" s="596"/>
      <c r="C220" s="600"/>
      <c r="D220" s="601"/>
      <c r="E220" s="374"/>
      <c r="F220" s="248"/>
      <c r="G220" s="252">
        <f t="shared" ref="G220:G222" si="72">IF(AND(F220&lt;&gt;0,$D$31&lt;&gt;0),F220/$D$31,0)</f>
        <v>0</v>
      </c>
      <c r="H220" s="86" t="s">
        <v>187</v>
      </c>
      <c r="I220" s="236">
        <v>0</v>
      </c>
      <c r="J220" s="252">
        <f t="shared" si="65"/>
        <v>0</v>
      </c>
      <c r="K220" s="358"/>
      <c r="L220" s="359"/>
      <c r="M220" s="325"/>
      <c r="N220" s="228">
        <f t="shared" si="68"/>
        <v>0</v>
      </c>
      <c r="O220" s="268">
        <f t="shared" si="69"/>
        <v>0</v>
      </c>
      <c r="P220" s="345">
        <v>0</v>
      </c>
      <c r="Q220" s="272">
        <f t="shared" si="70"/>
        <v>0</v>
      </c>
      <c r="R220" s="234"/>
      <c r="S220" s="235"/>
      <c r="T220" s="236">
        <v>0</v>
      </c>
      <c r="U220" s="236">
        <v>0</v>
      </c>
      <c r="V220" s="87">
        <f t="shared" si="57"/>
        <v>1</v>
      </c>
      <c r="W220" s="276">
        <f t="shared" si="66"/>
        <v>0</v>
      </c>
      <c r="X220" s="276">
        <f t="shared" si="58"/>
        <v>0</v>
      </c>
      <c r="Y220" s="276">
        <f t="shared" si="67"/>
        <v>0</v>
      </c>
      <c r="Z220" s="276">
        <f t="shared" si="58"/>
        <v>0</v>
      </c>
      <c r="AB220" s="80"/>
      <c r="AC220" s="80"/>
      <c r="AD220" s="81"/>
      <c r="AE220" s="80"/>
      <c r="AF220" s="81"/>
      <c r="AG220" s="82"/>
      <c r="AH220" s="83"/>
      <c r="AI220" s="83"/>
      <c r="AJ220" s="84"/>
      <c r="AK220" s="80"/>
      <c r="AL220" s="80"/>
      <c r="AM220" s="80"/>
      <c r="AN220" s="80"/>
    </row>
    <row r="221" spans="2:40" s="49" customFormat="1" ht="15.6" hidden="1" customHeight="1" outlineLevel="1">
      <c r="B221" s="596"/>
      <c r="C221" s="600"/>
      <c r="D221" s="601"/>
      <c r="E221" s="374"/>
      <c r="F221" s="248"/>
      <c r="G221" s="252">
        <f t="shared" si="72"/>
        <v>0</v>
      </c>
      <c r="H221" s="86" t="s">
        <v>187</v>
      </c>
      <c r="I221" s="236">
        <v>0</v>
      </c>
      <c r="J221" s="252">
        <f t="shared" si="65"/>
        <v>0</v>
      </c>
      <c r="K221" s="358"/>
      <c r="L221" s="359"/>
      <c r="M221" s="325"/>
      <c r="N221" s="228">
        <f t="shared" si="68"/>
        <v>0</v>
      </c>
      <c r="O221" s="268">
        <f t="shared" si="69"/>
        <v>0</v>
      </c>
      <c r="P221" s="345">
        <v>0</v>
      </c>
      <c r="Q221" s="272">
        <f t="shared" si="70"/>
        <v>0</v>
      </c>
      <c r="R221" s="234"/>
      <c r="S221" s="235"/>
      <c r="T221" s="236">
        <v>0</v>
      </c>
      <c r="U221" s="236">
        <v>0</v>
      </c>
      <c r="V221" s="87">
        <f t="shared" si="57"/>
        <v>1</v>
      </c>
      <c r="W221" s="276">
        <f t="shared" si="66"/>
        <v>0</v>
      </c>
      <c r="X221" s="276">
        <f t="shared" si="58"/>
        <v>0</v>
      </c>
      <c r="Y221" s="276">
        <f t="shared" si="67"/>
        <v>0</v>
      </c>
      <c r="Z221" s="276">
        <f t="shared" si="58"/>
        <v>0</v>
      </c>
      <c r="AB221" s="80"/>
      <c r="AC221" s="80"/>
      <c r="AD221" s="81"/>
      <c r="AE221" s="80"/>
      <c r="AF221" s="81"/>
      <c r="AG221" s="82"/>
      <c r="AH221" s="83"/>
      <c r="AI221" s="83"/>
      <c r="AJ221" s="84"/>
      <c r="AK221" s="80"/>
      <c r="AL221" s="80"/>
      <c r="AM221" s="80"/>
      <c r="AN221" s="80"/>
    </row>
    <row r="222" spans="2:40" s="49" customFormat="1" ht="15.6" hidden="1" customHeight="1" outlineLevel="1">
      <c r="B222" s="597"/>
      <c r="C222" s="602"/>
      <c r="D222" s="603"/>
      <c r="E222" s="374"/>
      <c r="F222" s="248"/>
      <c r="G222" s="252">
        <f t="shared" si="72"/>
        <v>0</v>
      </c>
      <c r="H222" s="86" t="s">
        <v>187</v>
      </c>
      <c r="I222" s="236">
        <v>0</v>
      </c>
      <c r="J222" s="252">
        <f t="shared" si="65"/>
        <v>0</v>
      </c>
      <c r="K222" s="358"/>
      <c r="L222" s="359"/>
      <c r="M222" s="325"/>
      <c r="N222" s="228">
        <f t="shared" si="68"/>
        <v>0</v>
      </c>
      <c r="O222" s="268">
        <f t="shared" si="69"/>
        <v>0</v>
      </c>
      <c r="P222" s="345">
        <v>0</v>
      </c>
      <c r="Q222" s="272">
        <f t="shared" si="70"/>
        <v>0</v>
      </c>
      <c r="R222" s="234"/>
      <c r="S222" s="235"/>
      <c r="T222" s="236">
        <v>0</v>
      </c>
      <c r="U222" s="236">
        <v>0</v>
      </c>
      <c r="V222" s="87">
        <f t="shared" si="57"/>
        <v>1</v>
      </c>
      <c r="W222" s="276">
        <f t="shared" si="66"/>
        <v>0</v>
      </c>
      <c r="X222" s="276">
        <f t="shared" si="58"/>
        <v>0</v>
      </c>
      <c r="Y222" s="276">
        <f t="shared" si="67"/>
        <v>0</v>
      </c>
      <c r="Z222" s="276">
        <f t="shared" si="58"/>
        <v>0</v>
      </c>
      <c r="AB222" s="80"/>
      <c r="AC222" s="80"/>
      <c r="AD222" s="81"/>
      <c r="AE222" s="80"/>
      <c r="AF222" s="81"/>
      <c r="AG222" s="82"/>
      <c r="AH222" s="83"/>
      <c r="AI222" s="83"/>
      <c r="AJ222" s="84"/>
      <c r="AK222" s="80"/>
      <c r="AL222" s="80"/>
      <c r="AM222" s="80"/>
      <c r="AN222" s="80"/>
    </row>
    <row r="223" spans="2:40" s="49" customFormat="1" ht="15.75" collapsed="1">
      <c r="B223" s="88">
        <v>2.6</v>
      </c>
      <c r="C223" s="566" t="s">
        <v>269</v>
      </c>
      <c r="D223" s="567"/>
      <c r="E223" s="219" t="s">
        <v>187</v>
      </c>
      <c r="F223" s="247">
        <f>SUM(F224:F238)</f>
        <v>0</v>
      </c>
      <c r="G223" s="247">
        <f>IF(AND(F223&lt;&gt;0,$D$31&lt;&gt;0),F223/$D$31,0)</f>
        <v>0</v>
      </c>
      <c r="H223" s="85" cm="1">
        <f t="array" ref="H223">SUMPRODUCT((C38:D401="Superstructure: External Walls")*G38:G401)+SUMPRODUCT((C38:D401="Superstructure: Windows and External Doors")*G38:G401)</f>
        <v>0</v>
      </c>
      <c r="I223" s="216" t="s">
        <v>187</v>
      </c>
      <c r="J223" s="249">
        <f>SUM(J224:J238)</f>
        <v>0</v>
      </c>
      <c r="K223" s="230" t="s">
        <v>187</v>
      </c>
      <c r="L223" s="262" t="s">
        <v>187</v>
      </c>
      <c r="M223" s="264" t="s">
        <v>187</v>
      </c>
      <c r="N223" s="266" t="s">
        <v>187</v>
      </c>
      <c r="O223" s="269">
        <f>SUM(O224:O238)</f>
        <v>0</v>
      </c>
      <c r="P223" s="232" t="s">
        <v>187</v>
      </c>
      <c r="Q223" s="273">
        <f>SUM(Q224:Q238)</f>
        <v>0</v>
      </c>
      <c r="R223" s="231" t="s">
        <v>187</v>
      </c>
      <c r="S223" s="233" t="s">
        <v>187</v>
      </c>
      <c r="T223" s="278">
        <f>IF(W223&lt;&gt;0,W223/($F$276+$O$276),0)</f>
        <v>0</v>
      </c>
      <c r="U223" s="278">
        <f>IF(Y223&lt;&gt;0,Y223/($F$276+$O$276),0)</f>
        <v>0</v>
      </c>
      <c r="V223" s="215">
        <f t="shared" si="57"/>
        <v>1</v>
      </c>
      <c r="W223" s="277">
        <f>SUM(W224:W238)</f>
        <v>0</v>
      </c>
      <c r="X223" s="277">
        <f t="shared" si="58"/>
        <v>0</v>
      </c>
      <c r="Y223" s="277">
        <f>SUM(Y224:Y238)</f>
        <v>0</v>
      </c>
      <c r="Z223" s="277">
        <f t="shared" si="58"/>
        <v>0</v>
      </c>
      <c r="AB223" s="80"/>
      <c r="AC223" s="80"/>
      <c r="AD223" s="81"/>
      <c r="AE223" s="80"/>
      <c r="AF223" s="81"/>
      <c r="AG223" s="82"/>
      <c r="AH223" s="83"/>
      <c r="AI223" s="83"/>
      <c r="AJ223" s="84"/>
      <c r="AK223" s="80"/>
      <c r="AL223" s="80"/>
      <c r="AM223" s="80"/>
      <c r="AN223" s="80"/>
    </row>
    <row r="224" spans="2:40" s="49" customFormat="1" ht="15.6" hidden="1" customHeight="1" outlineLevel="1">
      <c r="B224" s="595">
        <v>2.6</v>
      </c>
      <c r="C224" s="598" t="s">
        <v>269</v>
      </c>
      <c r="D224" s="599"/>
      <c r="E224" s="374"/>
      <c r="F224" s="248"/>
      <c r="G224" s="252">
        <f>IF(AND(F224&lt;&gt;0,$D$31&lt;&gt;0),F224/$D$31,0)</f>
        <v>0</v>
      </c>
      <c r="H224" s="86" t="s">
        <v>187</v>
      </c>
      <c r="I224" s="236">
        <v>0</v>
      </c>
      <c r="J224" s="252">
        <f t="shared" ref="J224:J238" si="73">I224*F224</f>
        <v>0</v>
      </c>
      <c r="K224" s="358"/>
      <c r="L224" s="359"/>
      <c r="M224" s="325"/>
      <c r="N224" s="228">
        <f>IF(M224&lt;&gt;0,INT(59/M224),0)</f>
        <v>0</v>
      </c>
      <c r="O224" s="268">
        <f>F224*N224</f>
        <v>0</v>
      </c>
      <c r="P224" s="345">
        <v>0</v>
      </c>
      <c r="Q224" s="272">
        <f>O224*P224</f>
        <v>0</v>
      </c>
      <c r="R224" s="234"/>
      <c r="S224" s="235"/>
      <c r="T224" s="236">
        <v>0</v>
      </c>
      <c r="U224" s="236">
        <v>0</v>
      </c>
      <c r="V224" s="87">
        <f t="shared" si="57"/>
        <v>1</v>
      </c>
      <c r="W224" s="276">
        <f t="shared" ref="W224:W238" si="74">T224*(F224+O224)</f>
        <v>0</v>
      </c>
      <c r="X224" s="276">
        <f t="shared" si="58"/>
        <v>0</v>
      </c>
      <c r="Y224" s="276">
        <f t="shared" ref="Y224:Y238" si="75">U224*(F224+O224)</f>
        <v>0</v>
      </c>
      <c r="Z224" s="276">
        <f t="shared" si="58"/>
        <v>0</v>
      </c>
      <c r="AB224" s="80"/>
      <c r="AC224" s="80"/>
      <c r="AD224" s="81"/>
      <c r="AE224" s="80"/>
      <c r="AF224" s="81"/>
      <c r="AG224" s="82"/>
      <c r="AH224" s="83"/>
      <c r="AI224" s="83"/>
      <c r="AJ224" s="84"/>
      <c r="AK224" s="80"/>
      <c r="AL224" s="80"/>
      <c r="AM224" s="80"/>
      <c r="AN224" s="80"/>
    </row>
    <row r="225" spans="2:40" s="49" customFormat="1" ht="15.6" hidden="1" customHeight="1" outlineLevel="1">
      <c r="B225" s="596"/>
      <c r="C225" s="600"/>
      <c r="D225" s="601"/>
      <c r="E225" s="374"/>
      <c r="F225" s="248"/>
      <c r="G225" s="252">
        <f>IF(AND(F225&lt;&gt;0,$D$31&lt;&gt;0),F225/$D$31,0)</f>
        <v>0</v>
      </c>
      <c r="H225" s="86" t="s">
        <v>187</v>
      </c>
      <c r="I225" s="236">
        <v>0</v>
      </c>
      <c r="J225" s="252">
        <f t="shared" si="73"/>
        <v>0</v>
      </c>
      <c r="K225" s="358"/>
      <c r="L225" s="359"/>
      <c r="M225" s="325"/>
      <c r="N225" s="228">
        <f t="shared" ref="N225:N238" si="76">IF(M225&lt;&gt;0,INT(59/M225),0)</f>
        <v>0</v>
      </c>
      <c r="O225" s="268">
        <f t="shared" ref="O225:O238" si="77">F225*N225</f>
        <v>0</v>
      </c>
      <c r="P225" s="345">
        <v>0</v>
      </c>
      <c r="Q225" s="272">
        <f t="shared" ref="Q225:Q238" si="78">O225*P225</f>
        <v>0</v>
      </c>
      <c r="R225" s="234"/>
      <c r="S225" s="235"/>
      <c r="T225" s="236">
        <v>0</v>
      </c>
      <c r="U225" s="236">
        <v>0</v>
      </c>
      <c r="V225" s="87">
        <f t="shared" si="57"/>
        <v>1</v>
      </c>
      <c r="W225" s="276">
        <f t="shared" si="74"/>
        <v>0</v>
      </c>
      <c r="X225" s="276">
        <f t="shared" si="58"/>
        <v>0</v>
      </c>
      <c r="Y225" s="276">
        <f t="shared" si="75"/>
        <v>0</v>
      </c>
      <c r="Z225" s="276">
        <f t="shared" si="58"/>
        <v>0</v>
      </c>
      <c r="AB225" s="80"/>
      <c r="AC225" s="80"/>
      <c r="AD225" s="81"/>
      <c r="AE225" s="80"/>
      <c r="AF225" s="81"/>
      <c r="AG225" s="82"/>
      <c r="AH225" s="83"/>
      <c r="AI225" s="83"/>
      <c r="AJ225" s="84"/>
      <c r="AK225" s="80"/>
      <c r="AL225" s="80"/>
      <c r="AM225" s="80"/>
      <c r="AN225" s="80"/>
    </row>
    <row r="226" spans="2:40" s="49" customFormat="1" ht="15.6" hidden="1" customHeight="1" outlineLevel="1">
      <c r="B226" s="596"/>
      <c r="C226" s="600"/>
      <c r="D226" s="601"/>
      <c r="E226" s="374"/>
      <c r="F226" s="248"/>
      <c r="G226" s="252">
        <f t="shared" ref="G226:G237" si="79">IF(AND(F226&lt;&gt;0,$D$31&lt;&gt;0),F226/$D$31,0)</f>
        <v>0</v>
      </c>
      <c r="H226" s="86" t="s">
        <v>187</v>
      </c>
      <c r="I226" s="236">
        <v>0</v>
      </c>
      <c r="J226" s="252">
        <f t="shared" si="73"/>
        <v>0</v>
      </c>
      <c r="K226" s="358"/>
      <c r="L226" s="359"/>
      <c r="M226" s="325"/>
      <c r="N226" s="228">
        <f t="shared" si="76"/>
        <v>0</v>
      </c>
      <c r="O226" s="268">
        <f t="shared" si="77"/>
        <v>0</v>
      </c>
      <c r="P226" s="345">
        <v>0</v>
      </c>
      <c r="Q226" s="272">
        <f t="shared" si="78"/>
        <v>0</v>
      </c>
      <c r="R226" s="234"/>
      <c r="S226" s="235"/>
      <c r="T226" s="236">
        <v>0</v>
      </c>
      <c r="U226" s="236">
        <v>0</v>
      </c>
      <c r="V226" s="87">
        <f t="shared" si="57"/>
        <v>1</v>
      </c>
      <c r="W226" s="276">
        <f t="shared" si="74"/>
        <v>0</v>
      </c>
      <c r="X226" s="276">
        <f t="shared" si="58"/>
        <v>0</v>
      </c>
      <c r="Y226" s="276">
        <f t="shared" si="75"/>
        <v>0</v>
      </c>
      <c r="Z226" s="276">
        <f t="shared" si="58"/>
        <v>0</v>
      </c>
      <c r="AB226" s="80"/>
      <c r="AC226" s="80"/>
      <c r="AD226" s="81"/>
      <c r="AE226" s="80"/>
      <c r="AF226" s="81"/>
      <c r="AG226" s="82"/>
      <c r="AH226" s="83"/>
      <c r="AI226" s="83"/>
      <c r="AJ226" s="84"/>
      <c r="AK226" s="80"/>
      <c r="AL226" s="80"/>
      <c r="AM226" s="80"/>
      <c r="AN226" s="80"/>
    </row>
    <row r="227" spans="2:40" s="49" customFormat="1" ht="15.6" hidden="1" customHeight="1" outlineLevel="1">
      <c r="B227" s="596"/>
      <c r="C227" s="600"/>
      <c r="D227" s="601"/>
      <c r="E227" s="374"/>
      <c r="F227" s="248"/>
      <c r="G227" s="252">
        <f t="shared" si="79"/>
        <v>0</v>
      </c>
      <c r="H227" s="86" t="s">
        <v>187</v>
      </c>
      <c r="I227" s="236">
        <v>0</v>
      </c>
      <c r="J227" s="252">
        <f t="shared" si="73"/>
        <v>0</v>
      </c>
      <c r="K227" s="358"/>
      <c r="L227" s="359"/>
      <c r="M227" s="325"/>
      <c r="N227" s="228">
        <f t="shared" si="76"/>
        <v>0</v>
      </c>
      <c r="O227" s="268">
        <f t="shared" si="77"/>
        <v>0</v>
      </c>
      <c r="P227" s="345">
        <v>0</v>
      </c>
      <c r="Q227" s="272">
        <f t="shared" si="78"/>
        <v>0</v>
      </c>
      <c r="R227" s="234"/>
      <c r="S227" s="235"/>
      <c r="T227" s="236">
        <v>0</v>
      </c>
      <c r="U227" s="236">
        <v>0</v>
      </c>
      <c r="V227" s="87">
        <f t="shared" si="57"/>
        <v>1</v>
      </c>
      <c r="W227" s="276">
        <f t="shared" si="74"/>
        <v>0</v>
      </c>
      <c r="X227" s="276">
        <f t="shared" si="58"/>
        <v>0</v>
      </c>
      <c r="Y227" s="276">
        <f t="shared" si="75"/>
        <v>0</v>
      </c>
      <c r="Z227" s="276">
        <f t="shared" si="58"/>
        <v>0</v>
      </c>
      <c r="AB227" s="80"/>
      <c r="AC227" s="80"/>
      <c r="AD227" s="81"/>
      <c r="AE227" s="80"/>
      <c r="AF227" s="81"/>
      <c r="AG227" s="82"/>
      <c r="AH227" s="83"/>
      <c r="AI227" s="83"/>
      <c r="AJ227" s="84"/>
      <c r="AK227" s="80"/>
      <c r="AL227" s="80"/>
      <c r="AM227" s="80"/>
      <c r="AN227" s="80"/>
    </row>
    <row r="228" spans="2:40" s="49" customFormat="1" ht="15.6" hidden="1" customHeight="1" outlineLevel="1">
      <c r="B228" s="596"/>
      <c r="C228" s="600"/>
      <c r="D228" s="601"/>
      <c r="E228" s="374"/>
      <c r="F228" s="248"/>
      <c r="G228" s="252">
        <f t="shared" si="79"/>
        <v>0</v>
      </c>
      <c r="H228" s="86" t="s">
        <v>187</v>
      </c>
      <c r="I228" s="236">
        <v>0</v>
      </c>
      <c r="J228" s="252">
        <f t="shared" si="73"/>
        <v>0</v>
      </c>
      <c r="K228" s="358"/>
      <c r="L228" s="359"/>
      <c r="M228" s="325"/>
      <c r="N228" s="228">
        <f t="shared" si="76"/>
        <v>0</v>
      </c>
      <c r="O228" s="268">
        <f t="shared" si="77"/>
        <v>0</v>
      </c>
      <c r="P228" s="345">
        <v>0</v>
      </c>
      <c r="Q228" s="272">
        <f t="shared" si="78"/>
        <v>0</v>
      </c>
      <c r="R228" s="234"/>
      <c r="S228" s="235"/>
      <c r="T228" s="236">
        <v>0</v>
      </c>
      <c r="U228" s="236">
        <v>0</v>
      </c>
      <c r="V228" s="87">
        <f t="shared" si="57"/>
        <v>1</v>
      </c>
      <c r="W228" s="276">
        <f t="shared" si="74"/>
        <v>0</v>
      </c>
      <c r="X228" s="276">
        <f t="shared" si="58"/>
        <v>0</v>
      </c>
      <c r="Y228" s="276">
        <f t="shared" si="75"/>
        <v>0</v>
      </c>
      <c r="Z228" s="276">
        <f t="shared" si="58"/>
        <v>0</v>
      </c>
      <c r="AB228" s="80"/>
      <c r="AC228" s="80"/>
      <c r="AD228" s="81"/>
      <c r="AE228" s="80"/>
      <c r="AF228" s="81"/>
      <c r="AG228" s="82"/>
      <c r="AH228" s="83"/>
      <c r="AI228" s="83"/>
      <c r="AJ228" s="84"/>
      <c r="AK228" s="80"/>
      <c r="AL228" s="80"/>
      <c r="AM228" s="80"/>
      <c r="AN228" s="80"/>
    </row>
    <row r="229" spans="2:40" s="49" customFormat="1" ht="15.6" hidden="1" customHeight="1" outlineLevel="1">
      <c r="B229" s="596"/>
      <c r="C229" s="600"/>
      <c r="D229" s="601"/>
      <c r="E229" s="374"/>
      <c r="F229" s="248"/>
      <c r="G229" s="252">
        <f t="shared" si="79"/>
        <v>0</v>
      </c>
      <c r="H229" s="86" t="s">
        <v>187</v>
      </c>
      <c r="I229" s="236">
        <v>0</v>
      </c>
      <c r="J229" s="252">
        <f t="shared" si="73"/>
        <v>0</v>
      </c>
      <c r="K229" s="358"/>
      <c r="L229" s="359"/>
      <c r="M229" s="325"/>
      <c r="N229" s="228">
        <f t="shared" si="76"/>
        <v>0</v>
      </c>
      <c r="O229" s="268">
        <f t="shared" si="77"/>
        <v>0</v>
      </c>
      <c r="P229" s="345">
        <v>0</v>
      </c>
      <c r="Q229" s="272">
        <f t="shared" si="78"/>
        <v>0</v>
      </c>
      <c r="R229" s="234"/>
      <c r="S229" s="235"/>
      <c r="T229" s="236">
        <v>0</v>
      </c>
      <c r="U229" s="236">
        <v>0</v>
      </c>
      <c r="V229" s="87">
        <f t="shared" si="57"/>
        <v>1</v>
      </c>
      <c r="W229" s="276">
        <f t="shared" si="74"/>
        <v>0</v>
      </c>
      <c r="X229" s="276">
        <f t="shared" si="58"/>
        <v>0</v>
      </c>
      <c r="Y229" s="276">
        <f t="shared" si="75"/>
        <v>0</v>
      </c>
      <c r="Z229" s="276">
        <f t="shared" si="58"/>
        <v>0</v>
      </c>
      <c r="AB229" s="80"/>
      <c r="AC229" s="80"/>
      <c r="AD229" s="81"/>
      <c r="AE229" s="80"/>
      <c r="AF229" s="81"/>
      <c r="AG229" s="82"/>
      <c r="AH229" s="83"/>
      <c r="AI229" s="83"/>
      <c r="AJ229" s="84"/>
      <c r="AK229" s="80"/>
      <c r="AL229" s="80"/>
      <c r="AM229" s="80"/>
      <c r="AN229" s="80"/>
    </row>
    <row r="230" spans="2:40" s="49" customFormat="1" ht="15.6" hidden="1" customHeight="1" outlineLevel="1">
      <c r="B230" s="596"/>
      <c r="C230" s="600"/>
      <c r="D230" s="601"/>
      <c r="E230" s="374"/>
      <c r="F230" s="248"/>
      <c r="G230" s="252">
        <f t="shared" si="79"/>
        <v>0</v>
      </c>
      <c r="H230" s="86" t="s">
        <v>187</v>
      </c>
      <c r="I230" s="236">
        <v>0</v>
      </c>
      <c r="J230" s="252">
        <f t="shared" si="73"/>
        <v>0</v>
      </c>
      <c r="K230" s="358"/>
      <c r="L230" s="359"/>
      <c r="M230" s="325"/>
      <c r="N230" s="228">
        <f t="shared" si="76"/>
        <v>0</v>
      </c>
      <c r="O230" s="268">
        <f t="shared" si="77"/>
        <v>0</v>
      </c>
      <c r="P230" s="345">
        <v>0</v>
      </c>
      <c r="Q230" s="272">
        <f t="shared" si="78"/>
        <v>0</v>
      </c>
      <c r="R230" s="234"/>
      <c r="S230" s="235"/>
      <c r="T230" s="236">
        <v>0</v>
      </c>
      <c r="U230" s="236">
        <v>0</v>
      </c>
      <c r="V230" s="87">
        <f t="shared" si="57"/>
        <v>1</v>
      </c>
      <c r="W230" s="276">
        <f t="shared" si="74"/>
        <v>0</v>
      </c>
      <c r="X230" s="276">
        <f t="shared" si="58"/>
        <v>0</v>
      </c>
      <c r="Y230" s="276">
        <f t="shared" si="75"/>
        <v>0</v>
      </c>
      <c r="Z230" s="276">
        <f t="shared" si="58"/>
        <v>0</v>
      </c>
      <c r="AB230" s="80"/>
      <c r="AC230" s="80"/>
      <c r="AD230" s="81"/>
      <c r="AE230" s="80"/>
      <c r="AF230" s="81"/>
      <c r="AG230" s="82"/>
      <c r="AH230" s="83"/>
      <c r="AI230" s="83"/>
      <c r="AJ230" s="84"/>
      <c r="AK230" s="80"/>
      <c r="AL230" s="80"/>
      <c r="AM230" s="80"/>
      <c r="AN230" s="80"/>
    </row>
    <row r="231" spans="2:40" s="49" customFormat="1" ht="15.6" hidden="1" customHeight="1" outlineLevel="1">
      <c r="B231" s="596"/>
      <c r="C231" s="600"/>
      <c r="D231" s="601"/>
      <c r="E231" s="374"/>
      <c r="F231" s="248"/>
      <c r="G231" s="252">
        <f t="shared" si="79"/>
        <v>0</v>
      </c>
      <c r="H231" s="86" t="s">
        <v>187</v>
      </c>
      <c r="I231" s="236">
        <v>0</v>
      </c>
      <c r="J231" s="252">
        <f t="shared" si="73"/>
        <v>0</v>
      </c>
      <c r="K231" s="358"/>
      <c r="L231" s="359"/>
      <c r="M231" s="325"/>
      <c r="N231" s="228">
        <f t="shared" si="76"/>
        <v>0</v>
      </c>
      <c r="O231" s="268">
        <f t="shared" si="77"/>
        <v>0</v>
      </c>
      <c r="P231" s="345">
        <v>0</v>
      </c>
      <c r="Q231" s="272">
        <f t="shared" si="78"/>
        <v>0</v>
      </c>
      <c r="R231" s="234"/>
      <c r="S231" s="235"/>
      <c r="T231" s="236">
        <v>0</v>
      </c>
      <c r="U231" s="236">
        <v>0</v>
      </c>
      <c r="V231" s="87">
        <f t="shared" si="57"/>
        <v>1</v>
      </c>
      <c r="W231" s="276">
        <f t="shared" si="74"/>
        <v>0</v>
      </c>
      <c r="X231" s="276">
        <f t="shared" si="58"/>
        <v>0</v>
      </c>
      <c r="Y231" s="276">
        <f t="shared" si="75"/>
        <v>0</v>
      </c>
      <c r="Z231" s="276">
        <f t="shared" si="58"/>
        <v>0</v>
      </c>
      <c r="AB231" s="80"/>
      <c r="AC231" s="80"/>
      <c r="AD231" s="81"/>
      <c r="AE231" s="80"/>
      <c r="AF231" s="81"/>
      <c r="AG231" s="82"/>
      <c r="AH231" s="83"/>
      <c r="AI231" s="83"/>
      <c r="AJ231" s="84"/>
      <c r="AK231" s="80"/>
      <c r="AL231" s="80"/>
      <c r="AM231" s="80"/>
      <c r="AN231" s="80"/>
    </row>
    <row r="232" spans="2:40" s="49" customFormat="1" ht="15.6" hidden="1" customHeight="1" outlineLevel="1">
      <c r="B232" s="596"/>
      <c r="C232" s="600"/>
      <c r="D232" s="601"/>
      <c r="E232" s="374"/>
      <c r="F232" s="248"/>
      <c r="G232" s="252">
        <f t="shared" si="79"/>
        <v>0</v>
      </c>
      <c r="H232" s="86" t="s">
        <v>187</v>
      </c>
      <c r="I232" s="236">
        <v>0</v>
      </c>
      <c r="J232" s="252">
        <f t="shared" si="73"/>
        <v>0</v>
      </c>
      <c r="K232" s="358"/>
      <c r="L232" s="359"/>
      <c r="M232" s="325"/>
      <c r="N232" s="228">
        <f t="shared" si="76"/>
        <v>0</v>
      </c>
      <c r="O232" s="268">
        <f t="shared" si="77"/>
        <v>0</v>
      </c>
      <c r="P232" s="345">
        <v>0</v>
      </c>
      <c r="Q232" s="272">
        <f t="shared" si="78"/>
        <v>0</v>
      </c>
      <c r="R232" s="234"/>
      <c r="S232" s="235"/>
      <c r="T232" s="236">
        <v>0</v>
      </c>
      <c r="U232" s="236">
        <v>0</v>
      </c>
      <c r="V232" s="87">
        <f t="shared" ref="V232:V295" si="80">1-T232-U232</f>
        <v>1</v>
      </c>
      <c r="W232" s="276">
        <f t="shared" si="74"/>
        <v>0</v>
      </c>
      <c r="X232" s="276">
        <f t="shared" ref="X232:Z295" si="81">IF(AND(W232&lt;&gt;0,$D$31&lt;&gt;0),W232/$D$31,0)</f>
        <v>0</v>
      </c>
      <c r="Y232" s="276">
        <f t="shared" si="75"/>
        <v>0</v>
      </c>
      <c r="Z232" s="276">
        <f t="shared" si="81"/>
        <v>0</v>
      </c>
      <c r="AB232" s="80"/>
      <c r="AC232" s="80"/>
      <c r="AD232" s="81"/>
      <c r="AE232" s="80"/>
      <c r="AF232" s="81"/>
      <c r="AG232" s="82"/>
      <c r="AH232" s="83"/>
      <c r="AI232" s="83"/>
      <c r="AJ232" s="84"/>
      <c r="AK232" s="80"/>
      <c r="AL232" s="80"/>
      <c r="AM232" s="80"/>
      <c r="AN232" s="80"/>
    </row>
    <row r="233" spans="2:40" s="49" customFormat="1" ht="15.6" hidden="1" customHeight="1" outlineLevel="1">
      <c r="B233" s="596"/>
      <c r="C233" s="600"/>
      <c r="D233" s="601"/>
      <c r="E233" s="374"/>
      <c r="F233" s="248"/>
      <c r="G233" s="252">
        <f t="shared" si="79"/>
        <v>0</v>
      </c>
      <c r="H233" s="86" t="s">
        <v>187</v>
      </c>
      <c r="I233" s="236">
        <v>0</v>
      </c>
      <c r="J233" s="252">
        <f t="shared" si="73"/>
        <v>0</v>
      </c>
      <c r="K233" s="358"/>
      <c r="L233" s="359"/>
      <c r="M233" s="325"/>
      <c r="N233" s="228">
        <f t="shared" si="76"/>
        <v>0</v>
      </c>
      <c r="O233" s="268">
        <f t="shared" si="77"/>
        <v>0</v>
      </c>
      <c r="P233" s="345">
        <v>0</v>
      </c>
      <c r="Q233" s="272">
        <f t="shared" si="78"/>
        <v>0</v>
      </c>
      <c r="R233" s="234"/>
      <c r="S233" s="235"/>
      <c r="T233" s="236">
        <v>0</v>
      </c>
      <c r="U233" s="236">
        <v>0</v>
      </c>
      <c r="V233" s="87">
        <f t="shared" si="80"/>
        <v>1</v>
      </c>
      <c r="W233" s="276">
        <f t="shared" si="74"/>
        <v>0</v>
      </c>
      <c r="X233" s="276">
        <f t="shared" si="81"/>
        <v>0</v>
      </c>
      <c r="Y233" s="276">
        <f t="shared" si="75"/>
        <v>0</v>
      </c>
      <c r="Z233" s="276">
        <f t="shared" si="81"/>
        <v>0</v>
      </c>
      <c r="AB233" s="80"/>
      <c r="AC233" s="80"/>
      <c r="AD233" s="81"/>
      <c r="AE233" s="80"/>
      <c r="AF233" s="81"/>
      <c r="AG233" s="82"/>
      <c r="AH233" s="83"/>
      <c r="AI233" s="83"/>
      <c r="AJ233" s="84"/>
      <c r="AK233" s="80"/>
      <c r="AL233" s="80"/>
      <c r="AM233" s="80"/>
      <c r="AN233" s="80"/>
    </row>
    <row r="234" spans="2:40" s="49" customFormat="1" ht="15.6" hidden="1" customHeight="1" outlineLevel="1">
      <c r="B234" s="596"/>
      <c r="C234" s="600"/>
      <c r="D234" s="601"/>
      <c r="E234" s="374"/>
      <c r="F234" s="248"/>
      <c r="G234" s="252">
        <f t="shared" si="79"/>
        <v>0</v>
      </c>
      <c r="H234" s="86" t="s">
        <v>187</v>
      </c>
      <c r="I234" s="236">
        <v>0</v>
      </c>
      <c r="J234" s="252">
        <f t="shared" si="73"/>
        <v>0</v>
      </c>
      <c r="K234" s="358"/>
      <c r="L234" s="359"/>
      <c r="M234" s="325"/>
      <c r="N234" s="228">
        <f t="shared" si="76"/>
        <v>0</v>
      </c>
      <c r="O234" s="268">
        <f t="shared" si="77"/>
        <v>0</v>
      </c>
      <c r="P234" s="345">
        <v>0</v>
      </c>
      <c r="Q234" s="272">
        <f t="shared" si="78"/>
        <v>0</v>
      </c>
      <c r="R234" s="234"/>
      <c r="S234" s="235"/>
      <c r="T234" s="236">
        <v>0</v>
      </c>
      <c r="U234" s="236">
        <v>0</v>
      </c>
      <c r="V234" s="87">
        <f t="shared" si="80"/>
        <v>1</v>
      </c>
      <c r="W234" s="276">
        <f t="shared" si="74"/>
        <v>0</v>
      </c>
      <c r="X234" s="276">
        <f t="shared" si="81"/>
        <v>0</v>
      </c>
      <c r="Y234" s="276">
        <f t="shared" si="75"/>
        <v>0</v>
      </c>
      <c r="Z234" s="276">
        <f t="shared" si="81"/>
        <v>0</v>
      </c>
      <c r="AB234" s="80"/>
      <c r="AC234" s="80"/>
      <c r="AD234" s="81"/>
      <c r="AE234" s="80"/>
      <c r="AF234" s="81"/>
      <c r="AG234" s="82"/>
      <c r="AH234" s="83"/>
      <c r="AI234" s="83"/>
      <c r="AJ234" s="84"/>
      <c r="AK234" s="80"/>
      <c r="AL234" s="80"/>
      <c r="AM234" s="80"/>
      <c r="AN234" s="80"/>
    </row>
    <row r="235" spans="2:40" s="49" customFormat="1" ht="15.6" hidden="1" customHeight="1" outlineLevel="1">
      <c r="B235" s="596"/>
      <c r="C235" s="600"/>
      <c r="D235" s="601"/>
      <c r="E235" s="374"/>
      <c r="F235" s="248"/>
      <c r="G235" s="252">
        <f t="shared" si="79"/>
        <v>0</v>
      </c>
      <c r="H235" s="86" t="s">
        <v>187</v>
      </c>
      <c r="I235" s="236">
        <v>0</v>
      </c>
      <c r="J235" s="252">
        <f t="shared" si="73"/>
        <v>0</v>
      </c>
      <c r="K235" s="358"/>
      <c r="L235" s="359"/>
      <c r="M235" s="325"/>
      <c r="N235" s="228">
        <f t="shared" si="76"/>
        <v>0</v>
      </c>
      <c r="O235" s="268">
        <f t="shared" si="77"/>
        <v>0</v>
      </c>
      <c r="P235" s="345">
        <v>0</v>
      </c>
      <c r="Q235" s="272">
        <f t="shared" si="78"/>
        <v>0</v>
      </c>
      <c r="R235" s="234"/>
      <c r="S235" s="235"/>
      <c r="T235" s="236">
        <v>0</v>
      </c>
      <c r="U235" s="236">
        <v>0</v>
      </c>
      <c r="V235" s="87">
        <f t="shared" si="80"/>
        <v>1</v>
      </c>
      <c r="W235" s="276">
        <f t="shared" si="74"/>
        <v>0</v>
      </c>
      <c r="X235" s="276">
        <f t="shared" si="81"/>
        <v>0</v>
      </c>
      <c r="Y235" s="276">
        <f t="shared" si="75"/>
        <v>0</v>
      </c>
      <c r="Z235" s="276">
        <f t="shared" si="81"/>
        <v>0</v>
      </c>
      <c r="AB235" s="80"/>
      <c r="AC235" s="80"/>
      <c r="AD235" s="81"/>
      <c r="AE235" s="80"/>
      <c r="AF235" s="81"/>
      <c r="AG235" s="82"/>
      <c r="AH235" s="83"/>
      <c r="AI235" s="83"/>
      <c r="AJ235" s="84"/>
      <c r="AK235" s="80"/>
      <c r="AL235" s="80"/>
      <c r="AM235" s="80"/>
      <c r="AN235" s="80"/>
    </row>
    <row r="236" spans="2:40" s="49" customFormat="1" ht="15.6" hidden="1" customHeight="1" outlineLevel="1">
      <c r="B236" s="596"/>
      <c r="C236" s="600"/>
      <c r="D236" s="601"/>
      <c r="E236" s="374"/>
      <c r="F236" s="248"/>
      <c r="G236" s="252">
        <f t="shared" si="79"/>
        <v>0</v>
      </c>
      <c r="H236" s="86" t="s">
        <v>187</v>
      </c>
      <c r="I236" s="236">
        <v>0</v>
      </c>
      <c r="J236" s="252">
        <f t="shared" si="73"/>
        <v>0</v>
      </c>
      <c r="K236" s="358"/>
      <c r="L236" s="359"/>
      <c r="M236" s="325"/>
      <c r="N236" s="228">
        <f t="shared" si="76"/>
        <v>0</v>
      </c>
      <c r="O236" s="268">
        <f t="shared" si="77"/>
        <v>0</v>
      </c>
      <c r="P236" s="345">
        <v>0</v>
      </c>
      <c r="Q236" s="272">
        <f t="shared" si="78"/>
        <v>0</v>
      </c>
      <c r="R236" s="234"/>
      <c r="S236" s="235"/>
      <c r="T236" s="236">
        <v>0</v>
      </c>
      <c r="U236" s="236">
        <v>0</v>
      </c>
      <c r="V236" s="87">
        <f t="shared" si="80"/>
        <v>1</v>
      </c>
      <c r="W236" s="276">
        <f t="shared" si="74"/>
        <v>0</v>
      </c>
      <c r="X236" s="276">
        <f t="shared" si="81"/>
        <v>0</v>
      </c>
      <c r="Y236" s="276">
        <f t="shared" si="75"/>
        <v>0</v>
      </c>
      <c r="Z236" s="276">
        <f t="shared" si="81"/>
        <v>0</v>
      </c>
      <c r="AB236" s="80"/>
      <c r="AC236" s="80"/>
      <c r="AD236" s="81"/>
      <c r="AE236" s="80"/>
      <c r="AF236" s="81"/>
      <c r="AG236" s="82"/>
      <c r="AH236" s="83"/>
      <c r="AI236" s="83"/>
      <c r="AJ236" s="84"/>
      <c r="AK236" s="80"/>
      <c r="AL236" s="80"/>
      <c r="AM236" s="80"/>
      <c r="AN236" s="80"/>
    </row>
    <row r="237" spans="2:40" s="49" customFormat="1" ht="15.6" hidden="1" customHeight="1" outlineLevel="1">
      <c r="B237" s="596"/>
      <c r="C237" s="600"/>
      <c r="D237" s="601"/>
      <c r="E237" s="374"/>
      <c r="F237" s="248"/>
      <c r="G237" s="252">
        <f t="shared" si="79"/>
        <v>0</v>
      </c>
      <c r="H237" s="86" t="s">
        <v>187</v>
      </c>
      <c r="I237" s="236">
        <v>0</v>
      </c>
      <c r="J237" s="252">
        <f t="shared" si="73"/>
        <v>0</v>
      </c>
      <c r="K237" s="358"/>
      <c r="L237" s="359"/>
      <c r="M237" s="325"/>
      <c r="N237" s="228">
        <f t="shared" si="76"/>
        <v>0</v>
      </c>
      <c r="O237" s="268">
        <f t="shared" si="77"/>
        <v>0</v>
      </c>
      <c r="P237" s="345">
        <v>0</v>
      </c>
      <c r="Q237" s="272">
        <f t="shared" si="78"/>
        <v>0</v>
      </c>
      <c r="R237" s="234"/>
      <c r="S237" s="235"/>
      <c r="T237" s="236">
        <v>0</v>
      </c>
      <c r="U237" s="236">
        <v>0</v>
      </c>
      <c r="V237" s="87">
        <f t="shared" si="80"/>
        <v>1</v>
      </c>
      <c r="W237" s="276">
        <f t="shared" si="74"/>
        <v>0</v>
      </c>
      <c r="X237" s="276">
        <f t="shared" si="81"/>
        <v>0</v>
      </c>
      <c r="Y237" s="276">
        <f t="shared" si="75"/>
        <v>0</v>
      </c>
      <c r="Z237" s="276">
        <f t="shared" si="81"/>
        <v>0</v>
      </c>
      <c r="AB237" s="80"/>
      <c r="AC237" s="80"/>
      <c r="AD237" s="81"/>
      <c r="AE237" s="80"/>
      <c r="AF237" s="81"/>
      <c r="AG237" s="82"/>
      <c r="AH237" s="83"/>
      <c r="AI237" s="83"/>
      <c r="AJ237" s="84"/>
      <c r="AK237" s="80"/>
      <c r="AL237" s="80"/>
      <c r="AM237" s="80"/>
      <c r="AN237" s="80"/>
    </row>
    <row r="238" spans="2:40" s="49" customFormat="1" ht="15.6" hidden="1" customHeight="1" outlineLevel="1">
      <c r="B238" s="597"/>
      <c r="C238" s="602"/>
      <c r="D238" s="603"/>
      <c r="E238" s="374"/>
      <c r="F238" s="248"/>
      <c r="G238" s="252">
        <f>IF(AND(F238&lt;&gt;0,$D$31&lt;&gt;0),F238/$D$31,0)</f>
        <v>0</v>
      </c>
      <c r="H238" s="86" t="s">
        <v>187</v>
      </c>
      <c r="I238" s="236">
        <v>0</v>
      </c>
      <c r="J238" s="252">
        <f t="shared" si="73"/>
        <v>0</v>
      </c>
      <c r="K238" s="358"/>
      <c r="L238" s="359"/>
      <c r="M238" s="325"/>
      <c r="N238" s="228">
        <f t="shared" si="76"/>
        <v>0</v>
      </c>
      <c r="O238" s="268">
        <f t="shared" si="77"/>
        <v>0</v>
      </c>
      <c r="P238" s="345">
        <v>0</v>
      </c>
      <c r="Q238" s="272">
        <f t="shared" si="78"/>
        <v>0</v>
      </c>
      <c r="R238" s="234"/>
      <c r="S238" s="235"/>
      <c r="T238" s="236">
        <v>0</v>
      </c>
      <c r="U238" s="236">
        <v>0</v>
      </c>
      <c r="V238" s="87">
        <f t="shared" si="80"/>
        <v>1</v>
      </c>
      <c r="W238" s="276">
        <f t="shared" si="74"/>
        <v>0</v>
      </c>
      <c r="X238" s="276">
        <f t="shared" si="81"/>
        <v>0</v>
      </c>
      <c r="Y238" s="276">
        <f t="shared" si="75"/>
        <v>0</v>
      </c>
      <c r="Z238" s="276">
        <f t="shared" si="81"/>
        <v>0</v>
      </c>
      <c r="AB238" s="80"/>
      <c r="AC238" s="80"/>
      <c r="AD238" s="81"/>
      <c r="AE238" s="80"/>
      <c r="AF238" s="81"/>
      <c r="AG238" s="82"/>
      <c r="AH238" s="83"/>
      <c r="AI238" s="83"/>
      <c r="AJ238" s="84"/>
      <c r="AK238" s="80"/>
      <c r="AL238" s="80"/>
      <c r="AM238" s="80"/>
      <c r="AN238" s="80"/>
    </row>
    <row r="239" spans="2:40" s="49" customFormat="1" ht="15.75" collapsed="1">
      <c r="B239" s="88">
        <v>2.7</v>
      </c>
      <c r="C239" s="566" t="s">
        <v>270</v>
      </c>
      <c r="D239" s="567"/>
      <c r="E239" s="219" t="s">
        <v>187</v>
      </c>
      <c r="F239" s="247">
        <f>SUM(F240:F259)</f>
        <v>0</v>
      </c>
      <c r="G239" s="247">
        <f>IF(AND(F239&lt;&gt;0,$D$31&lt;&gt;0),F239/$D$31,0)</f>
        <v>0</v>
      </c>
      <c r="H239" s="85" cm="1">
        <f t="array" ref="H239">SUMPRODUCT((C38:D401="Superstructure: Internal Doors")*G38:G401)+SUMPRODUCT((C38:D401="Superstructure: Internal Walls and Partitions")*G38:G401)</f>
        <v>0</v>
      </c>
      <c r="I239" s="216" t="s">
        <v>187</v>
      </c>
      <c r="J239" s="249">
        <f>SUM(J240:J259)</f>
        <v>0</v>
      </c>
      <c r="K239" s="230" t="s">
        <v>187</v>
      </c>
      <c r="L239" s="262" t="s">
        <v>187</v>
      </c>
      <c r="M239" s="264" t="s">
        <v>187</v>
      </c>
      <c r="N239" s="266" t="s">
        <v>187</v>
      </c>
      <c r="O239" s="269">
        <f>SUM(O240:O259)</f>
        <v>0</v>
      </c>
      <c r="P239" s="232" t="s">
        <v>187</v>
      </c>
      <c r="Q239" s="273">
        <f>SUM(Q240:Q259)</f>
        <v>0</v>
      </c>
      <c r="R239" s="231" t="s">
        <v>187</v>
      </c>
      <c r="S239" s="233" t="s">
        <v>187</v>
      </c>
      <c r="T239" s="278">
        <f>IF(W239&lt;&gt;0,W239/($F$292+$O$292),0)</f>
        <v>0</v>
      </c>
      <c r="U239" s="278">
        <f>IF(Y239&lt;&gt;0,Y239/($F$292+$O$292),0)</f>
        <v>0</v>
      </c>
      <c r="V239" s="215">
        <f t="shared" si="80"/>
        <v>1</v>
      </c>
      <c r="W239" s="277">
        <f>SUM(W240:W259)</f>
        <v>0</v>
      </c>
      <c r="X239" s="277">
        <f t="shared" si="81"/>
        <v>0</v>
      </c>
      <c r="Y239" s="277">
        <f>SUM(Y240:Y259)</f>
        <v>0</v>
      </c>
      <c r="Z239" s="277">
        <f t="shared" si="81"/>
        <v>0</v>
      </c>
      <c r="AB239" s="80"/>
      <c r="AC239" s="80"/>
      <c r="AD239" s="81"/>
      <c r="AE239" s="80"/>
      <c r="AF239" s="81"/>
      <c r="AG239" s="82"/>
      <c r="AH239" s="83"/>
      <c r="AI239" s="83"/>
      <c r="AJ239" s="84"/>
      <c r="AK239" s="80"/>
      <c r="AL239" s="80"/>
      <c r="AM239" s="80"/>
      <c r="AN239" s="80"/>
    </row>
    <row r="240" spans="2:40" s="49" customFormat="1" ht="15.6" hidden="1" customHeight="1" outlineLevel="1">
      <c r="B240" s="595">
        <v>2.7</v>
      </c>
      <c r="C240" s="598" t="s">
        <v>270</v>
      </c>
      <c r="D240" s="599"/>
      <c r="E240" s="374"/>
      <c r="F240" s="248"/>
      <c r="G240" s="252">
        <f>IF(AND(F240&lt;&gt;0,$D$31&lt;&gt;0),F240/$D$31,0)</f>
        <v>0</v>
      </c>
      <c r="H240" s="86" t="s">
        <v>187</v>
      </c>
      <c r="I240" s="236">
        <v>0</v>
      </c>
      <c r="J240" s="252">
        <f t="shared" ref="J240:J259" si="82">I240*F240</f>
        <v>0</v>
      </c>
      <c r="K240" s="358"/>
      <c r="L240" s="359"/>
      <c r="M240" s="325"/>
      <c r="N240" s="228">
        <f>IF(M240&lt;&gt;0,INT(59/M240),0)</f>
        <v>0</v>
      </c>
      <c r="O240" s="268">
        <f>F240*N240</f>
        <v>0</v>
      </c>
      <c r="P240" s="345">
        <v>0</v>
      </c>
      <c r="Q240" s="272">
        <f>O240*P240</f>
        <v>0</v>
      </c>
      <c r="R240" s="234"/>
      <c r="S240" s="235"/>
      <c r="T240" s="236">
        <v>0</v>
      </c>
      <c r="U240" s="236">
        <v>0</v>
      </c>
      <c r="V240" s="87">
        <f t="shared" si="80"/>
        <v>1</v>
      </c>
      <c r="W240" s="276">
        <f t="shared" ref="W240:W259" si="83">T240*(F240+O240)</f>
        <v>0</v>
      </c>
      <c r="X240" s="276">
        <f t="shared" si="81"/>
        <v>0</v>
      </c>
      <c r="Y240" s="276">
        <f t="shared" ref="Y240:Y259" si="84">U240*(F240+O240)</f>
        <v>0</v>
      </c>
      <c r="Z240" s="276">
        <f t="shared" si="81"/>
        <v>0</v>
      </c>
      <c r="AB240" s="80"/>
      <c r="AC240" s="80"/>
      <c r="AD240" s="81"/>
      <c r="AE240" s="80"/>
      <c r="AF240" s="81"/>
      <c r="AG240" s="82"/>
      <c r="AH240" s="83"/>
      <c r="AI240" s="83"/>
      <c r="AJ240" s="84"/>
      <c r="AK240" s="80"/>
      <c r="AL240" s="80"/>
      <c r="AM240" s="80"/>
      <c r="AN240" s="80"/>
    </row>
    <row r="241" spans="2:40" s="49" customFormat="1" ht="15.6" hidden="1" customHeight="1" outlineLevel="1">
      <c r="B241" s="596"/>
      <c r="C241" s="600"/>
      <c r="D241" s="601"/>
      <c r="E241" s="374"/>
      <c r="F241" s="248"/>
      <c r="G241" s="252">
        <f>IF(AND(F241&lt;&gt;0,$D$31&lt;&gt;0),F241/$D$31,0)</f>
        <v>0</v>
      </c>
      <c r="H241" s="86" t="s">
        <v>187</v>
      </c>
      <c r="I241" s="236">
        <v>0</v>
      </c>
      <c r="J241" s="252">
        <f t="shared" si="82"/>
        <v>0</v>
      </c>
      <c r="K241" s="358"/>
      <c r="L241" s="359"/>
      <c r="M241" s="325"/>
      <c r="N241" s="228">
        <f t="shared" ref="N241:N259" si="85">IF(M241&lt;&gt;0,INT(59/M241),0)</f>
        <v>0</v>
      </c>
      <c r="O241" s="268">
        <f t="shared" ref="O241:O259" si="86">F241*N241</f>
        <v>0</v>
      </c>
      <c r="P241" s="345">
        <v>0</v>
      </c>
      <c r="Q241" s="272">
        <f t="shared" ref="Q241:Q259" si="87">O241*P241</f>
        <v>0</v>
      </c>
      <c r="R241" s="234"/>
      <c r="S241" s="235"/>
      <c r="T241" s="236">
        <v>0</v>
      </c>
      <c r="U241" s="236">
        <v>0</v>
      </c>
      <c r="V241" s="87">
        <f t="shared" si="80"/>
        <v>1</v>
      </c>
      <c r="W241" s="276">
        <f t="shared" si="83"/>
        <v>0</v>
      </c>
      <c r="X241" s="276">
        <f t="shared" si="81"/>
        <v>0</v>
      </c>
      <c r="Y241" s="276">
        <f t="shared" si="84"/>
        <v>0</v>
      </c>
      <c r="Z241" s="276">
        <f t="shared" si="81"/>
        <v>0</v>
      </c>
      <c r="AB241" s="80"/>
      <c r="AC241" s="80"/>
      <c r="AD241" s="81"/>
      <c r="AE241" s="80"/>
      <c r="AF241" s="81"/>
      <c r="AG241" s="82"/>
      <c r="AH241" s="83"/>
      <c r="AI241" s="83"/>
      <c r="AJ241" s="84"/>
      <c r="AK241" s="80"/>
      <c r="AL241" s="80"/>
      <c r="AM241" s="80"/>
      <c r="AN241" s="80"/>
    </row>
    <row r="242" spans="2:40" s="49" customFormat="1" ht="15.6" hidden="1" customHeight="1" outlineLevel="1">
      <c r="B242" s="596"/>
      <c r="C242" s="600"/>
      <c r="D242" s="601"/>
      <c r="E242" s="374"/>
      <c r="F242" s="248"/>
      <c r="G242" s="252">
        <f t="shared" ref="G242:G253" si="88">IF(AND(F242&lt;&gt;0,$D$31&lt;&gt;0),F242/$D$31,0)</f>
        <v>0</v>
      </c>
      <c r="H242" s="86" t="s">
        <v>187</v>
      </c>
      <c r="I242" s="236">
        <v>0</v>
      </c>
      <c r="J242" s="252">
        <f t="shared" si="82"/>
        <v>0</v>
      </c>
      <c r="K242" s="358"/>
      <c r="L242" s="359"/>
      <c r="M242" s="325"/>
      <c r="N242" s="228">
        <f t="shared" si="85"/>
        <v>0</v>
      </c>
      <c r="O242" s="268">
        <f t="shared" si="86"/>
        <v>0</v>
      </c>
      <c r="P242" s="345">
        <v>0</v>
      </c>
      <c r="Q242" s="272">
        <f t="shared" si="87"/>
        <v>0</v>
      </c>
      <c r="R242" s="234"/>
      <c r="S242" s="235"/>
      <c r="T242" s="236">
        <v>0</v>
      </c>
      <c r="U242" s="236">
        <v>0</v>
      </c>
      <c r="V242" s="87">
        <f t="shared" si="80"/>
        <v>1</v>
      </c>
      <c r="W242" s="276">
        <f t="shared" si="83"/>
        <v>0</v>
      </c>
      <c r="X242" s="276">
        <f t="shared" si="81"/>
        <v>0</v>
      </c>
      <c r="Y242" s="276">
        <f t="shared" si="84"/>
        <v>0</v>
      </c>
      <c r="Z242" s="276">
        <f t="shared" si="81"/>
        <v>0</v>
      </c>
      <c r="AB242" s="80"/>
      <c r="AC242" s="80"/>
      <c r="AD242" s="81"/>
      <c r="AE242" s="80"/>
      <c r="AF242" s="81"/>
      <c r="AG242" s="82"/>
      <c r="AH242" s="83"/>
      <c r="AI242" s="83"/>
      <c r="AJ242" s="84"/>
      <c r="AK242" s="80"/>
      <c r="AL242" s="80"/>
      <c r="AM242" s="80"/>
      <c r="AN242" s="80"/>
    </row>
    <row r="243" spans="2:40" s="49" customFormat="1" ht="15.6" hidden="1" customHeight="1" outlineLevel="1">
      <c r="B243" s="596"/>
      <c r="C243" s="600"/>
      <c r="D243" s="601"/>
      <c r="E243" s="374"/>
      <c r="F243" s="248"/>
      <c r="G243" s="252">
        <f t="shared" si="88"/>
        <v>0</v>
      </c>
      <c r="H243" s="86" t="s">
        <v>187</v>
      </c>
      <c r="I243" s="236">
        <v>0</v>
      </c>
      <c r="J243" s="252">
        <f t="shared" si="82"/>
        <v>0</v>
      </c>
      <c r="K243" s="358"/>
      <c r="L243" s="359"/>
      <c r="M243" s="325"/>
      <c r="N243" s="228">
        <f t="shared" si="85"/>
        <v>0</v>
      </c>
      <c r="O243" s="268">
        <f t="shared" si="86"/>
        <v>0</v>
      </c>
      <c r="P243" s="345">
        <v>0</v>
      </c>
      <c r="Q243" s="272">
        <f t="shared" si="87"/>
        <v>0</v>
      </c>
      <c r="R243" s="234"/>
      <c r="S243" s="235"/>
      <c r="T243" s="236">
        <v>0</v>
      </c>
      <c r="U243" s="236">
        <v>0</v>
      </c>
      <c r="V243" s="87">
        <f t="shared" si="80"/>
        <v>1</v>
      </c>
      <c r="W243" s="276">
        <f t="shared" si="83"/>
        <v>0</v>
      </c>
      <c r="X243" s="276">
        <f t="shared" si="81"/>
        <v>0</v>
      </c>
      <c r="Y243" s="276">
        <f t="shared" si="84"/>
        <v>0</v>
      </c>
      <c r="Z243" s="276">
        <f t="shared" si="81"/>
        <v>0</v>
      </c>
      <c r="AB243" s="80"/>
      <c r="AC243" s="80"/>
      <c r="AD243" s="81"/>
      <c r="AE243" s="80"/>
      <c r="AF243" s="81"/>
      <c r="AG243" s="82"/>
      <c r="AH243" s="83"/>
      <c r="AI243" s="83"/>
      <c r="AJ243" s="84"/>
      <c r="AK243" s="80"/>
      <c r="AL243" s="80"/>
      <c r="AM243" s="80"/>
      <c r="AN243" s="80"/>
    </row>
    <row r="244" spans="2:40" s="49" customFormat="1" ht="15.6" hidden="1" customHeight="1" outlineLevel="1">
      <c r="B244" s="596"/>
      <c r="C244" s="600"/>
      <c r="D244" s="601"/>
      <c r="E244" s="374"/>
      <c r="F244" s="248"/>
      <c r="G244" s="252">
        <f t="shared" si="88"/>
        <v>0</v>
      </c>
      <c r="H244" s="86" t="s">
        <v>187</v>
      </c>
      <c r="I244" s="236">
        <v>0</v>
      </c>
      <c r="J244" s="252">
        <f t="shared" si="82"/>
        <v>0</v>
      </c>
      <c r="K244" s="358"/>
      <c r="L244" s="359"/>
      <c r="M244" s="325"/>
      <c r="N244" s="228">
        <f t="shared" si="85"/>
        <v>0</v>
      </c>
      <c r="O244" s="268">
        <f t="shared" si="86"/>
        <v>0</v>
      </c>
      <c r="P244" s="345">
        <v>0</v>
      </c>
      <c r="Q244" s="272">
        <f t="shared" si="87"/>
        <v>0</v>
      </c>
      <c r="R244" s="234"/>
      <c r="S244" s="235"/>
      <c r="T244" s="236">
        <v>0</v>
      </c>
      <c r="U244" s="236">
        <v>0</v>
      </c>
      <c r="V244" s="87">
        <f t="shared" si="80"/>
        <v>1</v>
      </c>
      <c r="W244" s="276">
        <f t="shared" si="83"/>
        <v>0</v>
      </c>
      <c r="X244" s="276">
        <f t="shared" si="81"/>
        <v>0</v>
      </c>
      <c r="Y244" s="276">
        <f t="shared" si="84"/>
        <v>0</v>
      </c>
      <c r="Z244" s="276">
        <f t="shared" si="81"/>
        <v>0</v>
      </c>
      <c r="AB244" s="80"/>
      <c r="AC244" s="80"/>
      <c r="AD244" s="81"/>
      <c r="AE244" s="80"/>
      <c r="AF244" s="81"/>
      <c r="AG244" s="82"/>
      <c r="AH244" s="83"/>
      <c r="AI244" s="83"/>
      <c r="AJ244" s="84"/>
      <c r="AK244" s="80"/>
      <c r="AL244" s="80"/>
      <c r="AM244" s="80"/>
      <c r="AN244" s="80"/>
    </row>
    <row r="245" spans="2:40" s="49" customFormat="1" ht="15.6" hidden="1" customHeight="1" outlineLevel="1">
      <c r="B245" s="596"/>
      <c r="C245" s="600"/>
      <c r="D245" s="601"/>
      <c r="E245" s="374"/>
      <c r="F245" s="248"/>
      <c r="G245" s="252">
        <f t="shared" si="88"/>
        <v>0</v>
      </c>
      <c r="H245" s="86" t="s">
        <v>187</v>
      </c>
      <c r="I245" s="236">
        <v>0</v>
      </c>
      <c r="J245" s="252">
        <f t="shared" si="82"/>
        <v>0</v>
      </c>
      <c r="K245" s="358"/>
      <c r="L245" s="359"/>
      <c r="M245" s="325"/>
      <c r="N245" s="228">
        <f t="shared" si="85"/>
        <v>0</v>
      </c>
      <c r="O245" s="268">
        <f t="shared" si="86"/>
        <v>0</v>
      </c>
      <c r="P245" s="345">
        <v>0</v>
      </c>
      <c r="Q245" s="272">
        <f t="shared" si="87"/>
        <v>0</v>
      </c>
      <c r="R245" s="234"/>
      <c r="S245" s="235"/>
      <c r="T245" s="236">
        <v>0</v>
      </c>
      <c r="U245" s="236">
        <v>0</v>
      </c>
      <c r="V245" s="87">
        <f t="shared" si="80"/>
        <v>1</v>
      </c>
      <c r="W245" s="276">
        <f t="shared" si="83"/>
        <v>0</v>
      </c>
      <c r="X245" s="276">
        <f t="shared" si="81"/>
        <v>0</v>
      </c>
      <c r="Y245" s="276">
        <f t="shared" si="84"/>
        <v>0</v>
      </c>
      <c r="Z245" s="276">
        <f t="shared" si="81"/>
        <v>0</v>
      </c>
      <c r="AB245" s="80"/>
      <c r="AC245" s="80"/>
      <c r="AD245" s="81"/>
      <c r="AE245" s="80"/>
      <c r="AF245" s="81"/>
      <c r="AG245" s="82"/>
      <c r="AH245" s="83"/>
      <c r="AI245" s="83"/>
      <c r="AJ245" s="84"/>
      <c r="AK245" s="80"/>
      <c r="AL245" s="80"/>
      <c r="AM245" s="80"/>
      <c r="AN245" s="80"/>
    </row>
    <row r="246" spans="2:40" s="49" customFormat="1" ht="15.6" hidden="1" customHeight="1" outlineLevel="1">
      <c r="B246" s="596"/>
      <c r="C246" s="600"/>
      <c r="D246" s="601"/>
      <c r="E246" s="374"/>
      <c r="F246" s="248"/>
      <c r="G246" s="252">
        <f t="shared" si="88"/>
        <v>0</v>
      </c>
      <c r="H246" s="86" t="s">
        <v>187</v>
      </c>
      <c r="I246" s="236">
        <v>0</v>
      </c>
      <c r="J246" s="252">
        <f t="shared" si="82"/>
        <v>0</v>
      </c>
      <c r="K246" s="358"/>
      <c r="L246" s="359"/>
      <c r="M246" s="325"/>
      <c r="N246" s="228">
        <f t="shared" si="85"/>
        <v>0</v>
      </c>
      <c r="O246" s="268">
        <f t="shared" si="86"/>
        <v>0</v>
      </c>
      <c r="P246" s="345">
        <v>0</v>
      </c>
      <c r="Q246" s="272">
        <f t="shared" si="87"/>
        <v>0</v>
      </c>
      <c r="R246" s="234"/>
      <c r="S246" s="235"/>
      <c r="T246" s="236">
        <v>0</v>
      </c>
      <c r="U246" s="236">
        <v>0</v>
      </c>
      <c r="V246" s="87">
        <f t="shared" si="80"/>
        <v>1</v>
      </c>
      <c r="W246" s="276">
        <f t="shared" si="83"/>
        <v>0</v>
      </c>
      <c r="X246" s="276">
        <f t="shared" si="81"/>
        <v>0</v>
      </c>
      <c r="Y246" s="276">
        <f t="shared" si="84"/>
        <v>0</v>
      </c>
      <c r="Z246" s="276">
        <f t="shared" si="81"/>
        <v>0</v>
      </c>
      <c r="AB246" s="80"/>
      <c r="AC246" s="80"/>
      <c r="AD246" s="81"/>
      <c r="AE246" s="80"/>
      <c r="AF246" s="81"/>
      <c r="AG246" s="82"/>
      <c r="AH246" s="83"/>
      <c r="AI246" s="83"/>
      <c r="AJ246" s="84"/>
      <c r="AK246" s="80"/>
      <c r="AL246" s="80"/>
      <c r="AM246" s="80"/>
      <c r="AN246" s="80"/>
    </row>
    <row r="247" spans="2:40" s="49" customFormat="1" ht="15.6" hidden="1" customHeight="1" outlineLevel="1">
      <c r="B247" s="596"/>
      <c r="C247" s="600"/>
      <c r="D247" s="601"/>
      <c r="E247" s="374"/>
      <c r="F247" s="248"/>
      <c r="G247" s="252">
        <f t="shared" si="88"/>
        <v>0</v>
      </c>
      <c r="H247" s="86" t="s">
        <v>187</v>
      </c>
      <c r="I247" s="236">
        <v>0</v>
      </c>
      <c r="J247" s="252">
        <f t="shared" si="82"/>
        <v>0</v>
      </c>
      <c r="K247" s="358"/>
      <c r="L247" s="359"/>
      <c r="M247" s="325"/>
      <c r="N247" s="228">
        <f t="shared" si="85"/>
        <v>0</v>
      </c>
      <c r="O247" s="268">
        <f t="shared" si="86"/>
        <v>0</v>
      </c>
      <c r="P247" s="345">
        <v>0</v>
      </c>
      <c r="Q247" s="272">
        <f t="shared" si="87"/>
        <v>0</v>
      </c>
      <c r="R247" s="234"/>
      <c r="S247" s="235"/>
      <c r="T247" s="236">
        <v>0</v>
      </c>
      <c r="U247" s="236">
        <v>0</v>
      </c>
      <c r="V247" s="87">
        <f t="shared" si="80"/>
        <v>1</v>
      </c>
      <c r="W247" s="276">
        <f t="shared" si="83"/>
        <v>0</v>
      </c>
      <c r="X247" s="276">
        <f t="shared" si="81"/>
        <v>0</v>
      </c>
      <c r="Y247" s="276">
        <f t="shared" si="84"/>
        <v>0</v>
      </c>
      <c r="Z247" s="276">
        <f t="shared" si="81"/>
        <v>0</v>
      </c>
      <c r="AB247" s="80"/>
      <c r="AC247" s="80"/>
      <c r="AD247" s="81"/>
      <c r="AE247" s="80"/>
      <c r="AF247" s="81"/>
      <c r="AG247" s="82"/>
      <c r="AH247" s="83"/>
      <c r="AI247" s="83"/>
      <c r="AJ247" s="84"/>
      <c r="AK247" s="80"/>
      <c r="AL247" s="80"/>
      <c r="AM247" s="80"/>
      <c r="AN247" s="80"/>
    </row>
    <row r="248" spans="2:40" s="49" customFormat="1" ht="15.6" hidden="1" customHeight="1" outlineLevel="1">
      <c r="B248" s="596"/>
      <c r="C248" s="600"/>
      <c r="D248" s="601"/>
      <c r="E248" s="374"/>
      <c r="F248" s="248"/>
      <c r="G248" s="252">
        <f t="shared" si="88"/>
        <v>0</v>
      </c>
      <c r="H248" s="86" t="s">
        <v>187</v>
      </c>
      <c r="I248" s="236">
        <v>0</v>
      </c>
      <c r="J248" s="252">
        <f t="shared" si="82"/>
        <v>0</v>
      </c>
      <c r="K248" s="358"/>
      <c r="L248" s="359"/>
      <c r="M248" s="325"/>
      <c r="N248" s="228">
        <f t="shared" si="85"/>
        <v>0</v>
      </c>
      <c r="O248" s="268">
        <f t="shared" si="86"/>
        <v>0</v>
      </c>
      <c r="P248" s="345">
        <v>0</v>
      </c>
      <c r="Q248" s="272">
        <f t="shared" si="87"/>
        <v>0</v>
      </c>
      <c r="R248" s="234"/>
      <c r="S248" s="235"/>
      <c r="T248" s="236">
        <v>0</v>
      </c>
      <c r="U248" s="236">
        <v>0</v>
      </c>
      <c r="V248" s="87">
        <f t="shared" si="80"/>
        <v>1</v>
      </c>
      <c r="W248" s="276">
        <f t="shared" si="83"/>
        <v>0</v>
      </c>
      <c r="X248" s="276">
        <f t="shared" si="81"/>
        <v>0</v>
      </c>
      <c r="Y248" s="276">
        <f t="shared" si="84"/>
        <v>0</v>
      </c>
      <c r="Z248" s="276">
        <f t="shared" si="81"/>
        <v>0</v>
      </c>
      <c r="AB248" s="80"/>
      <c r="AC248" s="80"/>
      <c r="AD248" s="81"/>
      <c r="AE248" s="80"/>
      <c r="AF248" s="81"/>
      <c r="AG248" s="82"/>
      <c r="AH248" s="83"/>
      <c r="AI248" s="83"/>
      <c r="AJ248" s="84"/>
      <c r="AK248" s="80"/>
      <c r="AL248" s="80"/>
      <c r="AM248" s="80"/>
      <c r="AN248" s="80"/>
    </row>
    <row r="249" spans="2:40" s="49" customFormat="1" ht="15.6" hidden="1" customHeight="1" outlineLevel="1">
      <c r="B249" s="596"/>
      <c r="C249" s="600"/>
      <c r="D249" s="601"/>
      <c r="E249" s="374"/>
      <c r="F249" s="248"/>
      <c r="G249" s="252">
        <f t="shared" si="88"/>
        <v>0</v>
      </c>
      <c r="H249" s="86" t="s">
        <v>187</v>
      </c>
      <c r="I249" s="236">
        <v>0</v>
      </c>
      <c r="J249" s="252">
        <f t="shared" si="82"/>
        <v>0</v>
      </c>
      <c r="K249" s="358"/>
      <c r="L249" s="359"/>
      <c r="M249" s="325"/>
      <c r="N249" s="228">
        <f t="shared" si="85"/>
        <v>0</v>
      </c>
      <c r="O249" s="268">
        <f t="shared" si="86"/>
        <v>0</v>
      </c>
      <c r="P249" s="345">
        <v>0</v>
      </c>
      <c r="Q249" s="272">
        <f t="shared" si="87"/>
        <v>0</v>
      </c>
      <c r="R249" s="234"/>
      <c r="S249" s="235"/>
      <c r="T249" s="236">
        <v>0</v>
      </c>
      <c r="U249" s="236">
        <v>0</v>
      </c>
      <c r="V249" s="87">
        <f t="shared" si="80"/>
        <v>1</v>
      </c>
      <c r="W249" s="276">
        <f t="shared" si="83"/>
        <v>0</v>
      </c>
      <c r="X249" s="276">
        <f t="shared" si="81"/>
        <v>0</v>
      </c>
      <c r="Y249" s="276">
        <f t="shared" si="84"/>
        <v>0</v>
      </c>
      <c r="Z249" s="276">
        <f t="shared" si="81"/>
        <v>0</v>
      </c>
      <c r="AB249" s="80"/>
      <c r="AC249" s="80"/>
      <c r="AD249" s="81"/>
      <c r="AE249" s="80"/>
      <c r="AF249" s="81"/>
      <c r="AG249" s="82"/>
      <c r="AH249" s="83"/>
      <c r="AI249" s="83"/>
      <c r="AJ249" s="84"/>
      <c r="AK249" s="80"/>
      <c r="AL249" s="80"/>
      <c r="AM249" s="80"/>
      <c r="AN249" s="80"/>
    </row>
    <row r="250" spans="2:40" s="49" customFormat="1" ht="15.6" hidden="1" customHeight="1" outlineLevel="1">
      <c r="B250" s="596"/>
      <c r="C250" s="600"/>
      <c r="D250" s="601"/>
      <c r="E250" s="374"/>
      <c r="F250" s="248"/>
      <c r="G250" s="252">
        <f t="shared" si="88"/>
        <v>0</v>
      </c>
      <c r="H250" s="86" t="s">
        <v>187</v>
      </c>
      <c r="I250" s="236">
        <v>0</v>
      </c>
      <c r="J250" s="252">
        <f t="shared" si="82"/>
        <v>0</v>
      </c>
      <c r="K250" s="358"/>
      <c r="L250" s="359"/>
      <c r="M250" s="325"/>
      <c r="N250" s="228">
        <f t="shared" si="85"/>
        <v>0</v>
      </c>
      <c r="O250" s="268">
        <f t="shared" si="86"/>
        <v>0</v>
      </c>
      <c r="P250" s="345">
        <v>0</v>
      </c>
      <c r="Q250" s="272">
        <f t="shared" si="87"/>
        <v>0</v>
      </c>
      <c r="R250" s="234"/>
      <c r="S250" s="235"/>
      <c r="T250" s="236">
        <v>0</v>
      </c>
      <c r="U250" s="236">
        <v>0</v>
      </c>
      <c r="V250" s="87">
        <f t="shared" si="80"/>
        <v>1</v>
      </c>
      <c r="W250" s="276">
        <f t="shared" si="83"/>
        <v>0</v>
      </c>
      <c r="X250" s="276">
        <f t="shared" si="81"/>
        <v>0</v>
      </c>
      <c r="Y250" s="276">
        <f t="shared" si="84"/>
        <v>0</v>
      </c>
      <c r="Z250" s="276">
        <f t="shared" si="81"/>
        <v>0</v>
      </c>
      <c r="AB250" s="80"/>
      <c r="AC250" s="80"/>
      <c r="AD250" s="81"/>
      <c r="AE250" s="80"/>
      <c r="AF250" s="81"/>
      <c r="AG250" s="82"/>
      <c r="AH250" s="83"/>
      <c r="AI250" s="83"/>
      <c r="AJ250" s="84"/>
      <c r="AK250" s="80"/>
      <c r="AL250" s="80"/>
      <c r="AM250" s="80"/>
      <c r="AN250" s="80"/>
    </row>
    <row r="251" spans="2:40" s="49" customFormat="1" ht="15.6" hidden="1" customHeight="1" outlineLevel="1">
      <c r="B251" s="596"/>
      <c r="C251" s="600"/>
      <c r="D251" s="601"/>
      <c r="E251" s="374"/>
      <c r="F251" s="248"/>
      <c r="G251" s="252">
        <f t="shared" si="88"/>
        <v>0</v>
      </c>
      <c r="H251" s="86" t="s">
        <v>187</v>
      </c>
      <c r="I251" s="236">
        <v>0</v>
      </c>
      <c r="J251" s="252">
        <f t="shared" si="82"/>
        <v>0</v>
      </c>
      <c r="K251" s="358"/>
      <c r="L251" s="359"/>
      <c r="M251" s="325"/>
      <c r="N251" s="228">
        <f t="shared" si="85"/>
        <v>0</v>
      </c>
      <c r="O251" s="268">
        <f t="shared" si="86"/>
        <v>0</v>
      </c>
      <c r="P251" s="345">
        <v>0</v>
      </c>
      <c r="Q251" s="272">
        <f t="shared" si="87"/>
        <v>0</v>
      </c>
      <c r="R251" s="234"/>
      <c r="S251" s="235"/>
      <c r="T251" s="236">
        <v>0</v>
      </c>
      <c r="U251" s="236">
        <v>0</v>
      </c>
      <c r="V251" s="87">
        <f t="shared" si="80"/>
        <v>1</v>
      </c>
      <c r="W251" s="276">
        <f t="shared" si="83"/>
        <v>0</v>
      </c>
      <c r="X251" s="276">
        <f t="shared" si="81"/>
        <v>0</v>
      </c>
      <c r="Y251" s="276">
        <f t="shared" si="84"/>
        <v>0</v>
      </c>
      <c r="Z251" s="276">
        <f t="shared" si="81"/>
        <v>0</v>
      </c>
      <c r="AB251" s="80"/>
      <c r="AC251" s="80"/>
      <c r="AD251" s="81"/>
      <c r="AE251" s="80"/>
      <c r="AF251" s="81"/>
      <c r="AG251" s="82"/>
      <c r="AH251" s="83"/>
      <c r="AI251" s="83"/>
      <c r="AJ251" s="84"/>
      <c r="AK251" s="80"/>
      <c r="AL251" s="80"/>
      <c r="AM251" s="80"/>
      <c r="AN251" s="80"/>
    </row>
    <row r="252" spans="2:40" s="49" customFormat="1" ht="15.6" hidden="1" customHeight="1" outlineLevel="1">
      <c r="B252" s="596"/>
      <c r="C252" s="600"/>
      <c r="D252" s="601"/>
      <c r="E252" s="374"/>
      <c r="F252" s="248"/>
      <c r="G252" s="252">
        <f t="shared" si="88"/>
        <v>0</v>
      </c>
      <c r="H252" s="86" t="s">
        <v>187</v>
      </c>
      <c r="I252" s="236">
        <v>0</v>
      </c>
      <c r="J252" s="252">
        <f t="shared" si="82"/>
        <v>0</v>
      </c>
      <c r="K252" s="358"/>
      <c r="L252" s="359"/>
      <c r="M252" s="325"/>
      <c r="N252" s="228">
        <f t="shared" si="85"/>
        <v>0</v>
      </c>
      <c r="O252" s="268">
        <f t="shared" si="86"/>
        <v>0</v>
      </c>
      <c r="P252" s="345">
        <v>0</v>
      </c>
      <c r="Q252" s="272">
        <f t="shared" si="87"/>
        <v>0</v>
      </c>
      <c r="R252" s="234"/>
      <c r="S252" s="235"/>
      <c r="T252" s="236">
        <v>0</v>
      </c>
      <c r="U252" s="236">
        <v>0</v>
      </c>
      <c r="V252" s="87">
        <f t="shared" si="80"/>
        <v>1</v>
      </c>
      <c r="W252" s="276">
        <f t="shared" si="83"/>
        <v>0</v>
      </c>
      <c r="X252" s="276">
        <f t="shared" si="81"/>
        <v>0</v>
      </c>
      <c r="Y252" s="276">
        <f t="shared" si="84"/>
        <v>0</v>
      </c>
      <c r="Z252" s="276">
        <f t="shared" si="81"/>
        <v>0</v>
      </c>
      <c r="AB252" s="80"/>
      <c r="AC252" s="80"/>
      <c r="AD252" s="81"/>
      <c r="AE252" s="80"/>
      <c r="AF252" s="81"/>
      <c r="AG252" s="82"/>
      <c r="AH252" s="83"/>
      <c r="AI252" s="83"/>
      <c r="AJ252" s="84"/>
      <c r="AK252" s="80"/>
      <c r="AL252" s="80"/>
      <c r="AM252" s="80"/>
      <c r="AN252" s="80"/>
    </row>
    <row r="253" spans="2:40" s="49" customFormat="1" ht="15.6" hidden="1" customHeight="1" outlineLevel="1">
      <c r="B253" s="596"/>
      <c r="C253" s="600"/>
      <c r="D253" s="601"/>
      <c r="E253" s="374"/>
      <c r="F253" s="248"/>
      <c r="G253" s="252">
        <f t="shared" si="88"/>
        <v>0</v>
      </c>
      <c r="H253" s="86" t="s">
        <v>187</v>
      </c>
      <c r="I253" s="236">
        <v>0</v>
      </c>
      <c r="J253" s="252">
        <f t="shared" si="82"/>
        <v>0</v>
      </c>
      <c r="K253" s="358"/>
      <c r="L253" s="359"/>
      <c r="M253" s="325"/>
      <c r="N253" s="228">
        <f t="shared" si="85"/>
        <v>0</v>
      </c>
      <c r="O253" s="268">
        <f t="shared" si="86"/>
        <v>0</v>
      </c>
      <c r="P253" s="345">
        <v>0</v>
      </c>
      <c r="Q253" s="272">
        <f t="shared" si="87"/>
        <v>0</v>
      </c>
      <c r="R253" s="234"/>
      <c r="S253" s="235"/>
      <c r="T253" s="236">
        <v>0</v>
      </c>
      <c r="U253" s="236">
        <v>0</v>
      </c>
      <c r="V253" s="87">
        <f t="shared" si="80"/>
        <v>1</v>
      </c>
      <c r="W253" s="276">
        <f t="shared" si="83"/>
        <v>0</v>
      </c>
      <c r="X253" s="276">
        <f t="shared" si="81"/>
        <v>0</v>
      </c>
      <c r="Y253" s="276">
        <f t="shared" si="84"/>
        <v>0</v>
      </c>
      <c r="Z253" s="276">
        <f t="shared" si="81"/>
        <v>0</v>
      </c>
      <c r="AB253" s="80"/>
      <c r="AC253" s="80"/>
      <c r="AD253" s="81"/>
      <c r="AE253" s="80"/>
      <c r="AF253" s="81"/>
      <c r="AG253" s="82"/>
      <c r="AH253" s="83"/>
      <c r="AI253" s="83"/>
      <c r="AJ253" s="84"/>
      <c r="AK253" s="80"/>
      <c r="AL253" s="80"/>
      <c r="AM253" s="80"/>
      <c r="AN253" s="80"/>
    </row>
    <row r="254" spans="2:40" s="49" customFormat="1" ht="15.6" hidden="1" customHeight="1" outlineLevel="1">
      <c r="B254" s="596"/>
      <c r="C254" s="600"/>
      <c r="D254" s="601"/>
      <c r="E254" s="374"/>
      <c r="F254" s="248"/>
      <c r="G254" s="252">
        <f>IF(AND(F254&lt;&gt;0,$D$31&lt;&gt;0),F254/$D$31,0)</f>
        <v>0</v>
      </c>
      <c r="H254" s="86" t="s">
        <v>187</v>
      </c>
      <c r="I254" s="236">
        <v>0</v>
      </c>
      <c r="J254" s="252">
        <f t="shared" si="82"/>
        <v>0</v>
      </c>
      <c r="K254" s="358"/>
      <c r="L254" s="359"/>
      <c r="M254" s="325"/>
      <c r="N254" s="228">
        <f t="shared" si="85"/>
        <v>0</v>
      </c>
      <c r="O254" s="268">
        <f t="shared" si="86"/>
        <v>0</v>
      </c>
      <c r="P254" s="345">
        <v>0</v>
      </c>
      <c r="Q254" s="272">
        <f t="shared" si="87"/>
        <v>0</v>
      </c>
      <c r="R254" s="234"/>
      <c r="S254" s="235"/>
      <c r="T254" s="236">
        <v>0</v>
      </c>
      <c r="U254" s="236">
        <v>0</v>
      </c>
      <c r="V254" s="87">
        <f t="shared" si="80"/>
        <v>1</v>
      </c>
      <c r="W254" s="276">
        <f t="shared" si="83"/>
        <v>0</v>
      </c>
      <c r="X254" s="276">
        <f t="shared" si="81"/>
        <v>0</v>
      </c>
      <c r="Y254" s="276">
        <f t="shared" si="84"/>
        <v>0</v>
      </c>
      <c r="Z254" s="276">
        <f t="shared" si="81"/>
        <v>0</v>
      </c>
      <c r="AB254" s="80"/>
      <c r="AC254" s="80"/>
      <c r="AD254" s="81"/>
      <c r="AE254" s="80"/>
      <c r="AF254" s="81"/>
      <c r="AG254" s="82"/>
      <c r="AH254" s="83"/>
      <c r="AI254" s="83"/>
      <c r="AJ254" s="84"/>
      <c r="AK254" s="80"/>
      <c r="AL254" s="80"/>
      <c r="AM254" s="80"/>
      <c r="AN254" s="80"/>
    </row>
    <row r="255" spans="2:40" s="49" customFormat="1" ht="15.6" hidden="1" customHeight="1" outlineLevel="1">
      <c r="B255" s="596"/>
      <c r="C255" s="600"/>
      <c r="D255" s="601"/>
      <c r="E255" s="374"/>
      <c r="F255" s="248"/>
      <c r="G255" s="252">
        <f>IF(AND(F255&lt;&gt;0,$D$31&lt;&gt;0),F255/$D$31,0)</f>
        <v>0</v>
      </c>
      <c r="H255" s="86" t="s">
        <v>187</v>
      </c>
      <c r="I255" s="236">
        <v>0</v>
      </c>
      <c r="J255" s="252">
        <f t="shared" si="82"/>
        <v>0</v>
      </c>
      <c r="K255" s="358"/>
      <c r="L255" s="359"/>
      <c r="M255" s="325"/>
      <c r="N255" s="228">
        <f t="shared" si="85"/>
        <v>0</v>
      </c>
      <c r="O255" s="268">
        <f t="shared" si="86"/>
        <v>0</v>
      </c>
      <c r="P255" s="345">
        <v>0</v>
      </c>
      <c r="Q255" s="272">
        <f t="shared" si="87"/>
        <v>0</v>
      </c>
      <c r="R255" s="234"/>
      <c r="S255" s="235"/>
      <c r="T255" s="236">
        <v>0</v>
      </c>
      <c r="U255" s="236">
        <v>0</v>
      </c>
      <c r="V255" s="87">
        <f t="shared" si="80"/>
        <v>1</v>
      </c>
      <c r="W255" s="276">
        <f t="shared" si="83"/>
        <v>0</v>
      </c>
      <c r="X255" s="276">
        <f t="shared" si="81"/>
        <v>0</v>
      </c>
      <c r="Y255" s="276">
        <f t="shared" si="84"/>
        <v>0</v>
      </c>
      <c r="Z255" s="276">
        <f t="shared" si="81"/>
        <v>0</v>
      </c>
      <c r="AB255" s="80"/>
      <c r="AC255" s="80"/>
      <c r="AD255" s="81"/>
      <c r="AE255" s="80"/>
      <c r="AF255" s="81"/>
      <c r="AG255" s="82"/>
      <c r="AH255" s="83"/>
      <c r="AI255" s="83"/>
      <c r="AJ255" s="84"/>
      <c r="AK255" s="80"/>
      <c r="AL255" s="80"/>
      <c r="AM255" s="80"/>
      <c r="AN255" s="80"/>
    </row>
    <row r="256" spans="2:40" s="49" customFormat="1" ht="15.6" hidden="1" customHeight="1" outlineLevel="1">
      <c r="B256" s="596"/>
      <c r="C256" s="600"/>
      <c r="D256" s="601"/>
      <c r="E256" s="374"/>
      <c r="F256" s="248"/>
      <c r="G256" s="252">
        <f>IF(AND(F256&lt;&gt;0,$D$31&lt;&gt;0),F256/$D$31,0)</f>
        <v>0</v>
      </c>
      <c r="H256" s="86" t="s">
        <v>187</v>
      </c>
      <c r="I256" s="236">
        <v>0</v>
      </c>
      <c r="J256" s="252">
        <f t="shared" si="82"/>
        <v>0</v>
      </c>
      <c r="K256" s="358"/>
      <c r="L256" s="359"/>
      <c r="M256" s="325"/>
      <c r="N256" s="228">
        <f t="shared" si="85"/>
        <v>0</v>
      </c>
      <c r="O256" s="268">
        <f t="shared" si="86"/>
        <v>0</v>
      </c>
      <c r="P256" s="345">
        <v>0</v>
      </c>
      <c r="Q256" s="272">
        <f t="shared" si="87"/>
        <v>0</v>
      </c>
      <c r="R256" s="234"/>
      <c r="S256" s="235"/>
      <c r="T256" s="236">
        <v>0</v>
      </c>
      <c r="U256" s="236">
        <v>0</v>
      </c>
      <c r="V256" s="87">
        <f t="shared" si="80"/>
        <v>1</v>
      </c>
      <c r="W256" s="276">
        <f t="shared" si="83"/>
        <v>0</v>
      </c>
      <c r="X256" s="276">
        <f t="shared" si="81"/>
        <v>0</v>
      </c>
      <c r="Y256" s="276">
        <f t="shared" si="84"/>
        <v>0</v>
      </c>
      <c r="Z256" s="276">
        <f t="shared" si="81"/>
        <v>0</v>
      </c>
      <c r="AB256" s="80"/>
      <c r="AC256" s="80"/>
      <c r="AD256" s="81"/>
      <c r="AE256" s="80"/>
      <c r="AF256" s="81"/>
      <c r="AG256" s="82"/>
      <c r="AH256" s="83"/>
      <c r="AI256" s="83"/>
      <c r="AJ256" s="84"/>
      <c r="AK256" s="80"/>
      <c r="AL256" s="80"/>
      <c r="AM256" s="80"/>
      <c r="AN256" s="80"/>
    </row>
    <row r="257" spans="2:40" s="49" customFormat="1" ht="15.6" hidden="1" customHeight="1" outlineLevel="1">
      <c r="B257" s="596"/>
      <c r="C257" s="600"/>
      <c r="D257" s="601"/>
      <c r="E257" s="374"/>
      <c r="F257" s="248"/>
      <c r="G257" s="252">
        <f t="shared" ref="G257:G259" si="89">IF(AND(F257&lt;&gt;0,$D$31&lt;&gt;0),F257/$D$31,0)</f>
        <v>0</v>
      </c>
      <c r="H257" s="86" t="s">
        <v>187</v>
      </c>
      <c r="I257" s="236">
        <v>0</v>
      </c>
      <c r="J257" s="252">
        <f t="shared" si="82"/>
        <v>0</v>
      </c>
      <c r="K257" s="358"/>
      <c r="L257" s="359"/>
      <c r="M257" s="325"/>
      <c r="N257" s="228">
        <f t="shared" si="85"/>
        <v>0</v>
      </c>
      <c r="O257" s="268">
        <f t="shared" si="86"/>
        <v>0</v>
      </c>
      <c r="P257" s="345">
        <v>0</v>
      </c>
      <c r="Q257" s="272">
        <f t="shared" si="87"/>
        <v>0</v>
      </c>
      <c r="R257" s="234"/>
      <c r="S257" s="235"/>
      <c r="T257" s="236">
        <v>0</v>
      </c>
      <c r="U257" s="236">
        <v>0</v>
      </c>
      <c r="V257" s="87">
        <f t="shared" si="80"/>
        <v>1</v>
      </c>
      <c r="W257" s="276">
        <f t="shared" si="83"/>
        <v>0</v>
      </c>
      <c r="X257" s="276">
        <f t="shared" si="81"/>
        <v>0</v>
      </c>
      <c r="Y257" s="276">
        <f t="shared" si="84"/>
        <v>0</v>
      </c>
      <c r="Z257" s="276">
        <f t="shared" si="81"/>
        <v>0</v>
      </c>
      <c r="AB257" s="80"/>
      <c r="AC257" s="80"/>
      <c r="AD257" s="81"/>
      <c r="AE257" s="80"/>
      <c r="AF257" s="81"/>
      <c r="AG257" s="82"/>
      <c r="AH257" s="83"/>
      <c r="AI257" s="83"/>
      <c r="AJ257" s="84"/>
      <c r="AK257" s="80"/>
      <c r="AL257" s="80"/>
      <c r="AM257" s="80"/>
      <c r="AN257" s="80"/>
    </row>
    <row r="258" spans="2:40" s="49" customFormat="1" ht="15.6" hidden="1" customHeight="1" outlineLevel="1">
      <c r="B258" s="596"/>
      <c r="C258" s="600"/>
      <c r="D258" s="601"/>
      <c r="E258" s="374"/>
      <c r="F258" s="248"/>
      <c r="G258" s="252">
        <f t="shared" si="89"/>
        <v>0</v>
      </c>
      <c r="H258" s="86" t="s">
        <v>187</v>
      </c>
      <c r="I258" s="236">
        <v>0</v>
      </c>
      <c r="J258" s="252">
        <f t="shared" si="82"/>
        <v>0</v>
      </c>
      <c r="K258" s="358"/>
      <c r="L258" s="359"/>
      <c r="M258" s="325"/>
      <c r="N258" s="228">
        <f t="shared" si="85"/>
        <v>0</v>
      </c>
      <c r="O258" s="268">
        <f t="shared" si="86"/>
        <v>0</v>
      </c>
      <c r="P258" s="345">
        <v>0</v>
      </c>
      <c r="Q258" s="272">
        <f t="shared" si="87"/>
        <v>0</v>
      </c>
      <c r="R258" s="234"/>
      <c r="S258" s="235"/>
      <c r="T258" s="236">
        <v>0</v>
      </c>
      <c r="U258" s="236">
        <v>0</v>
      </c>
      <c r="V258" s="87">
        <f t="shared" si="80"/>
        <v>1</v>
      </c>
      <c r="W258" s="276">
        <f t="shared" si="83"/>
        <v>0</v>
      </c>
      <c r="X258" s="276">
        <f t="shared" si="81"/>
        <v>0</v>
      </c>
      <c r="Y258" s="276">
        <f t="shared" si="84"/>
        <v>0</v>
      </c>
      <c r="Z258" s="276">
        <f t="shared" si="81"/>
        <v>0</v>
      </c>
      <c r="AB258" s="80"/>
      <c r="AC258" s="80"/>
      <c r="AD258" s="81"/>
      <c r="AE258" s="80"/>
      <c r="AF258" s="81"/>
      <c r="AG258" s="82"/>
      <c r="AH258" s="83"/>
      <c r="AI258" s="83"/>
      <c r="AJ258" s="84"/>
      <c r="AK258" s="80"/>
      <c r="AL258" s="80"/>
      <c r="AM258" s="80"/>
      <c r="AN258" s="80"/>
    </row>
    <row r="259" spans="2:40" s="49" customFormat="1" ht="15.6" hidden="1" customHeight="1" outlineLevel="1">
      <c r="B259" s="597"/>
      <c r="C259" s="602"/>
      <c r="D259" s="603"/>
      <c r="E259" s="374"/>
      <c r="F259" s="248"/>
      <c r="G259" s="252">
        <f t="shared" si="89"/>
        <v>0</v>
      </c>
      <c r="H259" s="86" t="s">
        <v>187</v>
      </c>
      <c r="I259" s="236">
        <v>0</v>
      </c>
      <c r="J259" s="252">
        <f t="shared" si="82"/>
        <v>0</v>
      </c>
      <c r="K259" s="358"/>
      <c r="L259" s="359"/>
      <c r="M259" s="325"/>
      <c r="N259" s="228">
        <f t="shared" si="85"/>
        <v>0</v>
      </c>
      <c r="O259" s="268">
        <f t="shared" si="86"/>
        <v>0</v>
      </c>
      <c r="P259" s="345">
        <v>0</v>
      </c>
      <c r="Q259" s="272">
        <f t="shared" si="87"/>
        <v>0</v>
      </c>
      <c r="R259" s="234"/>
      <c r="S259" s="235"/>
      <c r="T259" s="236">
        <v>0</v>
      </c>
      <c r="U259" s="236">
        <v>0</v>
      </c>
      <c r="V259" s="87">
        <f t="shared" si="80"/>
        <v>1</v>
      </c>
      <c r="W259" s="276">
        <f t="shared" si="83"/>
        <v>0</v>
      </c>
      <c r="X259" s="276">
        <f t="shared" si="81"/>
        <v>0</v>
      </c>
      <c r="Y259" s="276">
        <f t="shared" si="84"/>
        <v>0</v>
      </c>
      <c r="Z259" s="276">
        <f t="shared" si="81"/>
        <v>0</v>
      </c>
      <c r="AB259" s="80"/>
      <c r="AC259" s="80"/>
      <c r="AD259" s="81"/>
      <c r="AE259" s="80"/>
      <c r="AF259" s="81"/>
      <c r="AG259" s="82"/>
      <c r="AH259" s="83"/>
      <c r="AI259" s="83"/>
      <c r="AJ259" s="84"/>
      <c r="AK259" s="80"/>
      <c r="AL259" s="80"/>
      <c r="AM259" s="80"/>
      <c r="AN259" s="80"/>
    </row>
    <row r="260" spans="2:40" s="49" customFormat="1" ht="15.75" collapsed="1">
      <c r="B260" s="88">
        <v>2.8</v>
      </c>
      <c r="C260" s="566" t="s">
        <v>271</v>
      </c>
      <c r="D260" s="567"/>
      <c r="E260" s="219" t="s">
        <v>187</v>
      </c>
      <c r="F260" s="247">
        <f>SUM(F261:F275)</f>
        <v>0</v>
      </c>
      <c r="G260" s="247">
        <f>IF(AND(F260&lt;&gt;0,$D$31&lt;&gt;0),F260/$D$31,0)</f>
        <v>0</v>
      </c>
      <c r="H260" s="85" cm="1">
        <f t="array" ref="H260">SUMPRODUCT((C38:D401="Superstructure: Internal Doors")*G38:G401)+SUMPRODUCT((C38:D401="Superstructure: Internal Walls and Partitions")*G38:G401)</f>
        <v>0</v>
      </c>
      <c r="I260" s="216" t="s">
        <v>187</v>
      </c>
      <c r="J260" s="249">
        <f>SUM(J261:J275)</f>
        <v>0</v>
      </c>
      <c r="K260" s="230" t="s">
        <v>187</v>
      </c>
      <c r="L260" s="262" t="s">
        <v>187</v>
      </c>
      <c r="M260" s="264" t="s">
        <v>187</v>
      </c>
      <c r="N260" s="266" t="s">
        <v>187</v>
      </c>
      <c r="O260" s="269">
        <f>SUM(O261:O275)</f>
        <v>0</v>
      </c>
      <c r="P260" s="232" t="s">
        <v>187</v>
      </c>
      <c r="Q260" s="273">
        <f>SUM(Q261:Q275)</f>
        <v>0</v>
      </c>
      <c r="R260" s="231" t="s">
        <v>187</v>
      </c>
      <c r="S260" s="233" t="s">
        <v>187</v>
      </c>
      <c r="T260" s="278">
        <f>IF(W260&lt;&gt;0,W260/($F$313+$O$313),0)</f>
        <v>0</v>
      </c>
      <c r="U260" s="278">
        <f>IF(Y260&lt;&gt;0,Y260/($F$313+$O$313),0)</f>
        <v>0</v>
      </c>
      <c r="V260" s="215">
        <f t="shared" si="80"/>
        <v>1</v>
      </c>
      <c r="W260" s="277">
        <f>SUM(W261:W275)</f>
        <v>0</v>
      </c>
      <c r="X260" s="277">
        <f t="shared" si="81"/>
        <v>0</v>
      </c>
      <c r="Y260" s="277">
        <f>SUM(Y261:Y275)</f>
        <v>0</v>
      </c>
      <c r="Z260" s="277">
        <f t="shared" si="81"/>
        <v>0</v>
      </c>
      <c r="AB260" s="80"/>
      <c r="AC260" s="80"/>
      <c r="AD260" s="81"/>
      <c r="AE260" s="80"/>
      <c r="AF260" s="81"/>
      <c r="AG260" s="82"/>
      <c r="AH260" s="83"/>
      <c r="AI260" s="83"/>
      <c r="AJ260" s="84"/>
      <c r="AK260" s="80"/>
      <c r="AL260" s="80"/>
      <c r="AM260" s="80"/>
      <c r="AN260" s="80"/>
    </row>
    <row r="261" spans="2:40" s="49" customFormat="1" ht="15.6" hidden="1" customHeight="1" outlineLevel="1">
      <c r="B261" s="595">
        <v>2.8</v>
      </c>
      <c r="C261" s="598" t="s">
        <v>271</v>
      </c>
      <c r="D261" s="599"/>
      <c r="E261" s="374"/>
      <c r="F261" s="248"/>
      <c r="G261" s="252">
        <f>IF(AND(F261&lt;&gt;0,$D$31&lt;&gt;0),F261/$D$31,0)</f>
        <v>0</v>
      </c>
      <c r="H261" s="86" t="s">
        <v>187</v>
      </c>
      <c r="I261" s="236">
        <v>0</v>
      </c>
      <c r="J261" s="252">
        <f t="shared" ref="J261:J324" si="90">I261*F261</f>
        <v>0</v>
      </c>
      <c r="K261" s="358"/>
      <c r="L261" s="359"/>
      <c r="M261" s="325"/>
      <c r="N261" s="228">
        <f>IF(M261&lt;&gt;0,INT(59/M261),0)</f>
        <v>0</v>
      </c>
      <c r="O261" s="268">
        <f>F261*N261</f>
        <v>0</v>
      </c>
      <c r="P261" s="345">
        <v>0</v>
      </c>
      <c r="Q261" s="272">
        <f>O261*P261</f>
        <v>0</v>
      </c>
      <c r="R261" s="234"/>
      <c r="S261" s="235"/>
      <c r="T261" s="236">
        <v>0</v>
      </c>
      <c r="U261" s="236">
        <v>0</v>
      </c>
      <c r="V261" s="87">
        <f t="shared" si="80"/>
        <v>1</v>
      </c>
      <c r="W261" s="276">
        <f t="shared" ref="W261:W324" si="91">T261*(F261+O261)</f>
        <v>0</v>
      </c>
      <c r="X261" s="276">
        <f t="shared" si="81"/>
        <v>0</v>
      </c>
      <c r="Y261" s="276">
        <f t="shared" ref="Y261:Y324" si="92">U261*(F261+O261)</f>
        <v>0</v>
      </c>
      <c r="Z261" s="276">
        <f t="shared" si="81"/>
        <v>0</v>
      </c>
      <c r="AB261" s="80"/>
      <c r="AC261" s="80"/>
      <c r="AD261" s="81"/>
      <c r="AE261" s="80"/>
      <c r="AF261" s="81"/>
      <c r="AG261" s="82"/>
      <c r="AH261" s="83"/>
      <c r="AI261" s="83"/>
      <c r="AJ261" s="84"/>
      <c r="AK261" s="80"/>
      <c r="AL261" s="80"/>
      <c r="AM261" s="80"/>
      <c r="AN261" s="80"/>
    </row>
    <row r="262" spans="2:40" s="49" customFormat="1" ht="15.6" hidden="1" customHeight="1" outlineLevel="1">
      <c r="B262" s="596"/>
      <c r="C262" s="600"/>
      <c r="D262" s="601"/>
      <c r="E262" s="374"/>
      <c r="F262" s="248"/>
      <c r="G262" s="252">
        <f>IF(AND(F262&lt;&gt;0,$D$31&lt;&gt;0),F262/$D$31,0)</f>
        <v>0</v>
      </c>
      <c r="H262" s="86" t="s">
        <v>187</v>
      </c>
      <c r="I262" s="236">
        <v>0</v>
      </c>
      <c r="J262" s="252">
        <f t="shared" si="90"/>
        <v>0</v>
      </c>
      <c r="K262" s="358"/>
      <c r="L262" s="359"/>
      <c r="M262" s="325"/>
      <c r="N262" s="228">
        <f t="shared" ref="N262:N275" si="93">IF(M262&lt;&gt;0,INT(59/M262),0)</f>
        <v>0</v>
      </c>
      <c r="O262" s="268">
        <f t="shared" ref="O262:O275" si="94">F262*N262</f>
        <v>0</v>
      </c>
      <c r="P262" s="345">
        <v>0</v>
      </c>
      <c r="Q262" s="272">
        <f t="shared" ref="Q262:Q275" si="95">O262*P262</f>
        <v>0</v>
      </c>
      <c r="R262" s="234"/>
      <c r="S262" s="235"/>
      <c r="T262" s="236">
        <v>0</v>
      </c>
      <c r="U262" s="236">
        <v>0</v>
      </c>
      <c r="V262" s="87">
        <f t="shared" si="80"/>
        <v>1</v>
      </c>
      <c r="W262" s="276">
        <f t="shared" si="91"/>
        <v>0</v>
      </c>
      <c r="X262" s="276">
        <f t="shared" si="81"/>
        <v>0</v>
      </c>
      <c r="Y262" s="276">
        <f t="shared" si="92"/>
        <v>0</v>
      </c>
      <c r="Z262" s="276">
        <f t="shared" si="81"/>
        <v>0</v>
      </c>
      <c r="AB262" s="80"/>
      <c r="AC262" s="80"/>
      <c r="AD262" s="81"/>
      <c r="AE262" s="80"/>
      <c r="AF262" s="81"/>
      <c r="AG262" s="82"/>
      <c r="AH262" s="83"/>
      <c r="AI262" s="83"/>
      <c r="AJ262" s="84"/>
      <c r="AK262" s="80"/>
      <c r="AL262" s="80"/>
      <c r="AM262" s="80"/>
      <c r="AN262" s="80"/>
    </row>
    <row r="263" spans="2:40" s="49" customFormat="1" ht="15.6" hidden="1" customHeight="1" outlineLevel="1">
      <c r="B263" s="596"/>
      <c r="C263" s="600"/>
      <c r="D263" s="601"/>
      <c r="E263" s="374"/>
      <c r="F263" s="248"/>
      <c r="G263" s="252">
        <f t="shared" ref="G263:G274" si="96">IF(AND(F263&lt;&gt;0,$D$31&lt;&gt;0),F263/$D$31,0)</f>
        <v>0</v>
      </c>
      <c r="H263" s="86" t="s">
        <v>187</v>
      </c>
      <c r="I263" s="236">
        <v>0</v>
      </c>
      <c r="J263" s="252">
        <f t="shared" si="90"/>
        <v>0</v>
      </c>
      <c r="K263" s="358"/>
      <c r="L263" s="359"/>
      <c r="M263" s="325"/>
      <c r="N263" s="228">
        <f t="shared" si="93"/>
        <v>0</v>
      </c>
      <c r="O263" s="268">
        <f t="shared" si="94"/>
        <v>0</v>
      </c>
      <c r="P263" s="345">
        <v>0</v>
      </c>
      <c r="Q263" s="272">
        <f t="shared" si="95"/>
        <v>0</v>
      </c>
      <c r="R263" s="234"/>
      <c r="S263" s="235"/>
      <c r="T263" s="236">
        <v>0</v>
      </c>
      <c r="U263" s="236">
        <v>0</v>
      </c>
      <c r="V263" s="87">
        <f t="shared" si="80"/>
        <v>1</v>
      </c>
      <c r="W263" s="276">
        <f t="shared" si="91"/>
        <v>0</v>
      </c>
      <c r="X263" s="276">
        <f t="shared" si="81"/>
        <v>0</v>
      </c>
      <c r="Y263" s="276">
        <f t="shared" si="92"/>
        <v>0</v>
      </c>
      <c r="Z263" s="276">
        <f t="shared" si="81"/>
        <v>0</v>
      </c>
      <c r="AB263" s="80"/>
      <c r="AC263" s="80"/>
      <c r="AD263" s="81"/>
      <c r="AE263" s="80"/>
      <c r="AF263" s="81"/>
      <c r="AG263" s="82"/>
      <c r="AH263" s="83"/>
      <c r="AI263" s="83"/>
      <c r="AJ263" s="84"/>
      <c r="AK263" s="80"/>
      <c r="AL263" s="80"/>
      <c r="AM263" s="80"/>
      <c r="AN263" s="80"/>
    </row>
    <row r="264" spans="2:40" s="49" customFormat="1" ht="15.6" hidden="1" customHeight="1" outlineLevel="1">
      <c r="B264" s="596"/>
      <c r="C264" s="600"/>
      <c r="D264" s="601"/>
      <c r="E264" s="374"/>
      <c r="F264" s="248"/>
      <c r="G264" s="252">
        <f t="shared" si="96"/>
        <v>0</v>
      </c>
      <c r="H264" s="86" t="s">
        <v>187</v>
      </c>
      <c r="I264" s="236">
        <v>0</v>
      </c>
      <c r="J264" s="252">
        <f t="shared" si="90"/>
        <v>0</v>
      </c>
      <c r="K264" s="358"/>
      <c r="L264" s="359"/>
      <c r="M264" s="325"/>
      <c r="N264" s="228">
        <f t="shared" si="93"/>
        <v>0</v>
      </c>
      <c r="O264" s="268">
        <f t="shared" si="94"/>
        <v>0</v>
      </c>
      <c r="P264" s="345">
        <v>0</v>
      </c>
      <c r="Q264" s="272">
        <f t="shared" si="95"/>
        <v>0</v>
      </c>
      <c r="R264" s="234"/>
      <c r="S264" s="235"/>
      <c r="T264" s="236">
        <v>0</v>
      </c>
      <c r="U264" s="236">
        <v>0</v>
      </c>
      <c r="V264" s="87">
        <f t="shared" si="80"/>
        <v>1</v>
      </c>
      <c r="W264" s="276">
        <f t="shared" si="91"/>
        <v>0</v>
      </c>
      <c r="X264" s="276">
        <f t="shared" si="81"/>
        <v>0</v>
      </c>
      <c r="Y264" s="276">
        <f t="shared" si="92"/>
        <v>0</v>
      </c>
      <c r="Z264" s="276">
        <f t="shared" si="81"/>
        <v>0</v>
      </c>
      <c r="AB264" s="80"/>
      <c r="AC264" s="80"/>
      <c r="AD264" s="81"/>
      <c r="AE264" s="80"/>
      <c r="AF264" s="81"/>
      <c r="AG264" s="82"/>
      <c r="AH264" s="83"/>
      <c r="AI264" s="83"/>
      <c r="AJ264" s="84"/>
      <c r="AK264" s="80"/>
      <c r="AL264" s="80"/>
      <c r="AM264" s="80"/>
      <c r="AN264" s="80"/>
    </row>
    <row r="265" spans="2:40" s="49" customFormat="1" ht="15.6" hidden="1" customHeight="1" outlineLevel="1">
      <c r="B265" s="596"/>
      <c r="C265" s="600"/>
      <c r="D265" s="601"/>
      <c r="E265" s="374"/>
      <c r="F265" s="248"/>
      <c r="G265" s="252">
        <f t="shared" si="96"/>
        <v>0</v>
      </c>
      <c r="H265" s="86" t="s">
        <v>187</v>
      </c>
      <c r="I265" s="236">
        <v>0</v>
      </c>
      <c r="J265" s="252">
        <f t="shared" si="90"/>
        <v>0</v>
      </c>
      <c r="K265" s="358"/>
      <c r="L265" s="359"/>
      <c r="M265" s="325"/>
      <c r="N265" s="228">
        <f t="shared" si="93"/>
        <v>0</v>
      </c>
      <c r="O265" s="268">
        <f t="shared" si="94"/>
        <v>0</v>
      </c>
      <c r="P265" s="345">
        <v>0</v>
      </c>
      <c r="Q265" s="272">
        <f t="shared" si="95"/>
        <v>0</v>
      </c>
      <c r="R265" s="234"/>
      <c r="S265" s="235"/>
      <c r="T265" s="236">
        <v>0</v>
      </c>
      <c r="U265" s="236">
        <v>0</v>
      </c>
      <c r="V265" s="87">
        <f t="shared" si="80"/>
        <v>1</v>
      </c>
      <c r="W265" s="276">
        <f t="shared" si="91"/>
        <v>0</v>
      </c>
      <c r="X265" s="276">
        <f t="shared" si="81"/>
        <v>0</v>
      </c>
      <c r="Y265" s="276">
        <f t="shared" si="92"/>
        <v>0</v>
      </c>
      <c r="Z265" s="276">
        <f t="shared" si="81"/>
        <v>0</v>
      </c>
      <c r="AB265" s="80"/>
      <c r="AC265" s="80"/>
      <c r="AD265" s="81"/>
      <c r="AE265" s="80"/>
      <c r="AF265" s="81"/>
      <c r="AG265" s="82"/>
      <c r="AH265" s="83"/>
      <c r="AI265" s="83"/>
      <c r="AJ265" s="84"/>
      <c r="AK265" s="80"/>
      <c r="AL265" s="80"/>
      <c r="AM265" s="80"/>
      <c r="AN265" s="80"/>
    </row>
    <row r="266" spans="2:40" s="49" customFormat="1" ht="15.6" hidden="1" customHeight="1" outlineLevel="1">
      <c r="B266" s="596"/>
      <c r="C266" s="600"/>
      <c r="D266" s="601"/>
      <c r="E266" s="374"/>
      <c r="F266" s="248"/>
      <c r="G266" s="252">
        <f t="shared" si="96"/>
        <v>0</v>
      </c>
      <c r="H266" s="86" t="s">
        <v>187</v>
      </c>
      <c r="I266" s="236">
        <v>0</v>
      </c>
      <c r="J266" s="252">
        <f t="shared" si="90"/>
        <v>0</v>
      </c>
      <c r="K266" s="358"/>
      <c r="L266" s="359"/>
      <c r="M266" s="325"/>
      <c r="N266" s="228">
        <f t="shared" si="93"/>
        <v>0</v>
      </c>
      <c r="O266" s="268">
        <f t="shared" si="94"/>
        <v>0</v>
      </c>
      <c r="P266" s="345">
        <v>0</v>
      </c>
      <c r="Q266" s="272">
        <f t="shared" si="95"/>
        <v>0</v>
      </c>
      <c r="R266" s="234"/>
      <c r="S266" s="235"/>
      <c r="T266" s="236">
        <v>0</v>
      </c>
      <c r="U266" s="236">
        <v>0</v>
      </c>
      <c r="V266" s="87">
        <f t="shared" si="80"/>
        <v>1</v>
      </c>
      <c r="W266" s="276">
        <f t="shared" si="91"/>
        <v>0</v>
      </c>
      <c r="X266" s="276">
        <f t="shared" si="81"/>
        <v>0</v>
      </c>
      <c r="Y266" s="276">
        <f t="shared" si="92"/>
        <v>0</v>
      </c>
      <c r="Z266" s="276">
        <f t="shared" si="81"/>
        <v>0</v>
      </c>
      <c r="AB266" s="80"/>
      <c r="AC266" s="80"/>
      <c r="AD266" s="81"/>
      <c r="AE266" s="80"/>
      <c r="AF266" s="81"/>
      <c r="AG266" s="82"/>
      <c r="AH266" s="83"/>
      <c r="AI266" s="83"/>
      <c r="AJ266" s="84"/>
      <c r="AK266" s="80"/>
      <c r="AL266" s="80"/>
      <c r="AM266" s="80"/>
      <c r="AN266" s="80"/>
    </row>
    <row r="267" spans="2:40" s="49" customFormat="1" ht="15.6" hidden="1" customHeight="1" outlineLevel="1">
      <c r="B267" s="596"/>
      <c r="C267" s="600"/>
      <c r="D267" s="601"/>
      <c r="E267" s="374"/>
      <c r="F267" s="248"/>
      <c r="G267" s="252">
        <f t="shared" si="96"/>
        <v>0</v>
      </c>
      <c r="H267" s="86" t="s">
        <v>187</v>
      </c>
      <c r="I267" s="236">
        <v>0</v>
      </c>
      <c r="J267" s="252">
        <f t="shared" si="90"/>
        <v>0</v>
      </c>
      <c r="K267" s="358"/>
      <c r="L267" s="359"/>
      <c r="M267" s="325"/>
      <c r="N267" s="228">
        <f t="shared" si="93"/>
        <v>0</v>
      </c>
      <c r="O267" s="268">
        <f t="shared" si="94"/>
        <v>0</v>
      </c>
      <c r="P267" s="345">
        <v>0</v>
      </c>
      <c r="Q267" s="272">
        <f t="shared" si="95"/>
        <v>0</v>
      </c>
      <c r="R267" s="234"/>
      <c r="S267" s="235"/>
      <c r="T267" s="236">
        <v>0</v>
      </c>
      <c r="U267" s="236">
        <v>0</v>
      </c>
      <c r="V267" s="87">
        <f t="shared" si="80"/>
        <v>1</v>
      </c>
      <c r="W267" s="276">
        <f t="shared" si="91"/>
        <v>0</v>
      </c>
      <c r="X267" s="276">
        <f t="shared" si="81"/>
        <v>0</v>
      </c>
      <c r="Y267" s="276">
        <f t="shared" si="92"/>
        <v>0</v>
      </c>
      <c r="Z267" s="276">
        <f t="shared" si="81"/>
        <v>0</v>
      </c>
      <c r="AB267" s="80"/>
      <c r="AC267" s="80"/>
      <c r="AD267" s="81"/>
      <c r="AE267" s="80"/>
      <c r="AF267" s="81"/>
      <c r="AG267" s="82"/>
      <c r="AH267" s="83"/>
      <c r="AI267" s="83"/>
      <c r="AJ267" s="84"/>
      <c r="AK267" s="80"/>
      <c r="AL267" s="80"/>
      <c r="AM267" s="80"/>
      <c r="AN267" s="80"/>
    </row>
    <row r="268" spans="2:40" s="49" customFormat="1" ht="15.6" hidden="1" customHeight="1" outlineLevel="1">
      <c r="B268" s="596"/>
      <c r="C268" s="600"/>
      <c r="D268" s="601"/>
      <c r="E268" s="374"/>
      <c r="F268" s="248"/>
      <c r="G268" s="252">
        <f t="shared" si="96"/>
        <v>0</v>
      </c>
      <c r="H268" s="86" t="s">
        <v>187</v>
      </c>
      <c r="I268" s="236">
        <v>0</v>
      </c>
      <c r="J268" s="252">
        <f t="shared" si="90"/>
        <v>0</v>
      </c>
      <c r="K268" s="358"/>
      <c r="L268" s="359"/>
      <c r="M268" s="325"/>
      <c r="N268" s="228">
        <f t="shared" si="93"/>
        <v>0</v>
      </c>
      <c r="O268" s="268">
        <f t="shared" si="94"/>
        <v>0</v>
      </c>
      <c r="P268" s="345">
        <v>0</v>
      </c>
      <c r="Q268" s="272">
        <f t="shared" si="95"/>
        <v>0</v>
      </c>
      <c r="R268" s="234"/>
      <c r="S268" s="235"/>
      <c r="T268" s="236">
        <v>0</v>
      </c>
      <c r="U268" s="236">
        <v>0</v>
      </c>
      <c r="V268" s="87">
        <f t="shared" si="80"/>
        <v>1</v>
      </c>
      <c r="W268" s="276">
        <f t="shared" si="91"/>
        <v>0</v>
      </c>
      <c r="X268" s="276">
        <f t="shared" si="81"/>
        <v>0</v>
      </c>
      <c r="Y268" s="276">
        <f t="shared" si="92"/>
        <v>0</v>
      </c>
      <c r="Z268" s="276">
        <f t="shared" si="81"/>
        <v>0</v>
      </c>
      <c r="AB268" s="80"/>
      <c r="AC268" s="80"/>
      <c r="AD268" s="81"/>
      <c r="AE268" s="80"/>
      <c r="AF268" s="81"/>
      <c r="AG268" s="82"/>
      <c r="AH268" s="83"/>
      <c r="AI268" s="83"/>
      <c r="AJ268" s="84"/>
      <c r="AK268" s="80"/>
      <c r="AL268" s="80"/>
      <c r="AM268" s="80"/>
      <c r="AN268" s="80"/>
    </row>
    <row r="269" spans="2:40" s="49" customFormat="1" ht="15.6" hidden="1" customHeight="1" outlineLevel="1">
      <c r="B269" s="596"/>
      <c r="C269" s="600"/>
      <c r="D269" s="601"/>
      <c r="E269" s="374"/>
      <c r="F269" s="248"/>
      <c r="G269" s="252">
        <f t="shared" si="96"/>
        <v>0</v>
      </c>
      <c r="H269" s="86" t="s">
        <v>187</v>
      </c>
      <c r="I269" s="236">
        <v>0</v>
      </c>
      <c r="J269" s="252">
        <f t="shared" si="90"/>
        <v>0</v>
      </c>
      <c r="K269" s="358"/>
      <c r="L269" s="359"/>
      <c r="M269" s="325"/>
      <c r="N269" s="228">
        <f t="shared" si="93"/>
        <v>0</v>
      </c>
      <c r="O269" s="268">
        <f t="shared" si="94"/>
        <v>0</v>
      </c>
      <c r="P269" s="345">
        <v>0</v>
      </c>
      <c r="Q269" s="272">
        <f t="shared" si="95"/>
        <v>0</v>
      </c>
      <c r="R269" s="234"/>
      <c r="S269" s="235"/>
      <c r="T269" s="236">
        <v>0</v>
      </c>
      <c r="U269" s="236">
        <v>0</v>
      </c>
      <c r="V269" s="87">
        <f t="shared" si="80"/>
        <v>1</v>
      </c>
      <c r="W269" s="276">
        <f t="shared" si="91"/>
        <v>0</v>
      </c>
      <c r="X269" s="276">
        <f t="shared" si="81"/>
        <v>0</v>
      </c>
      <c r="Y269" s="276">
        <f t="shared" si="92"/>
        <v>0</v>
      </c>
      <c r="Z269" s="276">
        <f t="shared" si="81"/>
        <v>0</v>
      </c>
      <c r="AB269" s="80"/>
      <c r="AC269" s="80"/>
      <c r="AD269" s="81"/>
      <c r="AE269" s="80"/>
      <c r="AF269" s="81"/>
      <c r="AG269" s="82"/>
      <c r="AH269" s="83"/>
      <c r="AI269" s="83"/>
      <c r="AJ269" s="84"/>
      <c r="AK269" s="80"/>
      <c r="AL269" s="80"/>
      <c r="AM269" s="80"/>
      <c r="AN269" s="80"/>
    </row>
    <row r="270" spans="2:40" s="49" customFormat="1" ht="15.6" hidden="1" customHeight="1" outlineLevel="1">
      <c r="B270" s="596"/>
      <c r="C270" s="600"/>
      <c r="D270" s="601"/>
      <c r="E270" s="374"/>
      <c r="F270" s="248"/>
      <c r="G270" s="252">
        <f t="shared" si="96"/>
        <v>0</v>
      </c>
      <c r="H270" s="86" t="s">
        <v>187</v>
      </c>
      <c r="I270" s="236">
        <v>0</v>
      </c>
      <c r="J270" s="252">
        <f t="shared" si="90"/>
        <v>0</v>
      </c>
      <c r="K270" s="358"/>
      <c r="L270" s="359"/>
      <c r="M270" s="325"/>
      <c r="N270" s="228">
        <f t="shared" si="93"/>
        <v>0</v>
      </c>
      <c r="O270" s="268">
        <f t="shared" si="94"/>
        <v>0</v>
      </c>
      <c r="P270" s="345">
        <v>0</v>
      </c>
      <c r="Q270" s="272">
        <f t="shared" si="95"/>
        <v>0</v>
      </c>
      <c r="R270" s="234"/>
      <c r="S270" s="235"/>
      <c r="T270" s="236">
        <v>0</v>
      </c>
      <c r="U270" s="236">
        <v>0</v>
      </c>
      <c r="V270" s="87">
        <f t="shared" si="80"/>
        <v>1</v>
      </c>
      <c r="W270" s="276">
        <f t="shared" si="91"/>
        <v>0</v>
      </c>
      <c r="X270" s="276">
        <f t="shared" si="81"/>
        <v>0</v>
      </c>
      <c r="Y270" s="276">
        <f t="shared" si="92"/>
        <v>0</v>
      </c>
      <c r="Z270" s="276">
        <f t="shared" si="81"/>
        <v>0</v>
      </c>
      <c r="AB270" s="80"/>
      <c r="AC270" s="80"/>
      <c r="AD270" s="81"/>
      <c r="AE270" s="80"/>
      <c r="AF270" s="81"/>
      <c r="AG270" s="82"/>
      <c r="AH270" s="83"/>
      <c r="AI270" s="83"/>
      <c r="AJ270" s="84"/>
      <c r="AK270" s="80"/>
      <c r="AL270" s="80"/>
      <c r="AM270" s="80"/>
      <c r="AN270" s="80"/>
    </row>
    <row r="271" spans="2:40" s="49" customFormat="1" ht="15.6" hidden="1" customHeight="1" outlineLevel="1">
      <c r="B271" s="596"/>
      <c r="C271" s="600"/>
      <c r="D271" s="601"/>
      <c r="E271" s="374"/>
      <c r="F271" s="248"/>
      <c r="G271" s="252">
        <f t="shared" si="96"/>
        <v>0</v>
      </c>
      <c r="H271" s="86" t="s">
        <v>187</v>
      </c>
      <c r="I271" s="236">
        <v>0</v>
      </c>
      <c r="J271" s="252">
        <f t="shared" si="90"/>
        <v>0</v>
      </c>
      <c r="K271" s="358"/>
      <c r="L271" s="359"/>
      <c r="M271" s="325"/>
      <c r="N271" s="228">
        <f t="shared" si="93"/>
        <v>0</v>
      </c>
      <c r="O271" s="268">
        <f t="shared" si="94"/>
        <v>0</v>
      </c>
      <c r="P271" s="345">
        <v>0</v>
      </c>
      <c r="Q271" s="272">
        <f t="shared" si="95"/>
        <v>0</v>
      </c>
      <c r="R271" s="234"/>
      <c r="S271" s="235"/>
      <c r="T271" s="236">
        <v>0</v>
      </c>
      <c r="U271" s="236">
        <v>0</v>
      </c>
      <c r="V271" s="87">
        <f t="shared" si="80"/>
        <v>1</v>
      </c>
      <c r="W271" s="276">
        <f t="shared" si="91"/>
        <v>0</v>
      </c>
      <c r="X271" s="276">
        <f t="shared" si="81"/>
        <v>0</v>
      </c>
      <c r="Y271" s="276">
        <f t="shared" si="92"/>
        <v>0</v>
      </c>
      <c r="Z271" s="276">
        <f t="shared" si="81"/>
        <v>0</v>
      </c>
      <c r="AB271" s="80"/>
      <c r="AC271" s="80"/>
      <c r="AD271" s="81"/>
      <c r="AE271" s="80"/>
      <c r="AF271" s="81"/>
      <c r="AG271" s="82"/>
      <c r="AH271" s="83"/>
      <c r="AI271" s="83"/>
      <c r="AJ271" s="84"/>
      <c r="AK271" s="80"/>
      <c r="AL271" s="80"/>
      <c r="AM271" s="80"/>
      <c r="AN271" s="80"/>
    </row>
    <row r="272" spans="2:40" s="49" customFormat="1" ht="15.6" hidden="1" customHeight="1" outlineLevel="1">
      <c r="B272" s="596"/>
      <c r="C272" s="600"/>
      <c r="D272" s="601"/>
      <c r="E272" s="374"/>
      <c r="F272" s="248"/>
      <c r="G272" s="252">
        <f t="shared" si="96"/>
        <v>0</v>
      </c>
      <c r="H272" s="86" t="s">
        <v>187</v>
      </c>
      <c r="I272" s="236">
        <v>0</v>
      </c>
      <c r="J272" s="252">
        <f t="shared" si="90"/>
        <v>0</v>
      </c>
      <c r="K272" s="358"/>
      <c r="L272" s="359"/>
      <c r="M272" s="325"/>
      <c r="N272" s="228">
        <f t="shared" si="93"/>
        <v>0</v>
      </c>
      <c r="O272" s="268">
        <f t="shared" si="94"/>
        <v>0</v>
      </c>
      <c r="P272" s="345">
        <v>0</v>
      </c>
      <c r="Q272" s="272">
        <f t="shared" si="95"/>
        <v>0</v>
      </c>
      <c r="R272" s="234"/>
      <c r="S272" s="235"/>
      <c r="T272" s="236">
        <v>0</v>
      </c>
      <c r="U272" s="236">
        <v>0</v>
      </c>
      <c r="V272" s="87">
        <f t="shared" si="80"/>
        <v>1</v>
      </c>
      <c r="W272" s="276">
        <f t="shared" si="91"/>
        <v>0</v>
      </c>
      <c r="X272" s="276">
        <f t="shared" si="81"/>
        <v>0</v>
      </c>
      <c r="Y272" s="276">
        <f t="shared" si="92"/>
        <v>0</v>
      </c>
      <c r="Z272" s="276">
        <f t="shared" si="81"/>
        <v>0</v>
      </c>
      <c r="AB272" s="80"/>
      <c r="AC272" s="80"/>
      <c r="AD272" s="81"/>
      <c r="AE272" s="80"/>
      <c r="AF272" s="81"/>
      <c r="AG272" s="82"/>
      <c r="AH272" s="83"/>
      <c r="AI272" s="83"/>
      <c r="AJ272" s="84"/>
      <c r="AK272" s="80"/>
      <c r="AL272" s="80"/>
      <c r="AM272" s="80"/>
      <c r="AN272" s="80"/>
    </row>
    <row r="273" spans="2:40" s="49" customFormat="1" ht="15.6" hidden="1" customHeight="1" outlineLevel="1">
      <c r="B273" s="596"/>
      <c r="C273" s="600"/>
      <c r="D273" s="601"/>
      <c r="E273" s="374"/>
      <c r="F273" s="248"/>
      <c r="G273" s="252">
        <f t="shared" si="96"/>
        <v>0</v>
      </c>
      <c r="H273" s="86" t="s">
        <v>187</v>
      </c>
      <c r="I273" s="236">
        <v>0</v>
      </c>
      <c r="J273" s="252">
        <f t="shared" si="90"/>
        <v>0</v>
      </c>
      <c r="K273" s="358"/>
      <c r="L273" s="359"/>
      <c r="M273" s="325"/>
      <c r="N273" s="228">
        <f t="shared" si="93"/>
        <v>0</v>
      </c>
      <c r="O273" s="268">
        <f t="shared" si="94"/>
        <v>0</v>
      </c>
      <c r="P273" s="345">
        <v>0</v>
      </c>
      <c r="Q273" s="272">
        <f t="shared" si="95"/>
        <v>0</v>
      </c>
      <c r="R273" s="234"/>
      <c r="S273" s="235"/>
      <c r="T273" s="236">
        <v>0</v>
      </c>
      <c r="U273" s="236">
        <v>0</v>
      </c>
      <c r="V273" s="87">
        <f t="shared" si="80"/>
        <v>1</v>
      </c>
      <c r="W273" s="276">
        <f t="shared" si="91"/>
        <v>0</v>
      </c>
      <c r="X273" s="276">
        <f t="shared" si="81"/>
        <v>0</v>
      </c>
      <c r="Y273" s="276">
        <f t="shared" si="92"/>
        <v>0</v>
      </c>
      <c r="Z273" s="276">
        <f t="shared" si="81"/>
        <v>0</v>
      </c>
      <c r="AB273" s="80"/>
      <c r="AC273" s="80"/>
      <c r="AD273" s="81"/>
      <c r="AE273" s="80"/>
      <c r="AF273" s="81"/>
      <c r="AG273" s="82"/>
      <c r="AH273" s="83"/>
      <c r="AI273" s="83"/>
      <c r="AJ273" s="84"/>
      <c r="AK273" s="80"/>
      <c r="AL273" s="80"/>
      <c r="AM273" s="80"/>
      <c r="AN273" s="80"/>
    </row>
    <row r="274" spans="2:40" s="49" customFormat="1" ht="15.6" hidden="1" customHeight="1" outlineLevel="1">
      <c r="B274" s="596"/>
      <c r="C274" s="600"/>
      <c r="D274" s="601"/>
      <c r="E274" s="374"/>
      <c r="F274" s="248"/>
      <c r="G274" s="252">
        <f t="shared" si="96"/>
        <v>0</v>
      </c>
      <c r="H274" s="86" t="s">
        <v>187</v>
      </c>
      <c r="I274" s="236">
        <v>0</v>
      </c>
      <c r="J274" s="252">
        <f t="shared" si="90"/>
        <v>0</v>
      </c>
      <c r="K274" s="358"/>
      <c r="L274" s="359"/>
      <c r="M274" s="325"/>
      <c r="N274" s="228">
        <f t="shared" si="93"/>
        <v>0</v>
      </c>
      <c r="O274" s="268">
        <f t="shared" si="94"/>
        <v>0</v>
      </c>
      <c r="P274" s="345">
        <v>0</v>
      </c>
      <c r="Q274" s="272">
        <f t="shared" si="95"/>
        <v>0</v>
      </c>
      <c r="R274" s="234"/>
      <c r="S274" s="235"/>
      <c r="T274" s="236">
        <v>0</v>
      </c>
      <c r="U274" s="236">
        <v>0</v>
      </c>
      <c r="V274" s="87">
        <f t="shared" si="80"/>
        <v>1</v>
      </c>
      <c r="W274" s="276">
        <f t="shared" si="91"/>
        <v>0</v>
      </c>
      <c r="X274" s="276">
        <f t="shared" si="81"/>
        <v>0</v>
      </c>
      <c r="Y274" s="276">
        <f t="shared" si="92"/>
        <v>0</v>
      </c>
      <c r="Z274" s="276">
        <f t="shared" si="81"/>
        <v>0</v>
      </c>
      <c r="AB274" s="80"/>
      <c r="AC274" s="80"/>
      <c r="AD274" s="81"/>
      <c r="AE274" s="80"/>
      <c r="AF274" s="81"/>
      <c r="AG274" s="82"/>
      <c r="AH274" s="83"/>
      <c r="AI274" s="83"/>
      <c r="AJ274" s="84"/>
      <c r="AK274" s="80"/>
      <c r="AL274" s="80"/>
      <c r="AM274" s="80"/>
      <c r="AN274" s="80"/>
    </row>
    <row r="275" spans="2:40" s="49" customFormat="1" ht="15.6" hidden="1" customHeight="1" outlineLevel="1">
      <c r="B275" s="597"/>
      <c r="C275" s="602"/>
      <c r="D275" s="603"/>
      <c r="E275" s="374"/>
      <c r="F275" s="248"/>
      <c r="G275" s="252">
        <f>IF(AND(F275&lt;&gt;0,$D$31&lt;&gt;0),F275/$D$31,0)</f>
        <v>0</v>
      </c>
      <c r="H275" s="86" t="s">
        <v>187</v>
      </c>
      <c r="I275" s="236">
        <v>0</v>
      </c>
      <c r="J275" s="252">
        <f t="shared" si="90"/>
        <v>0</v>
      </c>
      <c r="K275" s="358"/>
      <c r="L275" s="359"/>
      <c r="M275" s="325"/>
      <c r="N275" s="228">
        <f t="shared" si="93"/>
        <v>0</v>
      </c>
      <c r="O275" s="268">
        <f t="shared" si="94"/>
        <v>0</v>
      </c>
      <c r="P275" s="345">
        <v>0</v>
      </c>
      <c r="Q275" s="272">
        <f t="shared" si="95"/>
        <v>0</v>
      </c>
      <c r="R275" s="234"/>
      <c r="S275" s="235"/>
      <c r="T275" s="236">
        <v>0</v>
      </c>
      <c r="U275" s="236">
        <v>0</v>
      </c>
      <c r="V275" s="87">
        <f t="shared" si="80"/>
        <v>1</v>
      </c>
      <c r="W275" s="276">
        <f t="shared" si="91"/>
        <v>0</v>
      </c>
      <c r="X275" s="276">
        <f t="shared" si="81"/>
        <v>0</v>
      </c>
      <c r="Y275" s="276">
        <f t="shared" si="92"/>
        <v>0</v>
      </c>
      <c r="Z275" s="276">
        <f t="shared" si="81"/>
        <v>0</v>
      </c>
      <c r="AB275" s="80"/>
      <c r="AC275" s="80"/>
      <c r="AD275" s="81"/>
      <c r="AE275" s="80"/>
      <c r="AF275" s="81"/>
      <c r="AG275" s="82"/>
      <c r="AH275" s="83"/>
      <c r="AI275" s="83"/>
      <c r="AJ275" s="84"/>
      <c r="AK275" s="80"/>
      <c r="AL275" s="80"/>
      <c r="AM275" s="80"/>
      <c r="AN275" s="80"/>
    </row>
    <row r="276" spans="2:40" s="49" customFormat="1" ht="15.75" collapsed="1">
      <c r="B276" s="89">
        <v>3</v>
      </c>
      <c r="C276" s="566" t="s">
        <v>67</v>
      </c>
      <c r="D276" s="567"/>
      <c r="E276" s="219" t="s">
        <v>187</v>
      </c>
      <c r="F276" s="247">
        <f>SUM(F277:F296)</f>
        <v>0</v>
      </c>
      <c r="G276" s="247">
        <f>IF(AND(F276&lt;&gt;0,$D$31&lt;&gt;0),F276/$D$31,0)</f>
        <v>0</v>
      </c>
      <c r="H276" s="86" t="s">
        <v>187</v>
      </c>
      <c r="I276" s="216" t="s">
        <v>187</v>
      </c>
      <c r="J276" s="249">
        <f>SUM(J277:J296)</f>
        <v>0</v>
      </c>
      <c r="K276" s="230" t="s">
        <v>187</v>
      </c>
      <c r="L276" s="262" t="s">
        <v>187</v>
      </c>
      <c r="M276" s="264" t="s">
        <v>187</v>
      </c>
      <c r="N276" s="266" t="s">
        <v>187</v>
      </c>
      <c r="O276" s="269">
        <f>SUM(O277:O296)</f>
        <v>0</v>
      </c>
      <c r="P276" s="232" t="s">
        <v>187</v>
      </c>
      <c r="Q276" s="273">
        <f>SUM(Q277:Q296)</f>
        <v>0</v>
      </c>
      <c r="R276" s="231" t="s">
        <v>187</v>
      </c>
      <c r="S276" s="233" t="s">
        <v>187</v>
      </c>
      <c r="T276" s="278">
        <f>IF(W276&lt;&gt;0,W276/($F$329+$O$329),0)</f>
        <v>0</v>
      </c>
      <c r="U276" s="278">
        <f>IF(Y276&lt;&gt;0,Y276/($F$329+$O$329),0)</f>
        <v>0</v>
      </c>
      <c r="V276" s="215">
        <f t="shared" si="80"/>
        <v>1</v>
      </c>
      <c r="W276" s="277">
        <f>SUM(W277:W296)</f>
        <v>0</v>
      </c>
      <c r="X276" s="277">
        <f t="shared" si="81"/>
        <v>0</v>
      </c>
      <c r="Y276" s="277">
        <f>SUM(Y277:Y296)</f>
        <v>0</v>
      </c>
      <c r="Z276" s="277">
        <f t="shared" si="81"/>
        <v>0</v>
      </c>
      <c r="AB276" s="80"/>
      <c r="AC276" s="80"/>
      <c r="AD276" s="81"/>
      <c r="AE276" s="80"/>
      <c r="AF276" s="81"/>
      <c r="AG276" s="82"/>
      <c r="AH276" s="83"/>
      <c r="AI276" s="83"/>
      <c r="AJ276" s="84"/>
      <c r="AK276" s="80"/>
      <c r="AL276" s="80"/>
      <c r="AM276" s="80"/>
      <c r="AN276" s="80"/>
    </row>
    <row r="277" spans="2:40" s="49" customFormat="1" ht="15.6" hidden="1" customHeight="1" outlineLevel="1">
      <c r="B277" s="619">
        <v>3</v>
      </c>
      <c r="C277" s="598" t="s">
        <v>67</v>
      </c>
      <c r="D277" s="599"/>
      <c r="E277" s="374"/>
      <c r="F277" s="248"/>
      <c r="G277" s="252">
        <f>IF(AND(F277&lt;&gt;0,$D$31&lt;&gt;0),F277/$D$31,0)</f>
        <v>0</v>
      </c>
      <c r="H277" s="86" t="s">
        <v>187</v>
      </c>
      <c r="I277" s="236">
        <v>0</v>
      </c>
      <c r="J277" s="252">
        <f t="shared" si="90"/>
        <v>0</v>
      </c>
      <c r="K277" s="358"/>
      <c r="L277" s="359"/>
      <c r="M277" s="325"/>
      <c r="N277" s="228">
        <f>IF(M277&lt;&gt;0,INT(59/M277),0)</f>
        <v>0</v>
      </c>
      <c r="O277" s="268">
        <f>F277*N277</f>
        <v>0</v>
      </c>
      <c r="P277" s="345">
        <v>0</v>
      </c>
      <c r="Q277" s="272">
        <f>O277*P277</f>
        <v>0</v>
      </c>
      <c r="R277" s="234"/>
      <c r="S277" s="235"/>
      <c r="T277" s="236">
        <v>0</v>
      </c>
      <c r="U277" s="236">
        <v>0</v>
      </c>
      <c r="V277" s="87">
        <f t="shared" si="80"/>
        <v>1</v>
      </c>
      <c r="W277" s="276">
        <f t="shared" si="91"/>
        <v>0</v>
      </c>
      <c r="X277" s="276">
        <f t="shared" si="81"/>
        <v>0</v>
      </c>
      <c r="Y277" s="276">
        <f t="shared" si="92"/>
        <v>0</v>
      </c>
      <c r="Z277" s="276">
        <f t="shared" si="81"/>
        <v>0</v>
      </c>
      <c r="AB277" s="80"/>
      <c r="AC277" s="80"/>
      <c r="AD277" s="81"/>
      <c r="AE277" s="80"/>
      <c r="AF277" s="81"/>
      <c r="AG277" s="82"/>
      <c r="AH277" s="83"/>
      <c r="AI277" s="83"/>
      <c r="AJ277" s="84"/>
      <c r="AK277" s="80"/>
      <c r="AL277" s="80"/>
      <c r="AM277" s="80"/>
      <c r="AN277" s="80"/>
    </row>
    <row r="278" spans="2:40" s="49" customFormat="1" ht="15.6" hidden="1" customHeight="1" outlineLevel="1">
      <c r="B278" s="620"/>
      <c r="C278" s="600"/>
      <c r="D278" s="601"/>
      <c r="E278" s="374"/>
      <c r="F278" s="248"/>
      <c r="G278" s="252">
        <f>IF(AND(F278&lt;&gt;0,$D$31&lt;&gt;0),F278/$D$31,0)</f>
        <v>0</v>
      </c>
      <c r="H278" s="86" t="s">
        <v>187</v>
      </c>
      <c r="I278" s="236">
        <v>0</v>
      </c>
      <c r="J278" s="252">
        <f t="shared" si="90"/>
        <v>0</v>
      </c>
      <c r="K278" s="358"/>
      <c r="L278" s="359"/>
      <c r="M278" s="325"/>
      <c r="N278" s="228">
        <f t="shared" ref="N278:N296" si="97">IF(M278&lt;&gt;0,INT(59/M278),0)</f>
        <v>0</v>
      </c>
      <c r="O278" s="268">
        <f t="shared" ref="O278:O296" si="98">F278*N278</f>
        <v>0</v>
      </c>
      <c r="P278" s="345">
        <v>0</v>
      </c>
      <c r="Q278" s="272">
        <f t="shared" ref="Q278:Q296" si="99">O278*P278</f>
        <v>0</v>
      </c>
      <c r="R278" s="234"/>
      <c r="S278" s="235"/>
      <c r="T278" s="236">
        <v>0</v>
      </c>
      <c r="U278" s="236">
        <v>0</v>
      </c>
      <c r="V278" s="87">
        <f t="shared" si="80"/>
        <v>1</v>
      </c>
      <c r="W278" s="276">
        <f t="shared" si="91"/>
        <v>0</v>
      </c>
      <c r="X278" s="276">
        <f t="shared" si="81"/>
        <v>0</v>
      </c>
      <c r="Y278" s="276">
        <f t="shared" si="92"/>
        <v>0</v>
      </c>
      <c r="Z278" s="276">
        <f t="shared" si="81"/>
        <v>0</v>
      </c>
      <c r="AB278" s="80"/>
      <c r="AC278" s="80"/>
      <c r="AD278" s="81"/>
      <c r="AE278" s="80"/>
      <c r="AF278" s="81"/>
      <c r="AG278" s="82"/>
      <c r="AH278" s="83"/>
      <c r="AI278" s="83"/>
      <c r="AJ278" s="84"/>
      <c r="AK278" s="80"/>
      <c r="AL278" s="80"/>
      <c r="AM278" s="80"/>
      <c r="AN278" s="80"/>
    </row>
    <row r="279" spans="2:40" s="49" customFormat="1" ht="15.6" hidden="1" customHeight="1" outlineLevel="1">
      <c r="B279" s="620"/>
      <c r="C279" s="600"/>
      <c r="D279" s="601"/>
      <c r="E279" s="374"/>
      <c r="F279" s="248"/>
      <c r="G279" s="252">
        <f t="shared" ref="G279:G290" si="100">IF(AND(F279&lt;&gt;0,$D$31&lt;&gt;0),F279/$D$31,0)</f>
        <v>0</v>
      </c>
      <c r="H279" s="86" t="s">
        <v>187</v>
      </c>
      <c r="I279" s="236">
        <v>0</v>
      </c>
      <c r="J279" s="252">
        <f t="shared" si="90"/>
        <v>0</v>
      </c>
      <c r="K279" s="358"/>
      <c r="L279" s="359"/>
      <c r="M279" s="325"/>
      <c r="N279" s="228">
        <f t="shared" si="97"/>
        <v>0</v>
      </c>
      <c r="O279" s="268">
        <f t="shared" si="98"/>
        <v>0</v>
      </c>
      <c r="P279" s="345">
        <v>0</v>
      </c>
      <c r="Q279" s="272">
        <f t="shared" si="99"/>
        <v>0</v>
      </c>
      <c r="R279" s="234"/>
      <c r="S279" s="235"/>
      <c r="T279" s="236">
        <v>0</v>
      </c>
      <c r="U279" s="236">
        <v>0</v>
      </c>
      <c r="V279" s="87">
        <f t="shared" si="80"/>
        <v>1</v>
      </c>
      <c r="W279" s="276">
        <f t="shared" si="91"/>
        <v>0</v>
      </c>
      <c r="X279" s="276">
        <f t="shared" si="81"/>
        <v>0</v>
      </c>
      <c r="Y279" s="276">
        <f t="shared" si="92"/>
        <v>0</v>
      </c>
      <c r="Z279" s="276">
        <f t="shared" si="81"/>
        <v>0</v>
      </c>
      <c r="AB279" s="80"/>
      <c r="AC279" s="80"/>
      <c r="AD279" s="81"/>
      <c r="AE279" s="80"/>
      <c r="AF279" s="81"/>
      <c r="AG279" s="82"/>
      <c r="AH279" s="83"/>
      <c r="AI279" s="83"/>
      <c r="AJ279" s="84"/>
      <c r="AK279" s="80"/>
      <c r="AL279" s="80"/>
      <c r="AM279" s="80"/>
      <c r="AN279" s="80"/>
    </row>
    <row r="280" spans="2:40" s="49" customFormat="1" ht="15.6" hidden="1" customHeight="1" outlineLevel="1">
      <c r="B280" s="620"/>
      <c r="C280" s="600"/>
      <c r="D280" s="601"/>
      <c r="E280" s="374"/>
      <c r="F280" s="248"/>
      <c r="G280" s="252">
        <f t="shared" si="100"/>
        <v>0</v>
      </c>
      <c r="H280" s="86" t="s">
        <v>187</v>
      </c>
      <c r="I280" s="236">
        <v>0</v>
      </c>
      <c r="J280" s="252">
        <f t="shared" si="90"/>
        <v>0</v>
      </c>
      <c r="K280" s="358"/>
      <c r="L280" s="359"/>
      <c r="M280" s="325"/>
      <c r="N280" s="228">
        <f t="shared" si="97"/>
        <v>0</v>
      </c>
      <c r="O280" s="268">
        <f t="shared" si="98"/>
        <v>0</v>
      </c>
      <c r="P280" s="345">
        <v>0</v>
      </c>
      <c r="Q280" s="272">
        <f t="shared" si="99"/>
        <v>0</v>
      </c>
      <c r="R280" s="234"/>
      <c r="S280" s="235"/>
      <c r="T280" s="236">
        <v>0</v>
      </c>
      <c r="U280" s="236">
        <v>0</v>
      </c>
      <c r="V280" s="87">
        <f t="shared" si="80"/>
        <v>1</v>
      </c>
      <c r="W280" s="276">
        <f t="shared" si="91"/>
        <v>0</v>
      </c>
      <c r="X280" s="276">
        <f t="shared" si="81"/>
        <v>0</v>
      </c>
      <c r="Y280" s="276">
        <f t="shared" si="92"/>
        <v>0</v>
      </c>
      <c r="Z280" s="276">
        <f t="shared" si="81"/>
        <v>0</v>
      </c>
      <c r="AB280" s="80"/>
      <c r="AC280" s="80"/>
      <c r="AD280" s="81"/>
      <c r="AE280" s="80"/>
      <c r="AF280" s="81"/>
      <c r="AG280" s="82"/>
      <c r="AH280" s="83"/>
      <c r="AI280" s="83"/>
      <c r="AJ280" s="84"/>
      <c r="AK280" s="80"/>
      <c r="AL280" s="80"/>
      <c r="AM280" s="80"/>
      <c r="AN280" s="80"/>
    </row>
    <row r="281" spans="2:40" s="49" customFormat="1" ht="15.6" hidden="1" customHeight="1" outlineLevel="1">
      <c r="B281" s="620"/>
      <c r="C281" s="600"/>
      <c r="D281" s="601"/>
      <c r="E281" s="374"/>
      <c r="F281" s="248"/>
      <c r="G281" s="252">
        <f t="shared" si="100"/>
        <v>0</v>
      </c>
      <c r="H281" s="86" t="s">
        <v>187</v>
      </c>
      <c r="I281" s="236">
        <v>0</v>
      </c>
      <c r="J281" s="252">
        <f t="shared" si="90"/>
        <v>0</v>
      </c>
      <c r="K281" s="358"/>
      <c r="L281" s="359"/>
      <c r="M281" s="325"/>
      <c r="N281" s="228">
        <f t="shared" si="97"/>
        <v>0</v>
      </c>
      <c r="O281" s="268">
        <f t="shared" si="98"/>
        <v>0</v>
      </c>
      <c r="P281" s="345">
        <v>0</v>
      </c>
      <c r="Q281" s="272">
        <f t="shared" si="99"/>
        <v>0</v>
      </c>
      <c r="R281" s="234"/>
      <c r="S281" s="235"/>
      <c r="T281" s="236">
        <v>0</v>
      </c>
      <c r="U281" s="236">
        <v>0</v>
      </c>
      <c r="V281" s="87">
        <f t="shared" si="80"/>
        <v>1</v>
      </c>
      <c r="W281" s="276">
        <f t="shared" si="91"/>
        <v>0</v>
      </c>
      <c r="X281" s="276">
        <f t="shared" si="81"/>
        <v>0</v>
      </c>
      <c r="Y281" s="276">
        <f t="shared" si="92"/>
        <v>0</v>
      </c>
      <c r="Z281" s="276">
        <f t="shared" si="81"/>
        <v>0</v>
      </c>
      <c r="AB281" s="80"/>
      <c r="AC281" s="80"/>
      <c r="AD281" s="81"/>
      <c r="AE281" s="80"/>
      <c r="AF281" s="81"/>
      <c r="AG281" s="82"/>
      <c r="AH281" s="83"/>
      <c r="AI281" s="83"/>
      <c r="AJ281" s="84"/>
      <c r="AK281" s="80"/>
      <c r="AL281" s="80"/>
      <c r="AM281" s="80"/>
      <c r="AN281" s="80"/>
    </row>
    <row r="282" spans="2:40" s="49" customFormat="1" ht="15.6" hidden="1" customHeight="1" outlineLevel="1">
      <c r="B282" s="620"/>
      <c r="C282" s="600"/>
      <c r="D282" s="601"/>
      <c r="E282" s="374"/>
      <c r="F282" s="248"/>
      <c r="G282" s="252">
        <f t="shared" si="100"/>
        <v>0</v>
      </c>
      <c r="H282" s="86" t="s">
        <v>187</v>
      </c>
      <c r="I282" s="236">
        <v>0</v>
      </c>
      <c r="J282" s="252">
        <f t="shared" si="90"/>
        <v>0</v>
      </c>
      <c r="K282" s="358"/>
      <c r="L282" s="359"/>
      <c r="M282" s="325"/>
      <c r="N282" s="228">
        <f t="shared" si="97"/>
        <v>0</v>
      </c>
      <c r="O282" s="268">
        <f t="shared" si="98"/>
        <v>0</v>
      </c>
      <c r="P282" s="345">
        <v>0</v>
      </c>
      <c r="Q282" s="272">
        <f t="shared" si="99"/>
        <v>0</v>
      </c>
      <c r="R282" s="234"/>
      <c r="S282" s="235"/>
      <c r="T282" s="236">
        <v>0</v>
      </c>
      <c r="U282" s="236">
        <v>0</v>
      </c>
      <c r="V282" s="87">
        <f t="shared" si="80"/>
        <v>1</v>
      </c>
      <c r="W282" s="276">
        <f t="shared" si="91"/>
        <v>0</v>
      </c>
      <c r="X282" s="276">
        <f t="shared" si="81"/>
        <v>0</v>
      </c>
      <c r="Y282" s="276">
        <f t="shared" si="92"/>
        <v>0</v>
      </c>
      <c r="Z282" s="276">
        <f t="shared" si="81"/>
        <v>0</v>
      </c>
      <c r="AB282" s="80"/>
      <c r="AC282" s="80"/>
      <c r="AD282" s="81"/>
      <c r="AE282" s="80"/>
      <c r="AF282" s="81"/>
      <c r="AG282" s="82"/>
      <c r="AH282" s="83"/>
      <c r="AI282" s="83"/>
      <c r="AJ282" s="84"/>
      <c r="AK282" s="80"/>
      <c r="AL282" s="80"/>
      <c r="AM282" s="80"/>
      <c r="AN282" s="80"/>
    </row>
    <row r="283" spans="2:40" s="49" customFormat="1" ht="15.6" hidden="1" customHeight="1" outlineLevel="1">
      <c r="B283" s="620"/>
      <c r="C283" s="600"/>
      <c r="D283" s="601"/>
      <c r="E283" s="374"/>
      <c r="F283" s="248"/>
      <c r="G283" s="252">
        <f t="shared" si="100"/>
        <v>0</v>
      </c>
      <c r="H283" s="86" t="s">
        <v>187</v>
      </c>
      <c r="I283" s="236">
        <v>0</v>
      </c>
      <c r="J283" s="252">
        <f t="shared" si="90"/>
        <v>0</v>
      </c>
      <c r="K283" s="358"/>
      <c r="L283" s="359"/>
      <c r="M283" s="325"/>
      <c r="N283" s="228">
        <f t="shared" si="97"/>
        <v>0</v>
      </c>
      <c r="O283" s="268">
        <f t="shared" si="98"/>
        <v>0</v>
      </c>
      <c r="P283" s="345">
        <v>0</v>
      </c>
      <c r="Q283" s="272">
        <f t="shared" si="99"/>
        <v>0</v>
      </c>
      <c r="R283" s="234"/>
      <c r="S283" s="235"/>
      <c r="T283" s="236">
        <v>0</v>
      </c>
      <c r="U283" s="236">
        <v>0</v>
      </c>
      <c r="V283" s="87">
        <f t="shared" si="80"/>
        <v>1</v>
      </c>
      <c r="W283" s="276">
        <f t="shared" si="91"/>
        <v>0</v>
      </c>
      <c r="X283" s="276">
        <f t="shared" si="81"/>
        <v>0</v>
      </c>
      <c r="Y283" s="276">
        <f t="shared" si="92"/>
        <v>0</v>
      </c>
      <c r="Z283" s="276">
        <f t="shared" si="81"/>
        <v>0</v>
      </c>
      <c r="AB283" s="80"/>
      <c r="AC283" s="80"/>
      <c r="AD283" s="81"/>
      <c r="AE283" s="80"/>
      <c r="AF283" s="81"/>
      <c r="AG283" s="82"/>
      <c r="AH283" s="83"/>
      <c r="AI283" s="83"/>
      <c r="AJ283" s="84"/>
      <c r="AK283" s="80"/>
      <c r="AL283" s="80"/>
      <c r="AM283" s="80"/>
      <c r="AN283" s="80"/>
    </row>
    <row r="284" spans="2:40" s="49" customFormat="1" ht="15.6" hidden="1" customHeight="1" outlineLevel="1">
      <c r="B284" s="620"/>
      <c r="C284" s="600"/>
      <c r="D284" s="601"/>
      <c r="E284" s="374"/>
      <c r="F284" s="248"/>
      <c r="G284" s="252">
        <f t="shared" si="100"/>
        <v>0</v>
      </c>
      <c r="H284" s="86" t="s">
        <v>187</v>
      </c>
      <c r="I284" s="236">
        <v>0</v>
      </c>
      <c r="J284" s="252">
        <f t="shared" si="90"/>
        <v>0</v>
      </c>
      <c r="K284" s="358"/>
      <c r="L284" s="359"/>
      <c r="M284" s="325"/>
      <c r="N284" s="228">
        <f t="shared" si="97"/>
        <v>0</v>
      </c>
      <c r="O284" s="268">
        <f t="shared" si="98"/>
        <v>0</v>
      </c>
      <c r="P284" s="345">
        <v>0</v>
      </c>
      <c r="Q284" s="272">
        <f t="shared" si="99"/>
        <v>0</v>
      </c>
      <c r="R284" s="234"/>
      <c r="S284" s="235"/>
      <c r="T284" s="236">
        <v>0</v>
      </c>
      <c r="U284" s="236">
        <v>0</v>
      </c>
      <c r="V284" s="87">
        <f t="shared" si="80"/>
        <v>1</v>
      </c>
      <c r="W284" s="276">
        <f t="shared" si="91"/>
        <v>0</v>
      </c>
      <c r="X284" s="276">
        <f t="shared" si="81"/>
        <v>0</v>
      </c>
      <c r="Y284" s="276">
        <f t="shared" si="92"/>
        <v>0</v>
      </c>
      <c r="Z284" s="276">
        <f t="shared" si="81"/>
        <v>0</v>
      </c>
      <c r="AB284" s="80"/>
      <c r="AC284" s="80"/>
      <c r="AD284" s="81"/>
      <c r="AE284" s="80"/>
      <c r="AF284" s="81"/>
      <c r="AG284" s="82"/>
      <c r="AH284" s="83"/>
      <c r="AI284" s="83"/>
      <c r="AJ284" s="84"/>
      <c r="AK284" s="80"/>
      <c r="AL284" s="80"/>
      <c r="AM284" s="80"/>
      <c r="AN284" s="80"/>
    </row>
    <row r="285" spans="2:40" s="49" customFormat="1" ht="15.6" hidden="1" customHeight="1" outlineLevel="1">
      <c r="B285" s="620"/>
      <c r="C285" s="600"/>
      <c r="D285" s="601"/>
      <c r="E285" s="374"/>
      <c r="F285" s="248"/>
      <c r="G285" s="252">
        <f t="shared" si="100"/>
        <v>0</v>
      </c>
      <c r="H285" s="86" t="s">
        <v>187</v>
      </c>
      <c r="I285" s="236">
        <v>0</v>
      </c>
      <c r="J285" s="252">
        <f t="shared" si="90"/>
        <v>0</v>
      </c>
      <c r="K285" s="358"/>
      <c r="L285" s="359"/>
      <c r="M285" s="325"/>
      <c r="N285" s="228">
        <f t="shared" si="97"/>
        <v>0</v>
      </c>
      <c r="O285" s="268">
        <f t="shared" si="98"/>
        <v>0</v>
      </c>
      <c r="P285" s="345">
        <v>0</v>
      </c>
      <c r="Q285" s="272">
        <f t="shared" si="99"/>
        <v>0</v>
      </c>
      <c r="R285" s="234"/>
      <c r="S285" s="235"/>
      <c r="T285" s="236">
        <v>0</v>
      </c>
      <c r="U285" s="236">
        <v>0</v>
      </c>
      <c r="V285" s="87">
        <f t="shared" si="80"/>
        <v>1</v>
      </c>
      <c r="W285" s="276">
        <f t="shared" si="91"/>
        <v>0</v>
      </c>
      <c r="X285" s="276">
        <f t="shared" si="81"/>
        <v>0</v>
      </c>
      <c r="Y285" s="276">
        <f t="shared" si="92"/>
        <v>0</v>
      </c>
      <c r="Z285" s="276">
        <f t="shared" si="81"/>
        <v>0</v>
      </c>
      <c r="AB285" s="80"/>
      <c r="AC285" s="80"/>
      <c r="AD285" s="81"/>
      <c r="AE285" s="80"/>
      <c r="AF285" s="81"/>
      <c r="AG285" s="82"/>
      <c r="AH285" s="83"/>
      <c r="AI285" s="83"/>
      <c r="AJ285" s="84"/>
      <c r="AK285" s="80"/>
      <c r="AL285" s="80"/>
      <c r="AM285" s="80"/>
      <c r="AN285" s="80"/>
    </row>
    <row r="286" spans="2:40" s="49" customFormat="1" ht="15.6" hidden="1" customHeight="1" outlineLevel="1">
      <c r="B286" s="620"/>
      <c r="C286" s="600"/>
      <c r="D286" s="601"/>
      <c r="E286" s="374"/>
      <c r="F286" s="248"/>
      <c r="G286" s="252">
        <f t="shared" si="100"/>
        <v>0</v>
      </c>
      <c r="H286" s="86" t="s">
        <v>187</v>
      </c>
      <c r="I286" s="236">
        <v>0</v>
      </c>
      <c r="J286" s="252">
        <f t="shared" si="90"/>
        <v>0</v>
      </c>
      <c r="K286" s="358"/>
      <c r="L286" s="359"/>
      <c r="M286" s="325"/>
      <c r="N286" s="228">
        <f t="shared" si="97"/>
        <v>0</v>
      </c>
      <c r="O286" s="268">
        <f t="shared" si="98"/>
        <v>0</v>
      </c>
      <c r="P286" s="345">
        <v>0</v>
      </c>
      <c r="Q286" s="272">
        <f t="shared" si="99"/>
        <v>0</v>
      </c>
      <c r="R286" s="234"/>
      <c r="S286" s="235"/>
      <c r="T286" s="236">
        <v>0</v>
      </c>
      <c r="U286" s="236">
        <v>0</v>
      </c>
      <c r="V286" s="87">
        <f t="shared" si="80"/>
        <v>1</v>
      </c>
      <c r="W286" s="276">
        <f t="shared" si="91"/>
        <v>0</v>
      </c>
      <c r="X286" s="276">
        <f t="shared" si="81"/>
        <v>0</v>
      </c>
      <c r="Y286" s="276">
        <f t="shared" si="92"/>
        <v>0</v>
      </c>
      <c r="Z286" s="276">
        <f t="shared" si="81"/>
        <v>0</v>
      </c>
      <c r="AB286" s="80"/>
      <c r="AC286" s="80"/>
      <c r="AD286" s="81"/>
      <c r="AE286" s="80"/>
      <c r="AF286" s="81"/>
      <c r="AG286" s="82"/>
      <c r="AH286" s="83"/>
      <c r="AI286" s="83"/>
      <c r="AJ286" s="84"/>
      <c r="AK286" s="80"/>
      <c r="AL286" s="80"/>
      <c r="AM286" s="80"/>
      <c r="AN286" s="80"/>
    </row>
    <row r="287" spans="2:40" s="49" customFormat="1" ht="15.6" hidden="1" customHeight="1" outlineLevel="1">
      <c r="B287" s="620"/>
      <c r="C287" s="600"/>
      <c r="D287" s="601"/>
      <c r="E287" s="374"/>
      <c r="F287" s="248"/>
      <c r="G287" s="252">
        <f t="shared" si="100"/>
        <v>0</v>
      </c>
      <c r="H287" s="86" t="s">
        <v>187</v>
      </c>
      <c r="I287" s="236">
        <v>0</v>
      </c>
      <c r="J287" s="252">
        <f t="shared" si="90"/>
        <v>0</v>
      </c>
      <c r="K287" s="358"/>
      <c r="L287" s="359"/>
      <c r="M287" s="325"/>
      <c r="N287" s="228">
        <f t="shared" si="97"/>
        <v>0</v>
      </c>
      <c r="O287" s="268">
        <f t="shared" si="98"/>
        <v>0</v>
      </c>
      <c r="P287" s="345">
        <v>0</v>
      </c>
      <c r="Q287" s="272">
        <f t="shared" si="99"/>
        <v>0</v>
      </c>
      <c r="R287" s="234"/>
      <c r="S287" s="235"/>
      <c r="T287" s="236">
        <v>0</v>
      </c>
      <c r="U287" s="236">
        <v>0</v>
      </c>
      <c r="V287" s="87">
        <f t="shared" si="80"/>
        <v>1</v>
      </c>
      <c r="W287" s="276">
        <f t="shared" si="91"/>
        <v>0</v>
      </c>
      <c r="X287" s="276">
        <f t="shared" si="81"/>
        <v>0</v>
      </c>
      <c r="Y287" s="276">
        <f t="shared" si="92"/>
        <v>0</v>
      </c>
      <c r="Z287" s="276">
        <f t="shared" si="81"/>
        <v>0</v>
      </c>
      <c r="AB287" s="80"/>
      <c r="AC287" s="80"/>
      <c r="AD287" s="81"/>
      <c r="AE287" s="80"/>
      <c r="AF287" s="81"/>
      <c r="AG287" s="82"/>
      <c r="AH287" s="83"/>
      <c r="AI287" s="83"/>
      <c r="AJ287" s="84"/>
      <c r="AK287" s="80"/>
      <c r="AL287" s="80"/>
      <c r="AM287" s="80"/>
      <c r="AN287" s="80"/>
    </row>
    <row r="288" spans="2:40" s="49" customFormat="1" ht="15.6" hidden="1" customHeight="1" outlineLevel="1">
      <c r="B288" s="620"/>
      <c r="C288" s="600"/>
      <c r="D288" s="601"/>
      <c r="E288" s="374"/>
      <c r="F288" s="248"/>
      <c r="G288" s="252">
        <f t="shared" si="100"/>
        <v>0</v>
      </c>
      <c r="H288" s="86" t="s">
        <v>187</v>
      </c>
      <c r="I288" s="236">
        <v>0</v>
      </c>
      <c r="J288" s="252">
        <f t="shared" si="90"/>
        <v>0</v>
      </c>
      <c r="K288" s="358"/>
      <c r="L288" s="359"/>
      <c r="M288" s="325"/>
      <c r="N288" s="228">
        <f t="shared" si="97"/>
        <v>0</v>
      </c>
      <c r="O288" s="268">
        <f t="shared" si="98"/>
        <v>0</v>
      </c>
      <c r="P288" s="345">
        <v>0</v>
      </c>
      <c r="Q288" s="272">
        <f t="shared" si="99"/>
        <v>0</v>
      </c>
      <c r="R288" s="234"/>
      <c r="S288" s="235"/>
      <c r="T288" s="236">
        <v>0</v>
      </c>
      <c r="U288" s="236">
        <v>0</v>
      </c>
      <c r="V288" s="87">
        <f t="shared" si="80"/>
        <v>1</v>
      </c>
      <c r="W288" s="276">
        <f t="shared" si="91"/>
        <v>0</v>
      </c>
      <c r="X288" s="276">
        <f t="shared" si="81"/>
        <v>0</v>
      </c>
      <c r="Y288" s="276">
        <f t="shared" si="92"/>
        <v>0</v>
      </c>
      <c r="Z288" s="276">
        <f t="shared" si="81"/>
        <v>0</v>
      </c>
      <c r="AB288" s="80"/>
      <c r="AC288" s="80"/>
      <c r="AD288" s="81"/>
      <c r="AE288" s="80"/>
      <c r="AF288" s="81"/>
      <c r="AG288" s="82"/>
      <c r="AH288" s="83"/>
      <c r="AI288" s="83"/>
      <c r="AJ288" s="84"/>
      <c r="AK288" s="80"/>
      <c r="AL288" s="80"/>
      <c r="AM288" s="80"/>
      <c r="AN288" s="80"/>
    </row>
    <row r="289" spans="2:40" s="49" customFormat="1" ht="15.6" hidden="1" customHeight="1" outlineLevel="1">
      <c r="B289" s="620"/>
      <c r="C289" s="600"/>
      <c r="D289" s="601"/>
      <c r="E289" s="374"/>
      <c r="F289" s="248"/>
      <c r="G289" s="252">
        <f t="shared" si="100"/>
        <v>0</v>
      </c>
      <c r="H289" s="86" t="s">
        <v>187</v>
      </c>
      <c r="I289" s="236">
        <v>0</v>
      </c>
      <c r="J289" s="252">
        <f t="shared" si="90"/>
        <v>0</v>
      </c>
      <c r="K289" s="358"/>
      <c r="L289" s="359"/>
      <c r="M289" s="325"/>
      <c r="N289" s="228">
        <f t="shared" si="97"/>
        <v>0</v>
      </c>
      <c r="O289" s="268">
        <f t="shared" si="98"/>
        <v>0</v>
      </c>
      <c r="P289" s="345">
        <v>0</v>
      </c>
      <c r="Q289" s="272">
        <f t="shared" si="99"/>
        <v>0</v>
      </c>
      <c r="R289" s="234"/>
      <c r="S289" s="235"/>
      <c r="T289" s="236">
        <v>0</v>
      </c>
      <c r="U289" s="236">
        <v>0</v>
      </c>
      <c r="V289" s="87">
        <f t="shared" si="80"/>
        <v>1</v>
      </c>
      <c r="W289" s="276">
        <f t="shared" si="91"/>
        <v>0</v>
      </c>
      <c r="X289" s="276">
        <f t="shared" si="81"/>
        <v>0</v>
      </c>
      <c r="Y289" s="276">
        <f t="shared" si="92"/>
        <v>0</v>
      </c>
      <c r="Z289" s="276">
        <f t="shared" si="81"/>
        <v>0</v>
      </c>
      <c r="AB289" s="80"/>
      <c r="AC289" s="80"/>
      <c r="AD289" s="81"/>
      <c r="AE289" s="80"/>
      <c r="AF289" s="81"/>
      <c r="AG289" s="82"/>
      <c r="AH289" s="83"/>
      <c r="AI289" s="83"/>
      <c r="AJ289" s="84"/>
      <c r="AK289" s="80"/>
      <c r="AL289" s="80"/>
      <c r="AM289" s="80"/>
      <c r="AN289" s="80"/>
    </row>
    <row r="290" spans="2:40" s="49" customFormat="1" ht="15.6" hidden="1" customHeight="1" outlineLevel="1">
      <c r="B290" s="620"/>
      <c r="C290" s="600"/>
      <c r="D290" s="601"/>
      <c r="E290" s="374"/>
      <c r="F290" s="248"/>
      <c r="G290" s="252">
        <f t="shared" si="100"/>
        <v>0</v>
      </c>
      <c r="H290" s="86" t="s">
        <v>187</v>
      </c>
      <c r="I290" s="236">
        <v>0</v>
      </c>
      <c r="J290" s="252">
        <f t="shared" si="90"/>
        <v>0</v>
      </c>
      <c r="K290" s="358"/>
      <c r="L290" s="359"/>
      <c r="M290" s="325"/>
      <c r="N290" s="228">
        <f t="shared" si="97"/>
        <v>0</v>
      </c>
      <c r="O290" s="268">
        <f t="shared" si="98"/>
        <v>0</v>
      </c>
      <c r="P290" s="345">
        <v>0</v>
      </c>
      <c r="Q290" s="272">
        <f t="shared" si="99"/>
        <v>0</v>
      </c>
      <c r="R290" s="234"/>
      <c r="S290" s="235"/>
      <c r="T290" s="236">
        <v>0</v>
      </c>
      <c r="U290" s="236">
        <v>0</v>
      </c>
      <c r="V290" s="87">
        <f t="shared" si="80"/>
        <v>1</v>
      </c>
      <c r="W290" s="276">
        <f t="shared" si="91"/>
        <v>0</v>
      </c>
      <c r="X290" s="276">
        <f t="shared" si="81"/>
        <v>0</v>
      </c>
      <c r="Y290" s="276">
        <f t="shared" si="92"/>
        <v>0</v>
      </c>
      <c r="Z290" s="276">
        <f t="shared" si="81"/>
        <v>0</v>
      </c>
      <c r="AB290" s="80"/>
      <c r="AC290" s="80"/>
      <c r="AD290" s="81"/>
      <c r="AE290" s="80"/>
      <c r="AF290" s="81"/>
      <c r="AG290" s="82"/>
      <c r="AH290" s="83"/>
      <c r="AI290" s="83"/>
      <c r="AJ290" s="84"/>
      <c r="AK290" s="80"/>
      <c r="AL290" s="80"/>
      <c r="AM290" s="80"/>
      <c r="AN290" s="80"/>
    </row>
    <row r="291" spans="2:40" s="49" customFormat="1" ht="15.6" hidden="1" customHeight="1" outlineLevel="1">
      <c r="B291" s="620"/>
      <c r="C291" s="600"/>
      <c r="D291" s="601"/>
      <c r="E291" s="374"/>
      <c r="F291" s="248"/>
      <c r="G291" s="252">
        <f>IF(AND(F291&lt;&gt;0,$D$31&lt;&gt;0),F291/$D$31,0)</f>
        <v>0</v>
      </c>
      <c r="H291" s="86" t="s">
        <v>187</v>
      </c>
      <c r="I291" s="236">
        <v>0</v>
      </c>
      <c r="J291" s="252">
        <f t="shared" si="90"/>
        <v>0</v>
      </c>
      <c r="K291" s="358"/>
      <c r="L291" s="359"/>
      <c r="M291" s="325"/>
      <c r="N291" s="228">
        <f t="shared" si="97"/>
        <v>0</v>
      </c>
      <c r="O291" s="268">
        <f t="shared" si="98"/>
        <v>0</v>
      </c>
      <c r="P291" s="345">
        <v>0</v>
      </c>
      <c r="Q291" s="272">
        <f t="shared" si="99"/>
        <v>0</v>
      </c>
      <c r="R291" s="234"/>
      <c r="S291" s="235"/>
      <c r="T291" s="236">
        <v>0</v>
      </c>
      <c r="U291" s="236">
        <v>0</v>
      </c>
      <c r="V291" s="87">
        <f t="shared" si="80"/>
        <v>1</v>
      </c>
      <c r="W291" s="276">
        <f t="shared" si="91"/>
        <v>0</v>
      </c>
      <c r="X291" s="276">
        <f t="shared" si="81"/>
        <v>0</v>
      </c>
      <c r="Y291" s="276">
        <f t="shared" si="92"/>
        <v>0</v>
      </c>
      <c r="Z291" s="276">
        <f t="shared" si="81"/>
        <v>0</v>
      </c>
      <c r="AB291" s="80"/>
      <c r="AC291" s="80"/>
      <c r="AD291" s="81"/>
      <c r="AE291" s="80"/>
      <c r="AF291" s="81"/>
      <c r="AG291" s="82"/>
      <c r="AH291" s="83"/>
      <c r="AI291" s="83"/>
      <c r="AJ291" s="84"/>
      <c r="AK291" s="80"/>
      <c r="AL291" s="80"/>
      <c r="AM291" s="80"/>
      <c r="AN291" s="80"/>
    </row>
    <row r="292" spans="2:40" s="49" customFormat="1" ht="15.6" hidden="1" customHeight="1" outlineLevel="1">
      <c r="B292" s="620"/>
      <c r="C292" s="600"/>
      <c r="D292" s="601"/>
      <c r="E292" s="374"/>
      <c r="F292" s="248"/>
      <c r="G292" s="252">
        <f>IF(AND(F292&lt;&gt;0,$D$31&lt;&gt;0),F292/$D$31,0)</f>
        <v>0</v>
      </c>
      <c r="H292" s="86" t="s">
        <v>187</v>
      </c>
      <c r="I292" s="236">
        <v>0</v>
      </c>
      <c r="J292" s="252">
        <f t="shared" si="90"/>
        <v>0</v>
      </c>
      <c r="K292" s="358"/>
      <c r="L292" s="359"/>
      <c r="M292" s="325"/>
      <c r="N292" s="228">
        <f t="shared" si="97"/>
        <v>0</v>
      </c>
      <c r="O292" s="268">
        <f t="shared" si="98"/>
        <v>0</v>
      </c>
      <c r="P292" s="345">
        <v>0</v>
      </c>
      <c r="Q292" s="272">
        <f t="shared" si="99"/>
        <v>0</v>
      </c>
      <c r="R292" s="234"/>
      <c r="S292" s="235"/>
      <c r="T292" s="236">
        <v>0</v>
      </c>
      <c r="U292" s="236">
        <v>0</v>
      </c>
      <c r="V292" s="87">
        <f t="shared" si="80"/>
        <v>1</v>
      </c>
      <c r="W292" s="276">
        <f t="shared" si="91"/>
        <v>0</v>
      </c>
      <c r="X292" s="276">
        <f t="shared" si="81"/>
        <v>0</v>
      </c>
      <c r="Y292" s="276">
        <f t="shared" si="92"/>
        <v>0</v>
      </c>
      <c r="Z292" s="276">
        <f t="shared" si="81"/>
        <v>0</v>
      </c>
      <c r="AB292" s="80"/>
      <c r="AC292" s="80"/>
      <c r="AD292" s="81"/>
      <c r="AE292" s="80"/>
      <c r="AF292" s="81"/>
      <c r="AG292" s="82"/>
      <c r="AH292" s="83"/>
      <c r="AI292" s="83"/>
      <c r="AJ292" s="84"/>
      <c r="AK292" s="80"/>
      <c r="AL292" s="80"/>
      <c r="AM292" s="80"/>
      <c r="AN292" s="80"/>
    </row>
    <row r="293" spans="2:40" s="49" customFormat="1" ht="15.6" hidden="1" customHeight="1" outlineLevel="1">
      <c r="B293" s="620"/>
      <c r="C293" s="600"/>
      <c r="D293" s="601"/>
      <c r="E293" s="374"/>
      <c r="F293" s="248"/>
      <c r="G293" s="252">
        <f>IF(AND(F293&lt;&gt;0,$D$31&lt;&gt;0),F293/$D$31,0)</f>
        <v>0</v>
      </c>
      <c r="H293" s="86" t="s">
        <v>187</v>
      </c>
      <c r="I293" s="236">
        <v>0</v>
      </c>
      <c r="J293" s="252">
        <f t="shared" si="90"/>
        <v>0</v>
      </c>
      <c r="K293" s="358"/>
      <c r="L293" s="359"/>
      <c r="M293" s="325"/>
      <c r="N293" s="228">
        <f t="shared" si="97"/>
        <v>0</v>
      </c>
      <c r="O293" s="268">
        <f t="shared" si="98"/>
        <v>0</v>
      </c>
      <c r="P293" s="345">
        <v>0</v>
      </c>
      <c r="Q293" s="272">
        <f t="shared" si="99"/>
        <v>0</v>
      </c>
      <c r="R293" s="234"/>
      <c r="S293" s="235"/>
      <c r="T293" s="236">
        <v>0</v>
      </c>
      <c r="U293" s="236">
        <v>0</v>
      </c>
      <c r="V293" s="87">
        <f t="shared" si="80"/>
        <v>1</v>
      </c>
      <c r="W293" s="276">
        <f t="shared" si="91"/>
        <v>0</v>
      </c>
      <c r="X293" s="276">
        <f t="shared" si="81"/>
        <v>0</v>
      </c>
      <c r="Y293" s="276">
        <f t="shared" si="92"/>
        <v>0</v>
      </c>
      <c r="Z293" s="276">
        <f t="shared" si="81"/>
        <v>0</v>
      </c>
      <c r="AB293" s="80"/>
      <c r="AC293" s="80"/>
      <c r="AD293" s="81"/>
      <c r="AE293" s="80"/>
      <c r="AF293" s="81"/>
      <c r="AG293" s="82"/>
      <c r="AH293" s="83"/>
      <c r="AI293" s="83"/>
      <c r="AJ293" s="84"/>
      <c r="AK293" s="80"/>
      <c r="AL293" s="80"/>
      <c r="AM293" s="80"/>
      <c r="AN293" s="80"/>
    </row>
    <row r="294" spans="2:40" s="49" customFormat="1" ht="15.6" hidden="1" customHeight="1" outlineLevel="1">
      <c r="B294" s="620"/>
      <c r="C294" s="600"/>
      <c r="D294" s="601"/>
      <c r="E294" s="374"/>
      <c r="F294" s="248"/>
      <c r="G294" s="252">
        <f t="shared" ref="G294:G296" si="101">IF(AND(F294&lt;&gt;0,$D$31&lt;&gt;0),F294/$D$31,0)</f>
        <v>0</v>
      </c>
      <c r="H294" s="86" t="s">
        <v>187</v>
      </c>
      <c r="I294" s="236">
        <v>0</v>
      </c>
      <c r="J294" s="252">
        <f t="shared" si="90"/>
        <v>0</v>
      </c>
      <c r="K294" s="358"/>
      <c r="L294" s="359"/>
      <c r="M294" s="325"/>
      <c r="N294" s="228">
        <f t="shared" si="97"/>
        <v>0</v>
      </c>
      <c r="O294" s="268">
        <f t="shared" si="98"/>
        <v>0</v>
      </c>
      <c r="P294" s="345">
        <v>0</v>
      </c>
      <c r="Q294" s="272">
        <f t="shared" si="99"/>
        <v>0</v>
      </c>
      <c r="R294" s="234"/>
      <c r="S294" s="235"/>
      <c r="T294" s="236">
        <v>0</v>
      </c>
      <c r="U294" s="236">
        <v>0</v>
      </c>
      <c r="V294" s="87">
        <f t="shared" si="80"/>
        <v>1</v>
      </c>
      <c r="W294" s="276">
        <f t="shared" si="91"/>
        <v>0</v>
      </c>
      <c r="X294" s="276">
        <f t="shared" si="81"/>
        <v>0</v>
      </c>
      <c r="Y294" s="276">
        <f t="shared" si="92"/>
        <v>0</v>
      </c>
      <c r="Z294" s="276">
        <f t="shared" si="81"/>
        <v>0</v>
      </c>
      <c r="AB294" s="80"/>
      <c r="AC294" s="80"/>
      <c r="AD294" s="81"/>
      <c r="AE294" s="80"/>
      <c r="AF294" s="81"/>
      <c r="AG294" s="82"/>
      <c r="AH294" s="83"/>
      <c r="AI294" s="83"/>
      <c r="AJ294" s="84"/>
      <c r="AK294" s="80"/>
      <c r="AL294" s="80"/>
      <c r="AM294" s="80"/>
      <c r="AN294" s="80"/>
    </row>
    <row r="295" spans="2:40" s="49" customFormat="1" ht="15.6" hidden="1" customHeight="1" outlineLevel="1">
      <c r="B295" s="620"/>
      <c r="C295" s="600"/>
      <c r="D295" s="601"/>
      <c r="E295" s="374"/>
      <c r="F295" s="248"/>
      <c r="G295" s="252">
        <f t="shared" si="101"/>
        <v>0</v>
      </c>
      <c r="H295" s="86" t="s">
        <v>187</v>
      </c>
      <c r="I295" s="236">
        <v>0</v>
      </c>
      <c r="J295" s="252">
        <f t="shared" si="90"/>
        <v>0</v>
      </c>
      <c r="K295" s="358"/>
      <c r="L295" s="359"/>
      <c r="M295" s="325"/>
      <c r="N295" s="228">
        <f t="shared" si="97"/>
        <v>0</v>
      </c>
      <c r="O295" s="268">
        <f t="shared" si="98"/>
        <v>0</v>
      </c>
      <c r="P295" s="345">
        <v>0</v>
      </c>
      <c r="Q295" s="272">
        <f t="shared" si="99"/>
        <v>0</v>
      </c>
      <c r="R295" s="234"/>
      <c r="S295" s="235"/>
      <c r="T295" s="236">
        <v>0</v>
      </c>
      <c r="U295" s="236">
        <v>0</v>
      </c>
      <c r="V295" s="87">
        <f t="shared" si="80"/>
        <v>1</v>
      </c>
      <c r="W295" s="276">
        <f t="shared" si="91"/>
        <v>0</v>
      </c>
      <c r="X295" s="276">
        <f t="shared" si="81"/>
        <v>0</v>
      </c>
      <c r="Y295" s="276">
        <f t="shared" si="92"/>
        <v>0</v>
      </c>
      <c r="Z295" s="276">
        <f t="shared" si="81"/>
        <v>0</v>
      </c>
      <c r="AB295" s="80"/>
      <c r="AC295" s="80"/>
      <c r="AD295" s="81"/>
      <c r="AE295" s="80"/>
      <c r="AF295" s="81"/>
      <c r="AG295" s="82"/>
      <c r="AH295" s="83"/>
      <c r="AI295" s="83"/>
      <c r="AJ295" s="84"/>
      <c r="AK295" s="80"/>
      <c r="AL295" s="80"/>
      <c r="AM295" s="80"/>
      <c r="AN295" s="80"/>
    </row>
    <row r="296" spans="2:40" s="49" customFormat="1" ht="15.6" hidden="1" customHeight="1" outlineLevel="1">
      <c r="B296" s="621"/>
      <c r="C296" s="602"/>
      <c r="D296" s="603"/>
      <c r="E296" s="374"/>
      <c r="F296" s="248"/>
      <c r="G296" s="252">
        <f t="shared" si="101"/>
        <v>0</v>
      </c>
      <c r="H296" s="86" t="s">
        <v>187</v>
      </c>
      <c r="I296" s="236">
        <v>0</v>
      </c>
      <c r="J296" s="252">
        <f t="shared" si="90"/>
        <v>0</v>
      </c>
      <c r="K296" s="358"/>
      <c r="L296" s="359"/>
      <c r="M296" s="325"/>
      <c r="N296" s="228">
        <f t="shared" si="97"/>
        <v>0</v>
      </c>
      <c r="O296" s="268">
        <f t="shared" si="98"/>
        <v>0</v>
      </c>
      <c r="P296" s="345">
        <v>0</v>
      </c>
      <c r="Q296" s="272">
        <f t="shared" si="99"/>
        <v>0</v>
      </c>
      <c r="R296" s="234"/>
      <c r="S296" s="235"/>
      <c r="T296" s="236">
        <v>0</v>
      </c>
      <c r="U296" s="236">
        <v>0</v>
      </c>
      <c r="V296" s="87">
        <f t="shared" ref="V296:V359" si="102">1-T296-U296</f>
        <v>1</v>
      </c>
      <c r="W296" s="276">
        <f t="shared" si="91"/>
        <v>0</v>
      </c>
      <c r="X296" s="276">
        <f t="shared" ref="X296:Z359" si="103">IF(AND(W296&lt;&gt;0,$D$31&lt;&gt;0),W296/$D$31,0)</f>
        <v>0</v>
      </c>
      <c r="Y296" s="276">
        <f t="shared" si="92"/>
        <v>0</v>
      </c>
      <c r="Z296" s="276">
        <f t="shared" si="103"/>
        <v>0</v>
      </c>
      <c r="AB296" s="80"/>
      <c r="AC296" s="80"/>
      <c r="AD296" s="81"/>
      <c r="AE296" s="80"/>
      <c r="AF296" s="81"/>
      <c r="AG296" s="82"/>
      <c r="AH296" s="83"/>
      <c r="AI296" s="83"/>
      <c r="AJ296" s="84"/>
      <c r="AK296" s="80"/>
      <c r="AL296" s="80"/>
      <c r="AM296" s="80"/>
      <c r="AN296" s="80"/>
    </row>
    <row r="297" spans="2:40" s="49" customFormat="1" ht="15.75" collapsed="1">
      <c r="B297" s="89">
        <v>4</v>
      </c>
      <c r="C297" s="566" t="s">
        <v>69</v>
      </c>
      <c r="D297" s="567"/>
      <c r="E297" s="219" t="s">
        <v>187</v>
      </c>
      <c r="F297" s="247">
        <f>SUM(F298:F317)</f>
        <v>0</v>
      </c>
      <c r="G297" s="247">
        <f>IF(AND(F297&lt;&gt;0,$D$31&lt;&gt;0),F297/$D$31,0)</f>
        <v>0</v>
      </c>
      <c r="H297" s="86" t="s">
        <v>187</v>
      </c>
      <c r="I297" s="216" t="s">
        <v>187</v>
      </c>
      <c r="J297" s="249">
        <f>SUM(J298:J317)</f>
        <v>0</v>
      </c>
      <c r="K297" s="230" t="s">
        <v>187</v>
      </c>
      <c r="L297" s="262" t="s">
        <v>187</v>
      </c>
      <c r="M297" s="264" t="s">
        <v>187</v>
      </c>
      <c r="N297" s="266" t="s">
        <v>187</v>
      </c>
      <c r="O297" s="269">
        <f>SUM(O298:O317)</f>
        <v>0</v>
      </c>
      <c r="P297" s="232" t="s">
        <v>187</v>
      </c>
      <c r="Q297" s="273">
        <f>SUM(Q298:Q317)</f>
        <v>0</v>
      </c>
      <c r="R297" s="231" t="s">
        <v>187</v>
      </c>
      <c r="S297" s="233" t="s">
        <v>187</v>
      </c>
      <c r="T297" s="278">
        <f>IF(W297&lt;&gt;0,W297/($F$350+$O$350),0)</f>
        <v>0</v>
      </c>
      <c r="U297" s="278">
        <f>IF(Y297&lt;&gt;0,Y297/($F$350+$O$350),0)</f>
        <v>0</v>
      </c>
      <c r="V297" s="215">
        <f t="shared" si="102"/>
        <v>1</v>
      </c>
      <c r="W297" s="277">
        <f>SUM(W298:W317)</f>
        <v>0</v>
      </c>
      <c r="X297" s="277">
        <f t="shared" si="103"/>
        <v>0</v>
      </c>
      <c r="Y297" s="277">
        <f>SUM(Y298:Y317)</f>
        <v>0</v>
      </c>
      <c r="Z297" s="277">
        <f t="shared" si="103"/>
        <v>0</v>
      </c>
      <c r="AB297" s="80"/>
      <c r="AC297" s="80"/>
      <c r="AD297" s="81"/>
      <c r="AE297" s="80"/>
      <c r="AF297" s="81"/>
      <c r="AG297" s="82"/>
      <c r="AH297" s="83"/>
      <c r="AI297" s="83"/>
      <c r="AJ297" s="84"/>
      <c r="AK297" s="80"/>
      <c r="AL297" s="80"/>
      <c r="AM297" s="80"/>
      <c r="AN297" s="80"/>
    </row>
    <row r="298" spans="2:40" s="49" customFormat="1" ht="15.6" hidden="1" customHeight="1" outlineLevel="1">
      <c r="B298" s="619">
        <v>4</v>
      </c>
      <c r="C298" s="598" t="s">
        <v>69</v>
      </c>
      <c r="D298" s="599"/>
      <c r="E298" s="374"/>
      <c r="F298" s="248"/>
      <c r="G298" s="252">
        <f>IF(AND(F298&lt;&gt;0,$D$31&lt;&gt;0),F298/$D$31,0)</f>
        <v>0</v>
      </c>
      <c r="H298" s="86" t="s">
        <v>187</v>
      </c>
      <c r="I298" s="236">
        <v>0</v>
      </c>
      <c r="J298" s="252">
        <f t="shared" si="90"/>
        <v>0</v>
      </c>
      <c r="K298" s="358"/>
      <c r="L298" s="359"/>
      <c r="M298" s="325"/>
      <c r="N298" s="228">
        <f>IF(M298&lt;&gt;0,INT(59/M298),0)</f>
        <v>0</v>
      </c>
      <c r="O298" s="268">
        <f>F298*N298</f>
        <v>0</v>
      </c>
      <c r="P298" s="345">
        <v>0</v>
      </c>
      <c r="Q298" s="272">
        <f>O298*P298</f>
        <v>0</v>
      </c>
      <c r="R298" s="234"/>
      <c r="S298" s="235"/>
      <c r="T298" s="236">
        <v>0</v>
      </c>
      <c r="U298" s="236">
        <v>0</v>
      </c>
      <c r="V298" s="87">
        <f t="shared" si="102"/>
        <v>1</v>
      </c>
      <c r="W298" s="276">
        <f t="shared" si="91"/>
        <v>0</v>
      </c>
      <c r="X298" s="276">
        <f t="shared" si="103"/>
        <v>0</v>
      </c>
      <c r="Y298" s="276">
        <f t="shared" si="92"/>
        <v>0</v>
      </c>
      <c r="Z298" s="276">
        <f t="shared" si="103"/>
        <v>0</v>
      </c>
      <c r="AB298" s="80"/>
      <c r="AC298" s="80"/>
      <c r="AD298" s="81"/>
      <c r="AE298" s="80"/>
      <c r="AF298" s="81"/>
      <c r="AG298" s="82"/>
      <c r="AH298" s="83"/>
      <c r="AI298" s="83"/>
      <c r="AJ298" s="84"/>
      <c r="AK298" s="80"/>
      <c r="AL298" s="80"/>
      <c r="AM298" s="80"/>
      <c r="AN298" s="80"/>
    </row>
    <row r="299" spans="2:40" s="49" customFormat="1" ht="15.6" hidden="1" customHeight="1" outlineLevel="1">
      <c r="B299" s="620"/>
      <c r="C299" s="600"/>
      <c r="D299" s="601"/>
      <c r="E299" s="374"/>
      <c r="F299" s="248"/>
      <c r="G299" s="252">
        <f>IF(AND(F299&lt;&gt;0,$D$31&lt;&gt;0),F299/$D$31,0)</f>
        <v>0</v>
      </c>
      <c r="H299" s="86" t="s">
        <v>187</v>
      </c>
      <c r="I299" s="236">
        <v>0</v>
      </c>
      <c r="J299" s="252">
        <f t="shared" si="90"/>
        <v>0</v>
      </c>
      <c r="K299" s="358"/>
      <c r="L299" s="359"/>
      <c r="M299" s="325"/>
      <c r="N299" s="228">
        <f t="shared" ref="N299:N317" si="104">IF(M299&lt;&gt;0,INT(59/M299),0)</f>
        <v>0</v>
      </c>
      <c r="O299" s="268">
        <f t="shared" ref="O299:O317" si="105">F299*N299</f>
        <v>0</v>
      </c>
      <c r="P299" s="345">
        <v>0</v>
      </c>
      <c r="Q299" s="272">
        <f t="shared" ref="Q299:Q317" si="106">O299*P299</f>
        <v>0</v>
      </c>
      <c r="R299" s="234"/>
      <c r="S299" s="235"/>
      <c r="T299" s="236">
        <v>0</v>
      </c>
      <c r="U299" s="236">
        <v>0</v>
      </c>
      <c r="V299" s="87">
        <f t="shared" si="102"/>
        <v>1</v>
      </c>
      <c r="W299" s="276">
        <f t="shared" si="91"/>
        <v>0</v>
      </c>
      <c r="X299" s="276">
        <f t="shared" si="103"/>
        <v>0</v>
      </c>
      <c r="Y299" s="276">
        <f t="shared" si="92"/>
        <v>0</v>
      </c>
      <c r="Z299" s="276">
        <f t="shared" si="103"/>
        <v>0</v>
      </c>
      <c r="AB299" s="80"/>
      <c r="AC299" s="80"/>
      <c r="AD299" s="81"/>
      <c r="AE299" s="80"/>
      <c r="AF299" s="81"/>
      <c r="AG299" s="82"/>
      <c r="AH299" s="83"/>
      <c r="AI299" s="83"/>
      <c r="AJ299" s="84"/>
      <c r="AK299" s="80"/>
      <c r="AL299" s="80"/>
      <c r="AM299" s="80"/>
      <c r="AN299" s="80"/>
    </row>
    <row r="300" spans="2:40" s="49" customFormat="1" ht="15.6" hidden="1" customHeight="1" outlineLevel="1">
      <c r="B300" s="620"/>
      <c r="C300" s="600"/>
      <c r="D300" s="601"/>
      <c r="E300" s="374"/>
      <c r="F300" s="248"/>
      <c r="G300" s="252">
        <f t="shared" ref="G300:G311" si="107">IF(AND(F300&lt;&gt;0,$D$31&lt;&gt;0),F300/$D$31,0)</f>
        <v>0</v>
      </c>
      <c r="H300" s="86" t="s">
        <v>187</v>
      </c>
      <c r="I300" s="236">
        <v>0</v>
      </c>
      <c r="J300" s="252">
        <f t="shared" si="90"/>
        <v>0</v>
      </c>
      <c r="K300" s="358"/>
      <c r="L300" s="359"/>
      <c r="M300" s="325"/>
      <c r="N300" s="228">
        <f t="shared" si="104"/>
        <v>0</v>
      </c>
      <c r="O300" s="268">
        <f t="shared" si="105"/>
        <v>0</v>
      </c>
      <c r="P300" s="345">
        <v>0</v>
      </c>
      <c r="Q300" s="272">
        <f t="shared" si="106"/>
        <v>0</v>
      </c>
      <c r="R300" s="234"/>
      <c r="S300" s="235"/>
      <c r="T300" s="236">
        <v>0</v>
      </c>
      <c r="U300" s="236">
        <v>0</v>
      </c>
      <c r="V300" s="87">
        <f t="shared" si="102"/>
        <v>1</v>
      </c>
      <c r="W300" s="276">
        <f t="shared" si="91"/>
        <v>0</v>
      </c>
      <c r="X300" s="276">
        <f t="shared" si="103"/>
        <v>0</v>
      </c>
      <c r="Y300" s="276">
        <f t="shared" si="92"/>
        <v>0</v>
      </c>
      <c r="Z300" s="276">
        <f t="shared" si="103"/>
        <v>0</v>
      </c>
      <c r="AB300" s="80"/>
      <c r="AC300" s="80"/>
      <c r="AD300" s="81"/>
      <c r="AE300" s="80"/>
      <c r="AF300" s="81"/>
      <c r="AG300" s="82"/>
      <c r="AH300" s="83"/>
      <c r="AI300" s="83"/>
      <c r="AJ300" s="84"/>
      <c r="AK300" s="80"/>
      <c r="AL300" s="80"/>
      <c r="AM300" s="80"/>
      <c r="AN300" s="80"/>
    </row>
    <row r="301" spans="2:40" s="49" customFormat="1" ht="15.6" hidden="1" customHeight="1" outlineLevel="1">
      <c r="B301" s="620"/>
      <c r="C301" s="600"/>
      <c r="D301" s="601"/>
      <c r="E301" s="374"/>
      <c r="F301" s="248"/>
      <c r="G301" s="252">
        <f t="shared" si="107"/>
        <v>0</v>
      </c>
      <c r="H301" s="86" t="s">
        <v>187</v>
      </c>
      <c r="I301" s="236">
        <v>0</v>
      </c>
      <c r="J301" s="252">
        <f t="shared" si="90"/>
        <v>0</v>
      </c>
      <c r="K301" s="358"/>
      <c r="L301" s="359"/>
      <c r="M301" s="325"/>
      <c r="N301" s="228">
        <f t="shared" si="104"/>
        <v>0</v>
      </c>
      <c r="O301" s="268">
        <f t="shared" si="105"/>
        <v>0</v>
      </c>
      <c r="P301" s="345">
        <v>0</v>
      </c>
      <c r="Q301" s="272">
        <f t="shared" si="106"/>
        <v>0</v>
      </c>
      <c r="R301" s="234"/>
      <c r="S301" s="235"/>
      <c r="T301" s="236">
        <v>0</v>
      </c>
      <c r="U301" s="236">
        <v>0</v>
      </c>
      <c r="V301" s="87">
        <f t="shared" si="102"/>
        <v>1</v>
      </c>
      <c r="W301" s="276">
        <f t="shared" si="91"/>
        <v>0</v>
      </c>
      <c r="X301" s="276">
        <f t="shared" si="103"/>
        <v>0</v>
      </c>
      <c r="Y301" s="276">
        <f t="shared" si="92"/>
        <v>0</v>
      </c>
      <c r="Z301" s="276">
        <f t="shared" si="103"/>
        <v>0</v>
      </c>
      <c r="AB301" s="80"/>
      <c r="AC301" s="80"/>
      <c r="AD301" s="81"/>
      <c r="AE301" s="80"/>
      <c r="AF301" s="81"/>
      <c r="AG301" s="82"/>
      <c r="AH301" s="83"/>
      <c r="AI301" s="83"/>
      <c r="AJ301" s="84"/>
      <c r="AK301" s="80"/>
      <c r="AL301" s="80"/>
      <c r="AM301" s="80"/>
      <c r="AN301" s="80"/>
    </row>
    <row r="302" spans="2:40" s="49" customFormat="1" ht="15.6" hidden="1" customHeight="1" outlineLevel="1">
      <c r="B302" s="620"/>
      <c r="C302" s="600"/>
      <c r="D302" s="601"/>
      <c r="E302" s="374"/>
      <c r="F302" s="248"/>
      <c r="G302" s="252">
        <f t="shared" si="107"/>
        <v>0</v>
      </c>
      <c r="H302" s="86" t="s">
        <v>187</v>
      </c>
      <c r="I302" s="236">
        <v>0</v>
      </c>
      <c r="J302" s="252">
        <f t="shared" si="90"/>
        <v>0</v>
      </c>
      <c r="K302" s="358"/>
      <c r="L302" s="359"/>
      <c r="M302" s="325"/>
      <c r="N302" s="228">
        <f t="shared" si="104"/>
        <v>0</v>
      </c>
      <c r="O302" s="268">
        <f t="shared" si="105"/>
        <v>0</v>
      </c>
      <c r="P302" s="345">
        <v>0</v>
      </c>
      <c r="Q302" s="272">
        <f t="shared" si="106"/>
        <v>0</v>
      </c>
      <c r="R302" s="234"/>
      <c r="S302" s="235"/>
      <c r="T302" s="236">
        <v>0</v>
      </c>
      <c r="U302" s="236">
        <v>0</v>
      </c>
      <c r="V302" s="87">
        <f t="shared" si="102"/>
        <v>1</v>
      </c>
      <c r="W302" s="276">
        <f t="shared" si="91"/>
        <v>0</v>
      </c>
      <c r="X302" s="276">
        <f t="shared" si="103"/>
        <v>0</v>
      </c>
      <c r="Y302" s="276">
        <f t="shared" si="92"/>
        <v>0</v>
      </c>
      <c r="Z302" s="276">
        <f t="shared" si="103"/>
        <v>0</v>
      </c>
      <c r="AB302" s="80"/>
      <c r="AC302" s="80"/>
      <c r="AD302" s="81"/>
      <c r="AE302" s="80"/>
      <c r="AF302" s="81"/>
      <c r="AG302" s="82"/>
      <c r="AH302" s="83"/>
      <c r="AI302" s="83"/>
      <c r="AJ302" s="84"/>
      <c r="AK302" s="80"/>
      <c r="AL302" s="80"/>
      <c r="AM302" s="80"/>
      <c r="AN302" s="80"/>
    </row>
    <row r="303" spans="2:40" s="49" customFormat="1" ht="15.6" hidden="1" customHeight="1" outlineLevel="1">
      <c r="B303" s="620"/>
      <c r="C303" s="600"/>
      <c r="D303" s="601"/>
      <c r="E303" s="374"/>
      <c r="F303" s="248"/>
      <c r="G303" s="252">
        <f t="shared" si="107"/>
        <v>0</v>
      </c>
      <c r="H303" s="86" t="s">
        <v>187</v>
      </c>
      <c r="I303" s="236">
        <v>0</v>
      </c>
      <c r="J303" s="252">
        <f t="shared" si="90"/>
        <v>0</v>
      </c>
      <c r="K303" s="358"/>
      <c r="L303" s="359"/>
      <c r="M303" s="325"/>
      <c r="N303" s="228">
        <f t="shared" si="104"/>
        <v>0</v>
      </c>
      <c r="O303" s="268">
        <f t="shared" si="105"/>
        <v>0</v>
      </c>
      <c r="P303" s="345">
        <v>0</v>
      </c>
      <c r="Q303" s="272">
        <f t="shared" si="106"/>
        <v>0</v>
      </c>
      <c r="R303" s="234"/>
      <c r="S303" s="235"/>
      <c r="T303" s="236">
        <v>0</v>
      </c>
      <c r="U303" s="236">
        <v>0</v>
      </c>
      <c r="V303" s="87">
        <f t="shared" si="102"/>
        <v>1</v>
      </c>
      <c r="W303" s="276">
        <f t="shared" si="91"/>
        <v>0</v>
      </c>
      <c r="X303" s="276">
        <f t="shared" si="103"/>
        <v>0</v>
      </c>
      <c r="Y303" s="276">
        <f t="shared" si="92"/>
        <v>0</v>
      </c>
      <c r="Z303" s="276">
        <f t="shared" si="103"/>
        <v>0</v>
      </c>
      <c r="AB303" s="80"/>
      <c r="AC303" s="80"/>
      <c r="AD303" s="81"/>
      <c r="AE303" s="80"/>
      <c r="AF303" s="81"/>
      <c r="AG303" s="82"/>
      <c r="AH303" s="83"/>
      <c r="AI303" s="83"/>
      <c r="AJ303" s="84"/>
      <c r="AK303" s="80"/>
      <c r="AL303" s="80"/>
      <c r="AM303" s="80"/>
      <c r="AN303" s="80"/>
    </row>
    <row r="304" spans="2:40" s="49" customFormat="1" ht="15.6" hidden="1" customHeight="1" outlineLevel="1">
      <c r="B304" s="620"/>
      <c r="C304" s="600"/>
      <c r="D304" s="601"/>
      <c r="E304" s="374"/>
      <c r="F304" s="248"/>
      <c r="G304" s="252">
        <f t="shared" si="107"/>
        <v>0</v>
      </c>
      <c r="H304" s="86" t="s">
        <v>187</v>
      </c>
      <c r="I304" s="236">
        <v>0</v>
      </c>
      <c r="J304" s="252">
        <f t="shared" si="90"/>
        <v>0</v>
      </c>
      <c r="K304" s="358"/>
      <c r="L304" s="359"/>
      <c r="M304" s="325"/>
      <c r="N304" s="228">
        <f t="shared" si="104"/>
        <v>0</v>
      </c>
      <c r="O304" s="268">
        <f t="shared" si="105"/>
        <v>0</v>
      </c>
      <c r="P304" s="345">
        <v>0</v>
      </c>
      <c r="Q304" s="272">
        <f t="shared" si="106"/>
        <v>0</v>
      </c>
      <c r="R304" s="234"/>
      <c r="S304" s="235"/>
      <c r="T304" s="236">
        <v>0</v>
      </c>
      <c r="U304" s="236">
        <v>0</v>
      </c>
      <c r="V304" s="87">
        <f t="shared" si="102"/>
        <v>1</v>
      </c>
      <c r="W304" s="276">
        <f t="shared" si="91"/>
        <v>0</v>
      </c>
      <c r="X304" s="276">
        <f t="shared" si="103"/>
        <v>0</v>
      </c>
      <c r="Y304" s="276">
        <f t="shared" si="92"/>
        <v>0</v>
      </c>
      <c r="Z304" s="276">
        <f t="shared" si="103"/>
        <v>0</v>
      </c>
      <c r="AB304" s="80"/>
      <c r="AC304" s="80"/>
      <c r="AD304" s="81"/>
      <c r="AE304" s="80"/>
      <c r="AF304" s="81"/>
      <c r="AG304" s="82"/>
      <c r="AH304" s="83"/>
      <c r="AI304" s="83"/>
      <c r="AJ304" s="84"/>
      <c r="AK304" s="80"/>
      <c r="AL304" s="80"/>
      <c r="AM304" s="80"/>
      <c r="AN304" s="80"/>
    </row>
    <row r="305" spans="2:40" s="49" customFormat="1" ht="15.6" hidden="1" customHeight="1" outlineLevel="1">
      <c r="B305" s="620"/>
      <c r="C305" s="600"/>
      <c r="D305" s="601"/>
      <c r="E305" s="374"/>
      <c r="F305" s="248"/>
      <c r="G305" s="252">
        <f t="shared" si="107"/>
        <v>0</v>
      </c>
      <c r="H305" s="86" t="s">
        <v>187</v>
      </c>
      <c r="I305" s="236">
        <v>0</v>
      </c>
      <c r="J305" s="252">
        <f t="shared" si="90"/>
        <v>0</v>
      </c>
      <c r="K305" s="358"/>
      <c r="L305" s="359"/>
      <c r="M305" s="325"/>
      <c r="N305" s="228">
        <f t="shared" si="104"/>
        <v>0</v>
      </c>
      <c r="O305" s="268">
        <f t="shared" si="105"/>
        <v>0</v>
      </c>
      <c r="P305" s="345">
        <v>0</v>
      </c>
      <c r="Q305" s="272">
        <f t="shared" si="106"/>
        <v>0</v>
      </c>
      <c r="R305" s="234"/>
      <c r="S305" s="235"/>
      <c r="T305" s="236">
        <v>0</v>
      </c>
      <c r="U305" s="236">
        <v>0</v>
      </c>
      <c r="V305" s="87">
        <f t="shared" si="102"/>
        <v>1</v>
      </c>
      <c r="W305" s="276">
        <f t="shared" si="91"/>
        <v>0</v>
      </c>
      <c r="X305" s="276">
        <f t="shared" si="103"/>
        <v>0</v>
      </c>
      <c r="Y305" s="276">
        <f t="shared" si="92"/>
        <v>0</v>
      </c>
      <c r="Z305" s="276">
        <f t="shared" si="103"/>
        <v>0</v>
      </c>
      <c r="AB305" s="80"/>
      <c r="AC305" s="80"/>
      <c r="AD305" s="81"/>
      <c r="AE305" s="80"/>
      <c r="AF305" s="81"/>
      <c r="AG305" s="82"/>
      <c r="AH305" s="83"/>
      <c r="AI305" s="83"/>
      <c r="AJ305" s="84"/>
      <c r="AK305" s="80"/>
      <c r="AL305" s="80"/>
      <c r="AM305" s="80"/>
      <c r="AN305" s="80"/>
    </row>
    <row r="306" spans="2:40" s="49" customFormat="1" ht="15.6" hidden="1" customHeight="1" outlineLevel="1">
      <c r="B306" s="620"/>
      <c r="C306" s="600"/>
      <c r="D306" s="601"/>
      <c r="E306" s="374"/>
      <c r="F306" s="248"/>
      <c r="G306" s="252">
        <f t="shared" si="107"/>
        <v>0</v>
      </c>
      <c r="H306" s="86" t="s">
        <v>187</v>
      </c>
      <c r="I306" s="236">
        <v>0</v>
      </c>
      <c r="J306" s="252">
        <f t="shared" si="90"/>
        <v>0</v>
      </c>
      <c r="K306" s="358"/>
      <c r="L306" s="359"/>
      <c r="M306" s="325"/>
      <c r="N306" s="228">
        <f t="shared" si="104"/>
        <v>0</v>
      </c>
      <c r="O306" s="268">
        <f t="shared" si="105"/>
        <v>0</v>
      </c>
      <c r="P306" s="345">
        <v>0</v>
      </c>
      <c r="Q306" s="272">
        <f t="shared" si="106"/>
        <v>0</v>
      </c>
      <c r="R306" s="234"/>
      <c r="S306" s="235"/>
      <c r="T306" s="236">
        <v>0</v>
      </c>
      <c r="U306" s="236">
        <v>0</v>
      </c>
      <c r="V306" s="87">
        <f t="shared" si="102"/>
        <v>1</v>
      </c>
      <c r="W306" s="276">
        <f t="shared" si="91"/>
        <v>0</v>
      </c>
      <c r="X306" s="276">
        <f t="shared" si="103"/>
        <v>0</v>
      </c>
      <c r="Y306" s="276">
        <f t="shared" si="92"/>
        <v>0</v>
      </c>
      <c r="Z306" s="276">
        <f t="shared" si="103"/>
        <v>0</v>
      </c>
      <c r="AB306" s="80"/>
      <c r="AC306" s="80"/>
      <c r="AD306" s="81"/>
      <c r="AE306" s="80"/>
      <c r="AF306" s="81"/>
      <c r="AG306" s="82"/>
      <c r="AH306" s="83"/>
      <c r="AI306" s="83"/>
      <c r="AJ306" s="84"/>
      <c r="AK306" s="80"/>
      <c r="AL306" s="80"/>
      <c r="AM306" s="80"/>
      <c r="AN306" s="80"/>
    </row>
    <row r="307" spans="2:40" s="49" customFormat="1" ht="15.6" hidden="1" customHeight="1" outlineLevel="1">
      <c r="B307" s="620"/>
      <c r="C307" s="600"/>
      <c r="D307" s="601"/>
      <c r="E307" s="374"/>
      <c r="F307" s="248"/>
      <c r="G307" s="252">
        <f t="shared" si="107"/>
        <v>0</v>
      </c>
      <c r="H307" s="86" t="s">
        <v>187</v>
      </c>
      <c r="I307" s="236">
        <v>0</v>
      </c>
      <c r="J307" s="252">
        <f t="shared" si="90"/>
        <v>0</v>
      </c>
      <c r="K307" s="358"/>
      <c r="L307" s="359"/>
      <c r="M307" s="325"/>
      <c r="N307" s="228">
        <f t="shared" si="104"/>
        <v>0</v>
      </c>
      <c r="O307" s="268">
        <f t="shared" si="105"/>
        <v>0</v>
      </c>
      <c r="P307" s="345">
        <v>0</v>
      </c>
      <c r="Q307" s="272">
        <f t="shared" si="106"/>
        <v>0</v>
      </c>
      <c r="R307" s="234"/>
      <c r="S307" s="235"/>
      <c r="T307" s="236">
        <v>0</v>
      </c>
      <c r="U307" s="236">
        <v>0</v>
      </c>
      <c r="V307" s="87">
        <f t="shared" si="102"/>
        <v>1</v>
      </c>
      <c r="W307" s="276">
        <f t="shared" si="91"/>
        <v>0</v>
      </c>
      <c r="X307" s="276">
        <f t="shared" si="103"/>
        <v>0</v>
      </c>
      <c r="Y307" s="276">
        <f t="shared" si="92"/>
        <v>0</v>
      </c>
      <c r="Z307" s="276">
        <f t="shared" si="103"/>
        <v>0</v>
      </c>
      <c r="AB307" s="80"/>
      <c r="AC307" s="80"/>
      <c r="AD307" s="81"/>
      <c r="AE307" s="80"/>
      <c r="AF307" s="81"/>
      <c r="AG307" s="82"/>
      <c r="AH307" s="83"/>
      <c r="AI307" s="83"/>
      <c r="AJ307" s="84"/>
      <c r="AK307" s="80"/>
      <c r="AL307" s="80"/>
      <c r="AM307" s="80"/>
      <c r="AN307" s="80"/>
    </row>
    <row r="308" spans="2:40" s="49" customFormat="1" ht="15.6" hidden="1" customHeight="1" outlineLevel="1">
      <c r="B308" s="620"/>
      <c r="C308" s="600"/>
      <c r="D308" s="601"/>
      <c r="E308" s="374"/>
      <c r="F308" s="248"/>
      <c r="G308" s="252">
        <f t="shared" si="107"/>
        <v>0</v>
      </c>
      <c r="H308" s="86" t="s">
        <v>187</v>
      </c>
      <c r="I308" s="236">
        <v>0</v>
      </c>
      <c r="J308" s="252">
        <f t="shared" si="90"/>
        <v>0</v>
      </c>
      <c r="K308" s="358"/>
      <c r="L308" s="359"/>
      <c r="M308" s="325"/>
      <c r="N308" s="228">
        <f t="shared" si="104"/>
        <v>0</v>
      </c>
      <c r="O308" s="268">
        <f t="shared" si="105"/>
        <v>0</v>
      </c>
      <c r="P308" s="345">
        <v>0</v>
      </c>
      <c r="Q308" s="272">
        <f t="shared" si="106"/>
        <v>0</v>
      </c>
      <c r="R308" s="234"/>
      <c r="S308" s="235"/>
      <c r="T308" s="236">
        <v>0</v>
      </c>
      <c r="U308" s="236">
        <v>0</v>
      </c>
      <c r="V308" s="87">
        <f t="shared" si="102"/>
        <v>1</v>
      </c>
      <c r="W308" s="276">
        <f t="shared" si="91"/>
        <v>0</v>
      </c>
      <c r="X308" s="276">
        <f t="shared" si="103"/>
        <v>0</v>
      </c>
      <c r="Y308" s="276">
        <f t="shared" si="92"/>
        <v>0</v>
      </c>
      <c r="Z308" s="276">
        <f t="shared" si="103"/>
        <v>0</v>
      </c>
      <c r="AB308" s="80"/>
      <c r="AC308" s="80"/>
      <c r="AD308" s="81"/>
      <c r="AE308" s="80"/>
      <c r="AF308" s="81"/>
      <c r="AG308" s="82"/>
      <c r="AH308" s="83"/>
      <c r="AI308" s="83"/>
      <c r="AJ308" s="84"/>
      <c r="AK308" s="80"/>
      <c r="AL308" s="80"/>
      <c r="AM308" s="80"/>
      <c r="AN308" s="80"/>
    </row>
    <row r="309" spans="2:40" s="49" customFormat="1" ht="15.6" hidden="1" customHeight="1" outlineLevel="1">
      <c r="B309" s="620"/>
      <c r="C309" s="600"/>
      <c r="D309" s="601"/>
      <c r="E309" s="374"/>
      <c r="F309" s="248"/>
      <c r="G309" s="252">
        <f t="shared" si="107"/>
        <v>0</v>
      </c>
      <c r="H309" s="86" t="s">
        <v>187</v>
      </c>
      <c r="I309" s="236">
        <v>0</v>
      </c>
      <c r="J309" s="252">
        <f t="shared" si="90"/>
        <v>0</v>
      </c>
      <c r="K309" s="358"/>
      <c r="L309" s="359"/>
      <c r="M309" s="325"/>
      <c r="N309" s="228">
        <f t="shared" si="104"/>
        <v>0</v>
      </c>
      <c r="O309" s="268">
        <f t="shared" si="105"/>
        <v>0</v>
      </c>
      <c r="P309" s="345">
        <v>0</v>
      </c>
      <c r="Q309" s="272">
        <f t="shared" si="106"/>
        <v>0</v>
      </c>
      <c r="R309" s="234"/>
      <c r="S309" s="235"/>
      <c r="T309" s="236">
        <v>0</v>
      </c>
      <c r="U309" s="236">
        <v>0</v>
      </c>
      <c r="V309" s="87">
        <f t="shared" si="102"/>
        <v>1</v>
      </c>
      <c r="W309" s="276">
        <f t="shared" si="91"/>
        <v>0</v>
      </c>
      <c r="X309" s="276">
        <f t="shared" si="103"/>
        <v>0</v>
      </c>
      <c r="Y309" s="276">
        <f t="shared" si="92"/>
        <v>0</v>
      </c>
      <c r="Z309" s="276">
        <f t="shared" si="103"/>
        <v>0</v>
      </c>
      <c r="AB309" s="80"/>
      <c r="AC309" s="80"/>
      <c r="AD309" s="81"/>
      <c r="AE309" s="80"/>
      <c r="AF309" s="81"/>
      <c r="AG309" s="82"/>
      <c r="AH309" s="83"/>
      <c r="AI309" s="83"/>
      <c r="AJ309" s="84"/>
      <c r="AK309" s="80"/>
      <c r="AL309" s="80"/>
      <c r="AM309" s="80"/>
      <c r="AN309" s="80"/>
    </row>
    <row r="310" spans="2:40" s="49" customFormat="1" ht="15.6" hidden="1" customHeight="1" outlineLevel="1">
      <c r="B310" s="620"/>
      <c r="C310" s="600"/>
      <c r="D310" s="601"/>
      <c r="E310" s="374"/>
      <c r="F310" s="248"/>
      <c r="G310" s="252">
        <f t="shared" si="107"/>
        <v>0</v>
      </c>
      <c r="H310" s="86" t="s">
        <v>187</v>
      </c>
      <c r="I310" s="236">
        <v>0</v>
      </c>
      <c r="J310" s="252">
        <f t="shared" si="90"/>
        <v>0</v>
      </c>
      <c r="K310" s="358"/>
      <c r="L310" s="359"/>
      <c r="M310" s="325"/>
      <c r="N310" s="228">
        <f t="shared" si="104"/>
        <v>0</v>
      </c>
      <c r="O310" s="268">
        <f t="shared" si="105"/>
        <v>0</v>
      </c>
      <c r="P310" s="345">
        <v>0</v>
      </c>
      <c r="Q310" s="272">
        <f t="shared" si="106"/>
        <v>0</v>
      </c>
      <c r="R310" s="234"/>
      <c r="S310" s="235"/>
      <c r="T310" s="236">
        <v>0</v>
      </c>
      <c r="U310" s="236">
        <v>0</v>
      </c>
      <c r="V310" s="87">
        <f t="shared" si="102"/>
        <v>1</v>
      </c>
      <c r="W310" s="276">
        <f t="shared" si="91"/>
        <v>0</v>
      </c>
      <c r="X310" s="276">
        <f t="shared" si="103"/>
        <v>0</v>
      </c>
      <c r="Y310" s="276">
        <f t="shared" si="92"/>
        <v>0</v>
      </c>
      <c r="Z310" s="276">
        <f t="shared" si="103"/>
        <v>0</v>
      </c>
      <c r="AB310" s="80"/>
      <c r="AC310" s="80"/>
      <c r="AD310" s="81"/>
      <c r="AE310" s="80"/>
      <c r="AF310" s="81"/>
      <c r="AG310" s="82"/>
      <c r="AH310" s="83"/>
      <c r="AI310" s="83"/>
      <c r="AJ310" s="84"/>
      <c r="AK310" s="80"/>
      <c r="AL310" s="80"/>
      <c r="AM310" s="80"/>
      <c r="AN310" s="80"/>
    </row>
    <row r="311" spans="2:40" s="49" customFormat="1" ht="15.6" hidden="1" customHeight="1" outlineLevel="1">
      <c r="B311" s="620"/>
      <c r="C311" s="600"/>
      <c r="D311" s="601"/>
      <c r="E311" s="374"/>
      <c r="F311" s="248"/>
      <c r="G311" s="252">
        <f t="shared" si="107"/>
        <v>0</v>
      </c>
      <c r="H311" s="86" t="s">
        <v>187</v>
      </c>
      <c r="I311" s="236">
        <v>0</v>
      </c>
      <c r="J311" s="252">
        <f t="shared" si="90"/>
        <v>0</v>
      </c>
      <c r="K311" s="358"/>
      <c r="L311" s="359"/>
      <c r="M311" s="325"/>
      <c r="N311" s="228">
        <f t="shared" si="104"/>
        <v>0</v>
      </c>
      <c r="O311" s="268">
        <f t="shared" si="105"/>
        <v>0</v>
      </c>
      <c r="P311" s="345">
        <v>0</v>
      </c>
      <c r="Q311" s="272">
        <f t="shared" si="106"/>
        <v>0</v>
      </c>
      <c r="R311" s="234"/>
      <c r="S311" s="235"/>
      <c r="T311" s="236">
        <v>0</v>
      </c>
      <c r="U311" s="236">
        <v>0</v>
      </c>
      <c r="V311" s="87">
        <f t="shared" si="102"/>
        <v>1</v>
      </c>
      <c r="W311" s="276">
        <f t="shared" si="91"/>
        <v>0</v>
      </c>
      <c r="X311" s="276">
        <f t="shared" si="103"/>
        <v>0</v>
      </c>
      <c r="Y311" s="276">
        <f t="shared" si="92"/>
        <v>0</v>
      </c>
      <c r="Z311" s="276">
        <f t="shared" si="103"/>
        <v>0</v>
      </c>
      <c r="AB311" s="80"/>
      <c r="AC311" s="80"/>
      <c r="AD311" s="81"/>
      <c r="AE311" s="80"/>
      <c r="AF311" s="81"/>
      <c r="AG311" s="82"/>
      <c r="AH311" s="83"/>
      <c r="AI311" s="83"/>
      <c r="AJ311" s="84"/>
      <c r="AK311" s="80"/>
      <c r="AL311" s="80"/>
      <c r="AM311" s="80"/>
      <c r="AN311" s="80"/>
    </row>
    <row r="312" spans="2:40" s="49" customFormat="1" ht="15.6" hidden="1" customHeight="1" outlineLevel="1">
      <c r="B312" s="620"/>
      <c r="C312" s="600"/>
      <c r="D312" s="601"/>
      <c r="E312" s="374"/>
      <c r="F312" s="248"/>
      <c r="G312" s="252">
        <f>IF(AND(F312&lt;&gt;0,$D$31&lt;&gt;0),F312/$D$31,0)</f>
        <v>0</v>
      </c>
      <c r="H312" s="86" t="s">
        <v>187</v>
      </c>
      <c r="I312" s="236">
        <v>0</v>
      </c>
      <c r="J312" s="252">
        <f t="shared" si="90"/>
        <v>0</v>
      </c>
      <c r="K312" s="358"/>
      <c r="L312" s="359"/>
      <c r="M312" s="325"/>
      <c r="N312" s="228">
        <f t="shared" si="104"/>
        <v>0</v>
      </c>
      <c r="O312" s="268">
        <f t="shared" si="105"/>
        <v>0</v>
      </c>
      <c r="P312" s="345">
        <v>0</v>
      </c>
      <c r="Q312" s="272">
        <f t="shared" si="106"/>
        <v>0</v>
      </c>
      <c r="R312" s="234"/>
      <c r="S312" s="235"/>
      <c r="T312" s="236">
        <v>0</v>
      </c>
      <c r="U312" s="236">
        <v>0</v>
      </c>
      <c r="V312" s="87">
        <f t="shared" si="102"/>
        <v>1</v>
      </c>
      <c r="W312" s="276">
        <f t="shared" si="91"/>
        <v>0</v>
      </c>
      <c r="X312" s="276">
        <f t="shared" si="103"/>
        <v>0</v>
      </c>
      <c r="Y312" s="276">
        <f t="shared" si="92"/>
        <v>0</v>
      </c>
      <c r="Z312" s="276">
        <f t="shared" si="103"/>
        <v>0</v>
      </c>
      <c r="AB312" s="80"/>
      <c r="AC312" s="80"/>
      <c r="AD312" s="81"/>
      <c r="AE312" s="80"/>
      <c r="AF312" s="81"/>
      <c r="AG312" s="82"/>
      <c r="AH312" s="83"/>
      <c r="AI312" s="83"/>
      <c r="AJ312" s="84"/>
      <c r="AK312" s="80"/>
      <c r="AL312" s="80"/>
      <c r="AM312" s="80"/>
      <c r="AN312" s="80"/>
    </row>
    <row r="313" spans="2:40" s="49" customFormat="1" ht="15.6" hidden="1" customHeight="1" outlineLevel="1">
      <c r="B313" s="620"/>
      <c r="C313" s="600"/>
      <c r="D313" s="601"/>
      <c r="E313" s="374"/>
      <c r="F313" s="248"/>
      <c r="G313" s="252">
        <f>IF(AND(F313&lt;&gt;0,$D$31&lt;&gt;0),F313/$D$31,0)</f>
        <v>0</v>
      </c>
      <c r="H313" s="86" t="s">
        <v>187</v>
      </c>
      <c r="I313" s="236">
        <v>0</v>
      </c>
      <c r="J313" s="252">
        <f t="shared" si="90"/>
        <v>0</v>
      </c>
      <c r="K313" s="358"/>
      <c r="L313" s="359"/>
      <c r="M313" s="325"/>
      <c r="N313" s="228">
        <f t="shared" si="104"/>
        <v>0</v>
      </c>
      <c r="O313" s="268">
        <f t="shared" si="105"/>
        <v>0</v>
      </c>
      <c r="P313" s="345">
        <v>0</v>
      </c>
      <c r="Q313" s="272">
        <f t="shared" si="106"/>
        <v>0</v>
      </c>
      <c r="R313" s="234"/>
      <c r="S313" s="235"/>
      <c r="T313" s="236">
        <v>0</v>
      </c>
      <c r="U313" s="236">
        <v>0</v>
      </c>
      <c r="V313" s="87">
        <f t="shared" si="102"/>
        <v>1</v>
      </c>
      <c r="W313" s="276">
        <f t="shared" si="91"/>
        <v>0</v>
      </c>
      <c r="X313" s="276">
        <f t="shared" si="103"/>
        <v>0</v>
      </c>
      <c r="Y313" s="276">
        <f t="shared" si="92"/>
        <v>0</v>
      </c>
      <c r="Z313" s="276">
        <f t="shared" si="103"/>
        <v>0</v>
      </c>
      <c r="AB313" s="80"/>
      <c r="AC313" s="80"/>
      <c r="AD313" s="81"/>
      <c r="AE313" s="80"/>
      <c r="AF313" s="81"/>
      <c r="AG313" s="82"/>
      <c r="AH313" s="83"/>
      <c r="AI313" s="83"/>
      <c r="AJ313" s="84"/>
      <c r="AK313" s="80"/>
      <c r="AL313" s="80"/>
      <c r="AM313" s="80"/>
      <c r="AN313" s="80"/>
    </row>
    <row r="314" spans="2:40" s="49" customFormat="1" ht="15.6" hidden="1" customHeight="1" outlineLevel="1">
      <c r="B314" s="620"/>
      <c r="C314" s="600"/>
      <c r="D314" s="601"/>
      <c r="E314" s="374"/>
      <c r="F314" s="248"/>
      <c r="G314" s="252">
        <f>IF(AND(F314&lt;&gt;0,$D$31&lt;&gt;0),F314/$D$31,0)</f>
        <v>0</v>
      </c>
      <c r="H314" s="86" t="s">
        <v>187</v>
      </c>
      <c r="I314" s="236">
        <v>0</v>
      </c>
      <c r="J314" s="252">
        <f t="shared" si="90"/>
        <v>0</v>
      </c>
      <c r="K314" s="358"/>
      <c r="L314" s="359"/>
      <c r="M314" s="325"/>
      <c r="N314" s="228">
        <f t="shared" si="104"/>
        <v>0</v>
      </c>
      <c r="O314" s="268">
        <f t="shared" si="105"/>
        <v>0</v>
      </c>
      <c r="P314" s="345">
        <v>0</v>
      </c>
      <c r="Q314" s="272">
        <f t="shared" si="106"/>
        <v>0</v>
      </c>
      <c r="R314" s="234"/>
      <c r="S314" s="235"/>
      <c r="T314" s="236">
        <v>0</v>
      </c>
      <c r="U314" s="236">
        <v>0</v>
      </c>
      <c r="V314" s="87">
        <f t="shared" si="102"/>
        <v>1</v>
      </c>
      <c r="W314" s="276">
        <f t="shared" si="91"/>
        <v>0</v>
      </c>
      <c r="X314" s="276">
        <f t="shared" si="103"/>
        <v>0</v>
      </c>
      <c r="Y314" s="276">
        <f t="shared" si="92"/>
        <v>0</v>
      </c>
      <c r="Z314" s="276">
        <f t="shared" si="103"/>
        <v>0</v>
      </c>
      <c r="AB314" s="80"/>
      <c r="AC314" s="80"/>
      <c r="AD314" s="81"/>
      <c r="AE314" s="80"/>
      <c r="AF314" s="81"/>
      <c r="AG314" s="82"/>
      <c r="AH314" s="83"/>
      <c r="AI314" s="83"/>
      <c r="AJ314" s="84"/>
      <c r="AK314" s="80"/>
      <c r="AL314" s="80"/>
      <c r="AM314" s="80"/>
      <c r="AN314" s="80"/>
    </row>
    <row r="315" spans="2:40" s="49" customFormat="1" ht="15.6" hidden="1" customHeight="1" outlineLevel="1">
      <c r="B315" s="620"/>
      <c r="C315" s="600"/>
      <c r="D315" s="601"/>
      <c r="E315" s="374"/>
      <c r="F315" s="248"/>
      <c r="G315" s="252">
        <f t="shared" ref="G315:G317" si="108">IF(AND(F315&lt;&gt;0,$D$31&lt;&gt;0),F315/$D$31,0)</f>
        <v>0</v>
      </c>
      <c r="H315" s="86" t="s">
        <v>187</v>
      </c>
      <c r="I315" s="236">
        <v>0</v>
      </c>
      <c r="J315" s="252">
        <f t="shared" si="90"/>
        <v>0</v>
      </c>
      <c r="K315" s="358"/>
      <c r="L315" s="359"/>
      <c r="M315" s="325"/>
      <c r="N315" s="228">
        <f t="shared" si="104"/>
        <v>0</v>
      </c>
      <c r="O315" s="268">
        <f t="shared" si="105"/>
        <v>0</v>
      </c>
      <c r="P315" s="345">
        <v>0</v>
      </c>
      <c r="Q315" s="272">
        <f t="shared" si="106"/>
        <v>0</v>
      </c>
      <c r="R315" s="234"/>
      <c r="S315" s="235"/>
      <c r="T315" s="236">
        <v>0</v>
      </c>
      <c r="U315" s="236">
        <v>0</v>
      </c>
      <c r="V315" s="87">
        <f t="shared" si="102"/>
        <v>1</v>
      </c>
      <c r="W315" s="276">
        <f t="shared" si="91"/>
        <v>0</v>
      </c>
      <c r="X315" s="276">
        <f t="shared" si="103"/>
        <v>0</v>
      </c>
      <c r="Y315" s="276">
        <f t="shared" si="92"/>
        <v>0</v>
      </c>
      <c r="Z315" s="276">
        <f t="shared" si="103"/>
        <v>0</v>
      </c>
      <c r="AB315" s="80"/>
      <c r="AC315" s="80"/>
      <c r="AD315" s="81"/>
      <c r="AE315" s="80"/>
      <c r="AF315" s="81"/>
      <c r="AG315" s="82"/>
      <c r="AH315" s="83"/>
      <c r="AI315" s="83"/>
      <c r="AJ315" s="84"/>
      <c r="AK315" s="80"/>
      <c r="AL315" s="80"/>
      <c r="AM315" s="80"/>
      <c r="AN315" s="80"/>
    </row>
    <row r="316" spans="2:40" s="49" customFormat="1" ht="15.6" hidden="1" customHeight="1" outlineLevel="1">
      <c r="B316" s="620"/>
      <c r="C316" s="600"/>
      <c r="D316" s="601"/>
      <c r="E316" s="374"/>
      <c r="F316" s="248"/>
      <c r="G316" s="252">
        <f t="shared" si="108"/>
        <v>0</v>
      </c>
      <c r="H316" s="86" t="s">
        <v>187</v>
      </c>
      <c r="I316" s="236">
        <v>0</v>
      </c>
      <c r="J316" s="252">
        <f t="shared" si="90"/>
        <v>0</v>
      </c>
      <c r="K316" s="358"/>
      <c r="L316" s="359"/>
      <c r="M316" s="325"/>
      <c r="N316" s="228">
        <f t="shared" si="104"/>
        <v>0</v>
      </c>
      <c r="O316" s="268">
        <f t="shared" si="105"/>
        <v>0</v>
      </c>
      <c r="P316" s="345">
        <v>0</v>
      </c>
      <c r="Q316" s="272">
        <f t="shared" si="106"/>
        <v>0</v>
      </c>
      <c r="R316" s="234"/>
      <c r="S316" s="235"/>
      <c r="T316" s="236">
        <v>0</v>
      </c>
      <c r="U316" s="236">
        <v>0</v>
      </c>
      <c r="V316" s="87">
        <f t="shared" si="102"/>
        <v>1</v>
      </c>
      <c r="W316" s="276">
        <f t="shared" si="91"/>
        <v>0</v>
      </c>
      <c r="X316" s="276">
        <f t="shared" si="103"/>
        <v>0</v>
      </c>
      <c r="Y316" s="276">
        <f t="shared" si="92"/>
        <v>0</v>
      </c>
      <c r="Z316" s="276">
        <f t="shared" si="103"/>
        <v>0</v>
      </c>
      <c r="AB316" s="80"/>
      <c r="AC316" s="80"/>
      <c r="AD316" s="81"/>
      <c r="AE316" s="80"/>
      <c r="AF316" s="81"/>
      <c r="AG316" s="82"/>
      <c r="AH316" s="83"/>
      <c r="AI316" s="83"/>
      <c r="AJ316" s="84"/>
      <c r="AK316" s="80"/>
      <c r="AL316" s="80"/>
      <c r="AM316" s="80"/>
      <c r="AN316" s="80"/>
    </row>
    <row r="317" spans="2:40" s="49" customFormat="1" ht="15.6" hidden="1" customHeight="1" outlineLevel="1">
      <c r="B317" s="621"/>
      <c r="C317" s="602"/>
      <c r="D317" s="603"/>
      <c r="E317" s="374"/>
      <c r="F317" s="248"/>
      <c r="G317" s="252">
        <f t="shared" si="108"/>
        <v>0</v>
      </c>
      <c r="H317" s="86" t="s">
        <v>187</v>
      </c>
      <c r="I317" s="236">
        <v>0</v>
      </c>
      <c r="J317" s="252">
        <f t="shared" si="90"/>
        <v>0</v>
      </c>
      <c r="K317" s="358"/>
      <c r="L317" s="359"/>
      <c r="M317" s="325"/>
      <c r="N317" s="228">
        <f t="shared" si="104"/>
        <v>0</v>
      </c>
      <c r="O317" s="268">
        <f t="shared" si="105"/>
        <v>0</v>
      </c>
      <c r="P317" s="345">
        <v>0</v>
      </c>
      <c r="Q317" s="272">
        <f t="shared" si="106"/>
        <v>0</v>
      </c>
      <c r="R317" s="234"/>
      <c r="S317" s="235"/>
      <c r="T317" s="236">
        <v>0</v>
      </c>
      <c r="U317" s="236">
        <v>0</v>
      </c>
      <c r="V317" s="87">
        <f t="shared" si="102"/>
        <v>1</v>
      </c>
      <c r="W317" s="276">
        <f t="shared" si="91"/>
        <v>0</v>
      </c>
      <c r="X317" s="276">
        <f t="shared" si="103"/>
        <v>0</v>
      </c>
      <c r="Y317" s="276">
        <f t="shared" si="92"/>
        <v>0</v>
      </c>
      <c r="Z317" s="276">
        <f t="shared" si="103"/>
        <v>0</v>
      </c>
      <c r="AB317" s="80"/>
      <c r="AC317" s="80"/>
      <c r="AD317" s="81"/>
      <c r="AE317" s="80"/>
      <c r="AF317" s="81"/>
      <c r="AG317" s="82"/>
      <c r="AH317" s="83"/>
      <c r="AI317" s="83"/>
      <c r="AJ317" s="84"/>
      <c r="AK317" s="80"/>
      <c r="AL317" s="80"/>
      <c r="AM317" s="80"/>
      <c r="AN317" s="80"/>
    </row>
    <row r="318" spans="2:40" s="49" customFormat="1" ht="15.75" collapsed="1">
      <c r="B318" s="89">
        <v>5</v>
      </c>
      <c r="C318" s="566" t="s">
        <v>70</v>
      </c>
      <c r="D318" s="567"/>
      <c r="E318" s="219" t="s">
        <v>187</v>
      </c>
      <c r="F318" s="247">
        <f>SUM(F319:F338)</f>
        <v>0</v>
      </c>
      <c r="G318" s="247">
        <f>IF(AND(F318&lt;&gt;0,$D$31&lt;&gt;0),F318/$D$31,0)</f>
        <v>0</v>
      </c>
      <c r="H318" s="86" t="s">
        <v>187</v>
      </c>
      <c r="I318" s="216" t="s">
        <v>187</v>
      </c>
      <c r="J318" s="249">
        <f>SUM(J319:J338)</f>
        <v>0</v>
      </c>
      <c r="K318" s="230" t="s">
        <v>187</v>
      </c>
      <c r="L318" s="262" t="s">
        <v>187</v>
      </c>
      <c r="M318" s="264" t="s">
        <v>187</v>
      </c>
      <c r="N318" s="266" t="s">
        <v>187</v>
      </c>
      <c r="O318" s="269">
        <f>SUM(O319:O338)</f>
        <v>0</v>
      </c>
      <c r="P318" s="232" t="s">
        <v>187</v>
      </c>
      <c r="Q318" s="273">
        <f>SUM(Q319:Q338)</f>
        <v>0</v>
      </c>
      <c r="R318" s="231" t="s">
        <v>187</v>
      </c>
      <c r="S318" s="233" t="s">
        <v>187</v>
      </c>
      <c r="T318" s="278">
        <f>IF(W318&lt;&gt;0,W318/($F$371+$O$371),0)</f>
        <v>0</v>
      </c>
      <c r="U318" s="278">
        <f>IF(Y318&lt;&gt;0,Y318/($F$371+$O$371),0)</f>
        <v>0</v>
      </c>
      <c r="V318" s="215">
        <f t="shared" si="102"/>
        <v>1</v>
      </c>
      <c r="W318" s="277">
        <f>SUM(W319:W338)</f>
        <v>0</v>
      </c>
      <c r="X318" s="277">
        <f t="shared" si="103"/>
        <v>0</v>
      </c>
      <c r="Y318" s="277">
        <f>SUM(Y319:Y338)</f>
        <v>0</v>
      </c>
      <c r="Z318" s="277">
        <f t="shared" si="103"/>
        <v>0</v>
      </c>
      <c r="AB318" s="80"/>
      <c r="AC318" s="80"/>
      <c r="AD318" s="81"/>
      <c r="AE318" s="80"/>
      <c r="AF318" s="81"/>
      <c r="AG318" s="82"/>
      <c r="AH318" s="83"/>
      <c r="AI318" s="83"/>
      <c r="AJ318" s="84"/>
      <c r="AK318" s="80"/>
      <c r="AL318" s="80"/>
      <c r="AM318" s="80"/>
      <c r="AN318" s="80"/>
    </row>
    <row r="319" spans="2:40" s="49" customFormat="1" ht="15.6" hidden="1" customHeight="1" outlineLevel="1">
      <c r="B319" s="619">
        <v>5</v>
      </c>
      <c r="C319" s="598" t="s">
        <v>70</v>
      </c>
      <c r="D319" s="599"/>
      <c r="E319" s="374"/>
      <c r="F319" s="248"/>
      <c r="G319" s="252">
        <f>IF(AND(F319&lt;&gt;0,$D$31&lt;&gt;0),F319/$D$31,0)</f>
        <v>0</v>
      </c>
      <c r="H319" s="86" t="s">
        <v>187</v>
      </c>
      <c r="I319" s="236">
        <v>0</v>
      </c>
      <c r="J319" s="252">
        <f t="shared" si="90"/>
        <v>0</v>
      </c>
      <c r="K319" s="358"/>
      <c r="L319" s="359"/>
      <c r="M319" s="325"/>
      <c r="N319" s="228">
        <f>IF(M319&lt;&gt;0,INT(59/M319),0)</f>
        <v>0</v>
      </c>
      <c r="O319" s="268">
        <f>F319*N319</f>
        <v>0</v>
      </c>
      <c r="P319" s="345">
        <v>0</v>
      </c>
      <c r="Q319" s="272">
        <f>O319*P319</f>
        <v>0</v>
      </c>
      <c r="R319" s="234"/>
      <c r="S319" s="235"/>
      <c r="T319" s="236">
        <v>0</v>
      </c>
      <c r="U319" s="236">
        <v>0</v>
      </c>
      <c r="V319" s="87">
        <f t="shared" si="102"/>
        <v>1</v>
      </c>
      <c r="W319" s="276">
        <f t="shared" si="91"/>
        <v>0</v>
      </c>
      <c r="X319" s="276">
        <f t="shared" si="103"/>
        <v>0</v>
      </c>
      <c r="Y319" s="276">
        <f t="shared" si="92"/>
        <v>0</v>
      </c>
      <c r="Z319" s="276">
        <f t="shared" si="103"/>
        <v>0</v>
      </c>
      <c r="AB319" s="80"/>
      <c r="AC319" s="80"/>
      <c r="AD319" s="81"/>
      <c r="AE319" s="80"/>
      <c r="AF319" s="81"/>
      <c r="AG319" s="82"/>
      <c r="AH319" s="83"/>
      <c r="AI319" s="83"/>
      <c r="AJ319" s="84"/>
      <c r="AK319" s="80"/>
      <c r="AL319" s="80"/>
      <c r="AM319" s="80"/>
      <c r="AN319" s="80"/>
    </row>
    <row r="320" spans="2:40" s="49" customFormat="1" ht="15.6" hidden="1" customHeight="1" outlineLevel="1">
      <c r="B320" s="620"/>
      <c r="C320" s="600"/>
      <c r="D320" s="601"/>
      <c r="E320" s="374"/>
      <c r="F320" s="248"/>
      <c r="G320" s="252">
        <f>IF(AND(F320&lt;&gt;0,$D$31&lt;&gt;0),F320/$D$31,0)</f>
        <v>0</v>
      </c>
      <c r="H320" s="86" t="s">
        <v>187</v>
      </c>
      <c r="I320" s="236">
        <v>0</v>
      </c>
      <c r="J320" s="252">
        <f t="shared" si="90"/>
        <v>0</v>
      </c>
      <c r="K320" s="358"/>
      <c r="L320" s="359"/>
      <c r="M320" s="325"/>
      <c r="N320" s="228">
        <f t="shared" ref="N320:N338" si="109">IF(M320&lt;&gt;0,INT(59/M320),0)</f>
        <v>0</v>
      </c>
      <c r="O320" s="268">
        <f t="shared" ref="O320:O338" si="110">F320*N320</f>
        <v>0</v>
      </c>
      <c r="P320" s="345">
        <v>0</v>
      </c>
      <c r="Q320" s="272">
        <f t="shared" ref="Q320:Q338" si="111">O320*P320</f>
        <v>0</v>
      </c>
      <c r="R320" s="234"/>
      <c r="S320" s="235"/>
      <c r="T320" s="236">
        <v>0</v>
      </c>
      <c r="U320" s="236">
        <v>0</v>
      </c>
      <c r="V320" s="87">
        <f t="shared" si="102"/>
        <v>1</v>
      </c>
      <c r="W320" s="276">
        <f t="shared" si="91"/>
        <v>0</v>
      </c>
      <c r="X320" s="276">
        <f t="shared" si="103"/>
        <v>0</v>
      </c>
      <c r="Y320" s="276">
        <f t="shared" si="92"/>
        <v>0</v>
      </c>
      <c r="Z320" s="276">
        <f t="shared" si="103"/>
        <v>0</v>
      </c>
      <c r="AB320" s="80"/>
      <c r="AC320" s="80"/>
      <c r="AD320" s="81"/>
      <c r="AE320" s="80"/>
      <c r="AF320" s="81"/>
      <c r="AG320" s="82"/>
      <c r="AH320" s="83"/>
      <c r="AI320" s="83"/>
      <c r="AJ320" s="84"/>
      <c r="AK320" s="80"/>
      <c r="AL320" s="80"/>
      <c r="AM320" s="80"/>
      <c r="AN320" s="80"/>
    </row>
    <row r="321" spans="2:40" s="49" customFormat="1" ht="15.6" hidden="1" customHeight="1" outlineLevel="1">
      <c r="B321" s="620"/>
      <c r="C321" s="600"/>
      <c r="D321" s="601"/>
      <c r="E321" s="374"/>
      <c r="F321" s="248"/>
      <c r="G321" s="252">
        <f t="shared" ref="G321:G332" si="112">IF(AND(F321&lt;&gt;0,$D$31&lt;&gt;0),F321/$D$31,0)</f>
        <v>0</v>
      </c>
      <c r="H321" s="86" t="s">
        <v>187</v>
      </c>
      <c r="I321" s="236">
        <v>0</v>
      </c>
      <c r="J321" s="252">
        <f t="shared" si="90"/>
        <v>0</v>
      </c>
      <c r="K321" s="358"/>
      <c r="L321" s="359"/>
      <c r="M321" s="325"/>
      <c r="N321" s="228">
        <f t="shared" si="109"/>
        <v>0</v>
      </c>
      <c r="O321" s="268">
        <f t="shared" si="110"/>
        <v>0</v>
      </c>
      <c r="P321" s="345">
        <v>0</v>
      </c>
      <c r="Q321" s="272">
        <f t="shared" si="111"/>
        <v>0</v>
      </c>
      <c r="R321" s="234"/>
      <c r="S321" s="235"/>
      <c r="T321" s="236">
        <v>0</v>
      </c>
      <c r="U321" s="236">
        <v>0</v>
      </c>
      <c r="V321" s="87">
        <f t="shared" si="102"/>
        <v>1</v>
      </c>
      <c r="W321" s="276">
        <f t="shared" si="91"/>
        <v>0</v>
      </c>
      <c r="X321" s="276">
        <f t="shared" si="103"/>
        <v>0</v>
      </c>
      <c r="Y321" s="276">
        <f t="shared" si="92"/>
        <v>0</v>
      </c>
      <c r="Z321" s="276">
        <f t="shared" si="103"/>
        <v>0</v>
      </c>
      <c r="AB321" s="80"/>
      <c r="AC321" s="80"/>
      <c r="AD321" s="81"/>
      <c r="AE321" s="80"/>
      <c r="AF321" s="81"/>
      <c r="AG321" s="82"/>
      <c r="AH321" s="83"/>
      <c r="AI321" s="83"/>
      <c r="AJ321" s="84"/>
      <c r="AK321" s="80"/>
      <c r="AL321" s="80"/>
      <c r="AM321" s="80"/>
      <c r="AN321" s="80"/>
    </row>
    <row r="322" spans="2:40" s="49" customFormat="1" ht="15.6" hidden="1" customHeight="1" outlineLevel="1">
      <c r="B322" s="620"/>
      <c r="C322" s="600"/>
      <c r="D322" s="601"/>
      <c r="E322" s="374"/>
      <c r="F322" s="248"/>
      <c r="G322" s="252">
        <f t="shared" si="112"/>
        <v>0</v>
      </c>
      <c r="H322" s="86" t="s">
        <v>187</v>
      </c>
      <c r="I322" s="236">
        <v>0</v>
      </c>
      <c r="J322" s="252">
        <f t="shared" si="90"/>
        <v>0</v>
      </c>
      <c r="K322" s="358"/>
      <c r="L322" s="359"/>
      <c r="M322" s="325"/>
      <c r="N322" s="228">
        <f t="shared" si="109"/>
        <v>0</v>
      </c>
      <c r="O322" s="268">
        <f t="shared" si="110"/>
        <v>0</v>
      </c>
      <c r="P322" s="345">
        <v>0</v>
      </c>
      <c r="Q322" s="272">
        <f t="shared" si="111"/>
        <v>0</v>
      </c>
      <c r="R322" s="234"/>
      <c r="S322" s="235"/>
      <c r="T322" s="236">
        <v>0</v>
      </c>
      <c r="U322" s="236">
        <v>0</v>
      </c>
      <c r="V322" s="87">
        <f t="shared" si="102"/>
        <v>1</v>
      </c>
      <c r="W322" s="276">
        <f t="shared" si="91"/>
        <v>0</v>
      </c>
      <c r="X322" s="276">
        <f t="shared" si="103"/>
        <v>0</v>
      </c>
      <c r="Y322" s="276">
        <f t="shared" si="92"/>
        <v>0</v>
      </c>
      <c r="Z322" s="276">
        <f t="shared" si="103"/>
        <v>0</v>
      </c>
      <c r="AB322" s="80"/>
      <c r="AC322" s="80"/>
      <c r="AD322" s="81"/>
      <c r="AE322" s="80"/>
      <c r="AF322" s="81"/>
      <c r="AG322" s="82"/>
      <c r="AH322" s="83"/>
      <c r="AI322" s="83"/>
      <c r="AJ322" s="84"/>
      <c r="AK322" s="80"/>
      <c r="AL322" s="80"/>
      <c r="AM322" s="80"/>
      <c r="AN322" s="80"/>
    </row>
    <row r="323" spans="2:40" s="49" customFormat="1" ht="15.6" hidden="1" customHeight="1" outlineLevel="1">
      <c r="B323" s="620"/>
      <c r="C323" s="600"/>
      <c r="D323" s="601"/>
      <c r="E323" s="374"/>
      <c r="F323" s="248"/>
      <c r="G323" s="252">
        <f t="shared" si="112"/>
        <v>0</v>
      </c>
      <c r="H323" s="86" t="s">
        <v>187</v>
      </c>
      <c r="I323" s="236">
        <v>0</v>
      </c>
      <c r="J323" s="252">
        <f t="shared" si="90"/>
        <v>0</v>
      </c>
      <c r="K323" s="358"/>
      <c r="L323" s="359"/>
      <c r="M323" s="325"/>
      <c r="N323" s="228">
        <f t="shared" si="109"/>
        <v>0</v>
      </c>
      <c r="O323" s="268">
        <f t="shared" si="110"/>
        <v>0</v>
      </c>
      <c r="P323" s="345">
        <v>0</v>
      </c>
      <c r="Q323" s="272">
        <f t="shared" si="111"/>
        <v>0</v>
      </c>
      <c r="R323" s="234"/>
      <c r="S323" s="235"/>
      <c r="T323" s="236">
        <v>0</v>
      </c>
      <c r="U323" s="236">
        <v>0</v>
      </c>
      <c r="V323" s="87">
        <f t="shared" si="102"/>
        <v>1</v>
      </c>
      <c r="W323" s="276">
        <f t="shared" si="91"/>
        <v>0</v>
      </c>
      <c r="X323" s="276">
        <f t="shared" si="103"/>
        <v>0</v>
      </c>
      <c r="Y323" s="276">
        <f t="shared" si="92"/>
        <v>0</v>
      </c>
      <c r="Z323" s="276">
        <f t="shared" si="103"/>
        <v>0</v>
      </c>
      <c r="AB323" s="80"/>
      <c r="AC323" s="80"/>
      <c r="AD323" s="81"/>
      <c r="AE323" s="80"/>
      <c r="AF323" s="81"/>
      <c r="AG323" s="82"/>
      <c r="AH323" s="83"/>
      <c r="AI323" s="83"/>
      <c r="AJ323" s="84"/>
      <c r="AK323" s="80"/>
      <c r="AL323" s="80"/>
      <c r="AM323" s="80"/>
      <c r="AN323" s="80"/>
    </row>
    <row r="324" spans="2:40" s="49" customFormat="1" ht="15.6" hidden="1" customHeight="1" outlineLevel="1">
      <c r="B324" s="620"/>
      <c r="C324" s="600"/>
      <c r="D324" s="601"/>
      <c r="E324" s="374"/>
      <c r="F324" s="248"/>
      <c r="G324" s="252">
        <f t="shared" si="112"/>
        <v>0</v>
      </c>
      <c r="H324" s="86" t="s">
        <v>187</v>
      </c>
      <c r="I324" s="236">
        <v>0</v>
      </c>
      <c r="J324" s="252">
        <f t="shared" si="90"/>
        <v>0</v>
      </c>
      <c r="K324" s="358"/>
      <c r="L324" s="359"/>
      <c r="M324" s="325"/>
      <c r="N324" s="228">
        <f t="shared" si="109"/>
        <v>0</v>
      </c>
      <c r="O324" s="268">
        <f t="shared" si="110"/>
        <v>0</v>
      </c>
      <c r="P324" s="345">
        <v>0</v>
      </c>
      <c r="Q324" s="272">
        <f t="shared" si="111"/>
        <v>0</v>
      </c>
      <c r="R324" s="234"/>
      <c r="S324" s="235"/>
      <c r="T324" s="236">
        <v>0</v>
      </c>
      <c r="U324" s="236">
        <v>0</v>
      </c>
      <c r="V324" s="87">
        <f t="shared" si="102"/>
        <v>1</v>
      </c>
      <c r="W324" s="276">
        <f t="shared" si="91"/>
        <v>0</v>
      </c>
      <c r="X324" s="276">
        <f t="shared" si="103"/>
        <v>0</v>
      </c>
      <c r="Y324" s="276">
        <f t="shared" si="92"/>
        <v>0</v>
      </c>
      <c r="Z324" s="276">
        <f t="shared" si="103"/>
        <v>0</v>
      </c>
      <c r="AB324" s="80"/>
      <c r="AC324" s="80"/>
      <c r="AD324" s="81"/>
      <c r="AE324" s="80"/>
      <c r="AF324" s="81"/>
      <c r="AG324" s="82"/>
      <c r="AH324" s="83"/>
      <c r="AI324" s="83"/>
      <c r="AJ324" s="84"/>
      <c r="AK324" s="80"/>
      <c r="AL324" s="80"/>
      <c r="AM324" s="80"/>
      <c r="AN324" s="80"/>
    </row>
    <row r="325" spans="2:40" s="49" customFormat="1" ht="15.6" hidden="1" customHeight="1" outlineLevel="1">
      <c r="B325" s="620"/>
      <c r="C325" s="600"/>
      <c r="D325" s="601"/>
      <c r="E325" s="374"/>
      <c r="F325" s="248"/>
      <c r="G325" s="252">
        <f t="shared" si="112"/>
        <v>0</v>
      </c>
      <c r="H325" s="86" t="s">
        <v>187</v>
      </c>
      <c r="I325" s="236">
        <v>0</v>
      </c>
      <c r="J325" s="252">
        <f t="shared" ref="J325:J388" si="113">I325*F325</f>
        <v>0</v>
      </c>
      <c r="K325" s="358"/>
      <c r="L325" s="359"/>
      <c r="M325" s="325"/>
      <c r="N325" s="228">
        <f t="shared" si="109"/>
        <v>0</v>
      </c>
      <c r="O325" s="268">
        <f t="shared" si="110"/>
        <v>0</v>
      </c>
      <c r="P325" s="345">
        <v>0</v>
      </c>
      <c r="Q325" s="272">
        <f t="shared" si="111"/>
        <v>0</v>
      </c>
      <c r="R325" s="234"/>
      <c r="S325" s="235"/>
      <c r="T325" s="236">
        <v>0</v>
      </c>
      <c r="U325" s="236">
        <v>0</v>
      </c>
      <c r="V325" s="87">
        <f t="shared" si="102"/>
        <v>1</v>
      </c>
      <c r="W325" s="276">
        <f t="shared" ref="W325:W359" si="114">T325*(F325+O325)</f>
        <v>0</v>
      </c>
      <c r="X325" s="276">
        <f t="shared" si="103"/>
        <v>0</v>
      </c>
      <c r="Y325" s="276">
        <f t="shared" ref="Y325:Y359" si="115">U325*(F325+O325)</f>
        <v>0</v>
      </c>
      <c r="Z325" s="276">
        <f t="shared" si="103"/>
        <v>0</v>
      </c>
      <c r="AB325" s="80"/>
      <c r="AC325" s="80"/>
      <c r="AD325" s="81"/>
      <c r="AE325" s="80"/>
      <c r="AF325" s="81"/>
      <c r="AG325" s="82"/>
      <c r="AH325" s="83"/>
      <c r="AI325" s="83"/>
      <c r="AJ325" s="84"/>
      <c r="AK325" s="80"/>
      <c r="AL325" s="80"/>
      <c r="AM325" s="80"/>
      <c r="AN325" s="80"/>
    </row>
    <row r="326" spans="2:40" s="49" customFormat="1" ht="15.6" hidden="1" customHeight="1" outlineLevel="1">
      <c r="B326" s="620"/>
      <c r="C326" s="600"/>
      <c r="D326" s="601"/>
      <c r="E326" s="374"/>
      <c r="F326" s="248"/>
      <c r="G326" s="252">
        <f t="shared" si="112"/>
        <v>0</v>
      </c>
      <c r="H326" s="86" t="s">
        <v>187</v>
      </c>
      <c r="I326" s="236">
        <v>0</v>
      </c>
      <c r="J326" s="252">
        <f t="shared" si="113"/>
        <v>0</v>
      </c>
      <c r="K326" s="358"/>
      <c r="L326" s="359"/>
      <c r="M326" s="325"/>
      <c r="N326" s="228">
        <f t="shared" si="109"/>
        <v>0</v>
      </c>
      <c r="O326" s="268">
        <f t="shared" si="110"/>
        <v>0</v>
      </c>
      <c r="P326" s="345">
        <v>0</v>
      </c>
      <c r="Q326" s="272">
        <f t="shared" si="111"/>
        <v>0</v>
      </c>
      <c r="R326" s="234"/>
      <c r="S326" s="235"/>
      <c r="T326" s="236">
        <v>0</v>
      </c>
      <c r="U326" s="236">
        <v>0</v>
      </c>
      <c r="V326" s="87">
        <f t="shared" si="102"/>
        <v>1</v>
      </c>
      <c r="W326" s="276">
        <f t="shared" si="114"/>
        <v>0</v>
      </c>
      <c r="X326" s="276">
        <f t="shared" si="103"/>
        <v>0</v>
      </c>
      <c r="Y326" s="276">
        <f t="shared" si="115"/>
        <v>0</v>
      </c>
      <c r="Z326" s="276">
        <f t="shared" si="103"/>
        <v>0</v>
      </c>
      <c r="AB326" s="80"/>
      <c r="AC326" s="80"/>
      <c r="AD326" s="81"/>
      <c r="AE326" s="80"/>
      <c r="AF326" s="81"/>
      <c r="AG326" s="82"/>
      <c r="AH326" s="83"/>
      <c r="AI326" s="83"/>
      <c r="AJ326" s="84"/>
      <c r="AK326" s="80"/>
      <c r="AL326" s="80"/>
      <c r="AM326" s="80"/>
      <c r="AN326" s="80"/>
    </row>
    <row r="327" spans="2:40" s="49" customFormat="1" ht="15.6" hidden="1" customHeight="1" outlineLevel="1">
      <c r="B327" s="620"/>
      <c r="C327" s="600"/>
      <c r="D327" s="601"/>
      <c r="E327" s="374"/>
      <c r="F327" s="248"/>
      <c r="G327" s="252">
        <f t="shared" si="112"/>
        <v>0</v>
      </c>
      <c r="H327" s="86" t="s">
        <v>187</v>
      </c>
      <c r="I327" s="236">
        <v>0</v>
      </c>
      <c r="J327" s="252">
        <f t="shared" si="113"/>
        <v>0</v>
      </c>
      <c r="K327" s="358"/>
      <c r="L327" s="359"/>
      <c r="M327" s="325"/>
      <c r="N327" s="228">
        <f t="shared" si="109"/>
        <v>0</v>
      </c>
      <c r="O327" s="268">
        <f t="shared" si="110"/>
        <v>0</v>
      </c>
      <c r="P327" s="345">
        <v>0</v>
      </c>
      <c r="Q327" s="272">
        <f t="shared" si="111"/>
        <v>0</v>
      </c>
      <c r="R327" s="234"/>
      <c r="S327" s="235"/>
      <c r="T327" s="236">
        <v>0</v>
      </c>
      <c r="U327" s="236">
        <v>0</v>
      </c>
      <c r="V327" s="87">
        <f t="shared" si="102"/>
        <v>1</v>
      </c>
      <c r="W327" s="276">
        <f t="shared" si="114"/>
        <v>0</v>
      </c>
      <c r="X327" s="276">
        <f t="shared" si="103"/>
        <v>0</v>
      </c>
      <c r="Y327" s="276">
        <f t="shared" si="115"/>
        <v>0</v>
      </c>
      <c r="Z327" s="276">
        <f t="shared" si="103"/>
        <v>0</v>
      </c>
      <c r="AB327" s="80"/>
      <c r="AC327" s="80"/>
      <c r="AD327" s="81"/>
      <c r="AE327" s="80"/>
      <c r="AF327" s="81"/>
      <c r="AG327" s="82"/>
      <c r="AH327" s="83"/>
      <c r="AI327" s="83"/>
      <c r="AJ327" s="84"/>
      <c r="AK327" s="80"/>
      <c r="AL327" s="80"/>
      <c r="AM327" s="80"/>
      <c r="AN327" s="80"/>
    </row>
    <row r="328" spans="2:40" s="49" customFormat="1" ht="15.6" hidden="1" customHeight="1" outlineLevel="1">
      <c r="B328" s="620"/>
      <c r="C328" s="600"/>
      <c r="D328" s="601"/>
      <c r="E328" s="374"/>
      <c r="F328" s="248"/>
      <c r="G328" s="252">
        <f t="shared" si="112"/>
        <v>0</v>
      </c>
      <c r="H328" s="86" t="s">
        <v>187</v>
      </c>
      <c r="I328" s="236">
        <v>0</v>
      </c>
      <c r="J328" s="252">
        <f t="shared" si="113"/>
        <v>0</v>
      </c>
      <c r="K328" s="358"/>
      <c r="L328" s="359"/>
      <c r="M328" s="325"/>
      <c r="N328" s="228">
        <f t="shared" si="109"/>
        <v>0</v>
      </c>
      <c r="O328" s="268">
        <f t="shared" si="110"/>
        <v>0</v>
      </c>
      <c r="P328" s="345">
        <v>0</v>
      </c>
      <c r="Q328" s="272">
        <f t="shared" si="111"/>
        <v>0</v>
      </c>
      <c r="R328" s="234"/>
      <c r="S328" s="235"/>
      <c r="T328" s="236">
        <v>0</v>
      </c>
      <c r="U328" s="236">
        <v>0</v>
      </c>
      <c r="V328" s="87">
        <f t="shared" si="102"/>
        <v>1</v>
      </c>
      <c r="W328" s="276">
        <f t="shared" si="114"/>
        <v>0</v>
      </c>
      <c r="X328" s="276">
        <f t="shared" si="103"/>
        <v>0</v>
      </c>
      <c r="Y328" s="276">
        <f t="shared" si="115"/>
        <v>0</v>
      </c>
      <c r="Z328" s="276">
        <f t="shared" si="103"/>
        <v>0</v>
      </c>
      <c r="AB328" s="80"/>
      <c r="AC328" s="80"/>
      <c r="AD328" s="81"/>
      <c r="AE328" s="80"/>
      <c r="AF328" s="81"/>
      <c r="AG328" s="82"/>
      <c r="AH328" s="83"/>
      <c r="AI328" s="83"/>
      <c r="AJ328" s="84"/>
      <c r="AK328" s="80"/>
      <c r="AL328" s="80"/>
      <c r="AM328" s="80"/>
      <c r="AN328" s="80"/>
    </row>
    <row r="329" spans="2:40" s="49" customFormat="1" ht="15.6" hidden="1" customHeight="1" outlineLevel="1">
      <c r="B329" s="620"/>
      <c r="C329" s="600"/>
      <c r="D329" s="601"/>
      <c r="E329" s="374"/>
      <c r="F329" s="248"/>
      <c r="G329" s="252">
        <f t="shared" si="112"/>
        <v>0</v>
      </c>
      <c r="H329" s="86" t="s">
        <v>187</v>
      </c>
      <c r="I329" s="236">
        <v>0</v>
      </c>
      <c r="J329" s="252">
        <f t="shared" si="113"/>
        <v>0</v>
      </c>
      <c r="K329" s="358"/>
      <c r="L329" s="359"/>
      <c r="M329" s="325"/>
      <c r="N329" s="228">
        <f t="shared" si="109"/>
        <v>0</v>
      </c>
      <c r="O329" s="268">
        <f t="shared" si="110"/>
        <v>0</v>
      </c>
      <c r="P329" s="345">
        <v>0</v>
      </c>
      <c r="Q329" s="272">
        <f t="shared" si="111"/>
        <v>0</v>
      </c>
      <c r="R329" s="234"/>
      <c r="S329" s="235"/>
      <c r="T329" s="236">
        <v>0</v>
      </c>
      <c r="U329" s="236">
        <v>0</v>
      </c>
      <c r="V329" s="87">
        <f t="shared" si="102"/>
        <v>1</v>
      </c>
      <c r="W329" s="276">
        <f t="shared" si="114"/>
        <v>0</v>
      </c>
      <c r="X329" s="276">
        <f t="shared" si="103"/>
        <v>0</v>
      </c>
      <c r="Y329" s="276">
        <f t="shared" si="115"/>
        <v>0</v>
      </c>
      <c r="Z329" s="276">
        <f t="shared" si="103"/>
        <v>0</v>
      </c>
      <c r="AB329" s="80"/>
      <c r="AC329" s="80"/>
      <c r="AD329" s="81"/>
      <c r="AE329" s="80"/>
      <c r="AF329" s="81"/>
      <c r="AG329" s="82"/>
      <c r="AH329" s="83"/>
      <c r="AI329" s="83"/>
      <c r="AJ329" s="84"/>
      <c r="AK329" s="80"/>
      <c r="AL329" s="80"/>
      <c r="AM329" s="80"/>
      <c r="AN329" s="80"/>
    </row>
    <row r="330" spans="2:40" s="49" customFormat="1" ht="15.6" hidden="1" customHeight="1" outlineLevel="1">
      <c r="B330" s="620"/>
      <c r="C330" s="600"/>
      <c r="D330" s="601"/>
      <c r="E330" s="374"/>
      <c r="F330" s="248"/>
      <c r="G330" s="252">
        <f t="shared" si="112"/>
        <v>0</v>
      </c>
      <c r="H330" s="86" t="s">
        <v>187</v>
      </c>
      <c r="I330" s="236">
        <v>0</v>
      </c>
      <c r="J330" s="252">
        <f t="shared" si="113"/>
        <v>0</v>
      </c>
      <c r="K330" s="358"/>
      <c r="L330" s="359"/>
      <c r="M330" s="325"/>
      <c r="N330" s="228">
        <f t="shared" si="109"/>
        <v>0</v>
      </c>
      <c r="O330" s="268">
        <f t="shared" si="110"/>
        <v>0</v>
      </c>
      <c r="P330" s="345">
        <v>0</v>
      </c>
      <c r="Q330" s="272">
        <f t="shared" si="111"/>
        <v>0</v>
      </c>
      <c r="R330" s="234"/>
      <c r="S330" s="235"/>
      <c r="T330" s="236">
        <v>0</v>
      </c>
      <c r="U330" s="236">
        <v>0</v>
      </c>
      <c r="V330" s="87">
        <f t="shared" si="102"/>
        <v>1</v>
      </c>
      <c r="W330" s="276">
        <f t="shared" si="114"/>
        <v>0</v>
      </c>
      <c r="X330" s="276">
        <f t="shared" si="103"/>
        <v>0</v>
      </c>
      <c r="Y330" s="276">
        <f t="shared" si="115"/>
        <v>0</v>
      </c>
      <c r="Z330" s="276">
        <f t="shared" si="103"/>
        <v>0</v>
      </c>
      <c r="AB330" s="80"/>
      <c r="AC330" s="80"/>
      <c r="AD330" s="81"/>
      <c r="AE330" s="80"/>
      <c r="AF330" s="81"/>
      <c r="AG330" s="82"/>
      <c r="AH330" s="83"/>
      <c r="AI330" s="83"/>
      <c r="AJ330" s="84"/>
      <c r="AK330" s="80"/>
      <c r="AL330" s="80"/>
      <c r="AM330" s="80"/>
      <c r="AN330" s="80"/>
    </row>
    <row r="331" spans="2:40" s="49" customFormat="1" ht="15.6" hidden="1" customHeight="1" outlineLevel="1">
      <c r="B331" s="620"/>
      <c r="C331" s="600"/>
      <c r="D331" s="601"/>
      <c r="E331" s="374"/>
      <c r="F331" s="248"/>
      <c r="G331" s="252">
        <f t="shared" si="112"/>
        <v>0</v>
      </c>
      <c r="H331" s="86" t="s">
        <v>187</v>
      </c>
      <c r="I331" s="236">
        <v>0</v>
      </c>
      <c r="J331" s="252">
        <f t="shared" si="113"/>
        <v>0</v>
      </c>
      <c r="K331" s="358"/>
      <c r="L331" s="359"/>
      <c r="M331" s="325"/>
      <c r="N331" s="228">
        <f t="shared" si="109"/>
        <v>0</v>
      </c>
      <c r="O331" s="268">
        <f t="shared" si="110"/>
        <v>0</v>
      </c>
      <c r="P331" s="345">
        <v>0</v>
      </c>
      <c r="Q331" s="272">
        <f t="shared" si="111"/>
        <v>0</v>
      </c>
      <c r="R331" s="234"/>
      <c r="S331" s="235"/>
      <c r="T331" s="236">
        <v>0</v>
      </c>
      <c r="U331" s="236">
        <v>0</v>
      </c>
      <c r="V331" s="87">
        <f t="shared" si="102"/>
        <v>1</v>
      </c>
      <c r="W331" s="276">
        <f t="shared" si="114"/>
        <v>0</v>
      </c>
      <c r="X331" s="276">
        <f t="shared" si="103"/>
        <v>0</v>
      </c>
      <c r="Y331" s="276">
        <f t="shared" si="115"/>
        <v>0</v>
      </c>
      <c r="Z331" s="276">
        <f t="shared" si="103"/>
        <v>0</v>
      </c>
      <c r="AB331" s="80"/>
      <c r="AC331" s="80"/>
      <c r="AD331" s="81"/>
      <c r="AE331" s="80"/>
      <c r="AF331" s="81"/>
      <c r="AG331" s="82"/>
      <c r="AH331" s="83"/>
      <c r="AI331" s="83"/>
      <c r="AJ331" s="84"/>
      <c r="AK331" s="80"/>
      <c r="AL331" s="80"/>
      <c r="AM331" s="80"/>
      <c r="AN331" s="80"/>
    </row>
    <row r="332" spans="2:40" s="49" customFormat="1" ht="15.6" hidden="1" customHeight="1" outlineLevel="1">
      <c r="B332" s="620"/>
      <c r="C332" s="600"/>
      <c r="D332" s="601"/>
      <c r="E332" s="374"/>
      <c r="F332" s="248"/>
      <c r="G332" s="252">
        <f t="shared" si="112"/>
        <v>0</v>
      </c>
      <c r="H332" s="86" t="s">
        <v>187</v>
      </c>
      <c r="I332" s="236">
        <v>0</v>
      </c>
      <c r="J332" s="252">
        <f t="shared" si="113"/>
        <v>0</v>
      </c>
      <c r="K332" s="358"/>
      <c r="L332" s="359"/>
      <c r="M332" s="325"/>
      <c r="N332" s="228">
        <f t="shared" si="109"/>
        <v>0</v>
      </c>
      <c r="O332" s="268">
        <f t="shared" si="110"/>
        <v>0</v>
      </c>
      <c r="P332" s="345">
        <v>0</v>
      </c>
      <c r="Q332" s="272">
        <f t="shared" si="111"/>
        <v>0</v>
      </c>
      <c r="R332" s="234"/>
      <c r="S332" s="235"/>
      <c r="T332" s="236">
        <v>0</v>
      </c>
      <c r="U332" s="236">
        <v>0</v>
      </c>
      <c r="V332" s="87">
        <f t="shared" si="102"/>
        <v>1</v>
      </c>
      <c r="W332" s="276">
        <f t="shared" si="114"/>
        <v>0</v>
      </c>
      <c r="X332" s="276">
        <f t="shared" si="103"/>
        <v>0</v>
      </c>
      <c r="Y332" s="276">
        <f t="shared" si="115"/>
        <v>0</v>
      </c>
      <c r="Z332" s="276">
        <f t="shared" si="103"/>
        <v>0</v>
      </c>
      <c r="AB332" s="80"/>
      <c r="AC332" s="80"/>
      <c r="AD332" s="81"/>
      <c r="AE332" s="80"/>
      <c r="AF332" s="81"/>
      <c r="AG332" s="82"/>
      <c r="AH332" s="83"/>
      <c r="AI332" s="83"/>
      <c r="AJ332" s="84"/>
      <c r="AK332" s="80"/>
      <c r="AL332" s="80"/>
      <c r="AM332" s="80"/>
      <c r="AN332" s="80"/>
    </row>
    <row r="333" spans="2:40" s="49" customFormat="1" ht="15.6" hidden="1" customHeight="1" outlineLevel="1">
      <c r="B333" s="620"/>
      <c r="C333" s="600"/>
      <c r="D333" s="601"/>
      <c r="E333" s="374"/>
      <c r="F333" s="248"/>
      <c r="G333" s="252">
        <f>IF(AND(F333&lt;&gt;0,$D$31&lt;&gt;0),F333/$D$31,0)</f>
        <v>0</v>
      </c>
      <c r="H333" s="86" t="s">
        <v>187</v>
      </c>
      <c r="I333" s="236">
        <v>0</v>
      </c>
      <c r="J333" s="252">
        <f t="shared" si="113"/>
        <v>0</v>
      </c>
      <c r="K333" s="358"/>
      <c r="L333" s="359"/>
      <c r="M333" s="325"/>
      <c r="N333" s="228">
        <f t="shared" si="109"/>
        <v>0</v>
      </c>
      <c r="O333" s="268">
        <f t="shared" si="110"/>
        <v>0</v>
      </c>
      <c r="P333" s="345">
        <v>0</v>
      </c>
      <c r="Q333" s="272">
        <f t="shared" si="111"/>
        <v>0</v>
      </c>
      <c r="R333" s="234"/>
      <c r="S333" s="235"/>
      <c r="T333" s="236">
        <v>0</v>
      </c>
      <c r="U333" s="236">
        <v>0</v>
      </c>
      <c r="V333" s="87">
        <f t="shared" si="102"/>
        <v>1</v>
      </c>
      <c r="W333" s="276">
        <f t="shared" si="114"/>
        <v>0</v>
      </c>
      <c r="X333" s="276">
        <f t="shared" si="103"/>
        <v>0</v>
      </c>
      <c r="Y333" s="276">
        <f t="shared" si="115"/>
        <v>0</v>
      </c>
      <c r="Z333" s="276">
        <f t="shared" si="103"/>
        <v>0</v>
      </c>
      <c r="AB333" s="80"/>
      <c r="AC333" s="80"/>
      <c r="AD333" s="81"/>
      <c r="AE333" s="80"/>
      <c r="AF333" s="81"/>
      <c r="AG333" s="82"/>
      <c r="AH333" s="83"/>
      <c r="AI333" s="83"/>
      <c r="AJ333" s="84"/>
      <c r="AK333" s="80"/>
      <c r="AL333" s="80"/>
      <c r="AM333" s="80"/>
      <c r="AN333" s="80"/>
    </row>
    <row r="334" spans="2:40" s="49" customFormat="1" ht="15.6" hidden="1" customHeight="1" outlineLevel="1">
      <c r="B334" s="620"/>
      <c r="C334" s="600"/>
      <c r="D334" s="601"/>
      <c r="E334" s="374"/>
      <c r="F334" s="248"/>
      <c r="G334" s="252">
        <f>IF(AND(F334&lt;&gt;0,$D$31&lt;&gt;0),F334/$D$31,0)</f>
        <v>0</v>
      </c>
      <c r="H334" s="86" t="s">
        <v>187</v>
      </c>
      <c r="I334" s="236">
        <v>0</v>
      </c>
      <c r="J334" s="252">
        <f t="shared" si="113"/>
        <v>0</v>
      </c>
      <c r="K334" s="358"/>
      <c r="L334" s="359"/>
      <c r="M334" s="325"/>
      <c r="N334" s="228">
        <f t="shared" si="109"/>
        <v>0</v>
      </c>
      <c r="O334" s="268">
        <f t="shared" si="110"/>
        <v>0</v>
      </c>
      <c r="P334" s="345">
        <v>0</v>
      </c>
      <c r="Q334" s="272">
        <f t="shared" si="111"/>
        <v>0</v>
      </c>
      <c r="R334" s="234"/>
      <c r="S334" s="235"/>
      <c r="T334" s="236">
        <v>0</v>
      </c>
      <c r="U334" s="236">
        <v>0</v>
      </c>
      <c r="V334" s="87">
        <f t="shared" si="102"/>
        <v>1</v>
      </c>
      <c r="W334" s="276">
        <f t="shared" si="114"/>
        <v>0</v>
      </c>
      <c r="X334" s="276">
        <f t="shared" si="103"/>
        <v>0</v>
      </c>
      <c r="Y334" s="276">
        <f t="shared" si="115"/>
        <v>0</v>
      </c>
      <c r="Z334" s="276">
        <f t="shared" si="103"/>
        <v>0</v>
      </c>
      <c r="AB334" s="80"/>
      <c r="AC334" s="80"/>
      <c r="AD334" s="81"/>
      <c r="AE334" s="80"/>
      <c r="AF334" s="81"/>
      <c r="AG334" s="82"/>
      <c r="AH334" s="83"/>
      <c r="AI334" s="83"/>
      <c r="AJ334" s="84"/>
      <c r="AK334" s="80"/>
      <c r="AL334" s="80"/>
      <c r="AM334" s="80"/>
      <c r="AN334" s="80"/>
    </row>
    <row r="335" spans="2:40" s="49" customFormat="1" ht="15.6" hidden="1" customHeight="1" outlineLevel="1">
      <c r="B335" s="620"/>
      <c r="C335" s="600"/>
      <c r="D335" s="601"/>
      <c r="E335" s="374"/>
      <c r="F335" s="248"/>
      <c r="G335" s="252">
        <f>IF(AND(F335&lt;&gt;0,$D$31&lt;&gt;0),F335/$D$31,0)</f>
        <v>0</v>
      </c>
      <c r="H335" s="86" t="s">
        <v>187</v>
      </c>
      <c r="I335" s="236">
        <v>0</v>
      </c>
      <c r="J335" s="252">
        <f t="shared" si="113"/>
        <v>0</v>
      </c>
      <c r="K335" s="358"/>
      <c r="L335" s="359"/>
      <c r="M335" s="325"/>
      <c r="N335" s="228">
        <f t="shared" si="109"/>
        <v>0</v>
      </c>
      <c r="O335" s="268">
        <f t="shared" si="110"/>
        <v>0</v>
      </c>
      <c r="P335" s="345">
        <v>0</v>
      </c>
      <c r="Q335" s="272">
        <f t="shared" si="111"/>
        <v>0</v>
      </c>
      <c r="R335" s="234"/>
      <c r="S335" s="235"/>
      <c r="T335" s="236">
        <v>0</v>
      </c>
      <c r="U335" s="236">
        <v>0</v>
      </c>
      <c r="V335" s="87">
        <f t="shared" si="102"/>
        <v>1</v>
      </c>
      <c r="W335" s="276">
        <f t="shared" si="114"/>
        <v>0</v>
      </c>
      <c r="X335" s="276">
        <f t="shared" si="103"/>
        <v>0</v>
      </c>
      <c r="Y335" s="276">
        <f t="shared" si="115"/>
        <v>0</v>
      </c>
      <c r="Z335" s="276">
        <f t="shared" si="103"/>
        <v>0</v>
      </c>
      <c r="AB335" s="80"/>
      <c r="AC335" s="80"/>
      <c r="AD335" s="81"/>
      <c r="AE335" s="80"/>
      <c r="AF335" s="81"/>
      <c r="AG335" s="82"/>
      <c r="AH335" s="83"/>
      <c r="AI335" s="83"/>
      <c r="AJ335" s="84"/>
      <c r="AK335" s="80"/>
      <c r="AL335" s="80"/>
      <c r="AM335" s="80"/>
      <c r="AN335" s="80"/>
    </row>
    <row r="336" spans="2:40" s="49" customFormat="1" ht="15.6" hidden="1" customHeight="1" outlineLevel="1">
      <c r="B336" s="620"/>
      <c r="C336" s="600"/>
      <c r="D336" s="601"/>
      <c r="E336" s="374"/>
      <c r="F336" s="248"/>
      <c r="G336" s="252">
        <f t="shared" ref="G336:G338" si="116">IF(AND(F336&lt;&gt;0,$D$31&lt;&gt;0),F336/$D$31,0)</f>
        <v>0</v>
      </c>
      <c r="H336" s="86" t="s">
        <v>187</v>
      </c>
      <c r="I336" s="236">
        <v>0</v>
      </c>
      <c r="J336" s="252">
        <f t="shared" si="113"/>
        <v>0</v>
      </c>
      <c r="K336" s="358"/>
      <c r="L336" s="359"/>
      <c r="M336" s="325"/>
      <c r="N336" s="228">
        <f t="shared" si="109"/>
        <v>0</v>
      </c>
      <c r="O336" s="268">
        <f t="shared" si="110"/>
        <v>0</v>
      </c>
      <c r="P336" s="345">
        <v>0</v>
      </c>
      <c r="Q336" s="272">
        <f t="shared" si="111"/>
        <v>0</v>
      </c>
      <c r="R336" s="234"/>
      <c r="S336" s="235"/>
      <c r="T336" s="236">
        <v>0</v>
      </c>
      <c r="U336" s="236">
        <v>0</v>
      </c>
      <c r="V336" s="87">
        <f t="shared" si="102"/>
        <v>1</v>
      </c>
      <c r="W336" s="276">
        <f t="shared" si="114"/>
        <v>0</v>
      </c>
      <c r="X336" s="276">
        <f t="shared" si="103"/>
        <v>0</v>
      </c>
      <c r="Y336" s="276">
        <f t="shared" si="115"/>
        <v>0</v>
      </c>
      <c r="Z336" s="276">
        <f t="shared" si="103"/>
        <v>0</v>
      </c>
      <c r="AB336" s="80"/>
      <c r="AC336" s="80"/>
      <c r="AD336" s="81"/>
      <c r="AE336" s="80"/>
      <c r="AF336" s="81"/>
      <c r="AG336" s="82"/>
      <c r="AH336" s="83"/>
      <c r="AI336" s="83"/>
      <c r="AJ336" s="84"/>
      <c r="AK336" s="80"/>
      <c r="AL336" s="80"/>
      <c r="AM336" s="80"/>
      <c r="AN336" s="80"/>
    </row>
    <row r="337" spans="2:40" s="49" customFormat="1" ht="15.6" hidden="1" customHeight="1" outlineLevel="1">
      <c r="B337" s="620"/>
      <c r="C337" s="600"/>
      <c r="D337" s="601"/>
      <c r="E337" s="374"/>
      <c r="F337" s="248"/>
      <c r="G337" s="252">
        <f t="shared" si="116"/>
        <v>0</v>
      </c>
      <c r="H337" s="86" t="s">
        <v>187</v>
      </c>
      <c r="I337" s="236">
        <v>0</v>
      </c>
      <c r="J337" s="252">
        <f t="shared" si="113"/>
        <v>0</v>
      </c>
      <c r="K337" s="358"/>
      <c r="L337" s="359"/>
      <c r="M337" s="325"/>
      <c r="N337" s="228">
        <f t="shared" si="109"/>
        <v>0</v>
      </c>
      <c r="O337" s="268">
        <f t="shared" si="110"/>
        <v>0</v>
      </c>
      <c r="P337" s="345">
        <v>0</v>
      </c>
      <c r="Q337" s="272">
        <f t="shared" si="111"/>
        <v>0</v>
      </c>
      <c r="R337" s="234"/>
      <c r="S337" s="235"/>
      <c r="T337" s="236">
        <v>0</v>
      </c>
      <c r="U337" s="236">
        <v>0</v>
      </c>
      <c r="V337" s="87">
        <f t="shared" si="102"/>
        <v>1</v>
      </c>
      <c r="W337" s="276">
        <f t="shared" si="114"/>
        <v>0</v>
      </c>
      <c r="X337" s="276">
        <f t="shared" si="103"/>
        <v>0</v>
      </c>
      <c r="Y337" s="276">
        <f t="shared" si="115"/>
        <v>0</v>
      </c>
      <c r="Z337" s="276">
        <f t="shared" si="103"/>
        <v>0</v>
      </c>
      <c r="AB337" s="80"/>
      <c r="AC337" s="80"/>
      <c r="AD337" s="81"/>
      <c r="AE337" s="80"/>
      <c r="AF337" s="81"/>
      <c r="AG337" s="82"/>
      <c r="AH337" s="83"/>
      <c r="AI337" s="83"/>
      <c r="AJ337" s="84"/>
      <c r="AK337" s="80"/>
      <c r="AL337" s="80"/>
      <c r="AM337" s="80"/>
      <c r="AN337" s="80"/>
    </row>
    <row r="338" spans="2:40" s="49" customFormat="1" ht="15.6" hidden="1" customHeight="1" outlineLevel="1">
      <c r="B338" s="621"/>
      <c r="C338" s="602"/>
      <c r="D338" s="603"/>
      <c r="E338" s="374"/>
      <c r="F338" s="248"/>
      <c r="G338" s="252">
        <f t="shared" si="116"/>
        <v>0</v>
      </c>
      <c r="H338" s="86" t="s">
        <v>187</v>
      </c>
      <c r="I338" s="236">
        <v>0</v>
      </c>
      <c r="J338" s="252">
        <f t="shared" si="113"/>
        <v>0</v>
      </c>
      <c r="K338" s="358"/>
      <c r="L338" s="359"/>
      <c r="M338" s="325"/>
      <c r="N338" s="228">
        <f t="shared" si="109"/>
        <v>0</v>
      </c>
      <c r="O338" s="268">
        <f t="shared" si="110"/>
        <v>0</v>
      </c>
      <c r="P338" s="345">
        <v>0</v>
      </c>
      <c r="Q338" s="272">
        <f t="shared" si="111"/>
        <v>0</v>
      </c>
      <c r="R338" s="234"/>
      <c r="S338" s="235"/>
      <c r="T338" s="236">
        <v>0</v>
      </c>
      <c r="U338" s="236">
        <v>0</v>
      </c>
      <c r="V338" s="87">
        <f t="shared" si="102"/>
        <v>1</v>
      </c>
      <c r="W338" s="276">
        <f t="shared" si="114"/>
        <v>0</v>
      </c>
      <c r="X338" s="276">
        <f t="shared" si="103"/>
        <v>0</v>
      </c>
      <c r="Y338" s="276">
        <f t="shared" si="115"/>
        <v>0</v>
      </c>
      <c r="Z338" s="276">
        <f t="shared" si="103"/>
        <v>0</v>
      </c>
      <c r="AB338" s="80"/>
      <c r="AC338" s="80"/>
      <c r="AD338" s="81"/>
      <c r="AE338" s="80"/>
      <c r="AF338" s="81"/>
      <c r="AG338" s="82"/>
      <c r="AH338" s="83"/>
      <c r="AI338" s="83"/>
      <c r="AJ338" s="84"/>
      <c r="AK338" s="80"/>
      <c r="AL338" s="80"/>
      <c r="AM338" s="80"/>
      <c r="AN338" s="80"/>
    </row>
    <row r="339" spans="2:40" s="49" customFormat="1" ht="15.75" collapsed="1">
      <c r="B339" s="89">
        <v>6</v>
      </c>
      <c r="C339" s="566" t="s">
        <v>71</v>
      </c>
      <c r="D339" s="567"/>
      <c r="E339" s="219" t="s">
        <v>187</v>
      </c>
      <c r="F339" s="247">
        <f>SUM(F340:F359)</f>
        <v>0</v>
      </c>
      <c r="G339" s="247">
        <f>IF(AND(F339&lt;&gt;0,$D$31&lt;&gt;0),F339/$D$31,0)</f>
        <v>0</v>
      </c>
      <c r="H339" s="86" t="s">
        <v>187</v>
      </c>
      <c r="I339" s="216" t="s">
        <v>187</v>
      </c>
      <c r="J339" s="249">
        <f>SUM(J340:J359)</f>
        <v>0</v>
      </c>
      <c r="K339" s="230" t="s">
        <v>187</v>
      </c>
      <c r="L339" s="262" t="s">
        <v>187</v>
      </c>
      <c r="M339" s="264" t="s">
        <v>187</v>
      </c>
      <c r="N339" s="266" t="s">
        <v>187</v>
      </c>
      <c r="O339" s="269">
        <f>SUM(O340:O359)</f>
        <v>0</v>
      </c>
      <c r="P339" s="232" t="s">
        <v>187</v>
      </c>
      <c r="Q339" s="273">
        <f>SUM(Q340:Q359)</f>
        <v>0</v>
      </c>
      <c r="R339" s="231" t="s">
        <v>187</v>
      </c>
      <c r="S339" s="233" t="s">
        <v>187</v>
      </c>
      <c r="T339" s="278">
        <f>IF(W339&lt;&gt;0,W339/($F$392+$O$392),0)</f>
        <v>0</v>
      </c>
      <c r="U339" s="278">
        <f>IF(Y339&lt;&gt;0,Y339/($F$392+$O$392),0)</f>
        <v>0</v>
      </c>
      <c r="V339" s="215">
        <f t="shared" si="102"/>
        <v>1</v>
      </c>
      <c r="W339" s="277">
        <f>SUM(W340:W359)</f>
        <v>0</v>
      </c>
      <c r="X339" s="277">
        <f t="shared" si="103"/>
        <v>0</v>
      </c>
      <c r="Y339" s="277">
        <f>SUM(Y340:Y359)</f>
        <v>0</v>
      </c>
      <c r="Z339" s="277">
        <f t="shared" si="103"/>
        <v>0</v>
      </c>
      <c r="AB339" s="80"/>
      <c r="AC339" s="80"/>
      <c r="AD339" s="81"/>
      <c r="AE339" s="80"/>
      <c r="AF339" s="81"/>
      <c r="AG339" s="82"/>
      <c r="AH339" s="83"/>
      <c r="AI339" s="83"/>
      <c r="AJ339" s="84"/>
      <c r="AK339" s="80"/>
      <c r="AL339" s="80"/>
      <c r="AM339" s="80"/>
      <c r="AN339" s="80"/>
    </row>
    <row r="340" spans="2:40" s="49" customFormat="1" ht="15.6" hidden="1" customHeight="1" outlineLevel="1">
      <c r="B340" s="619">
        <v>6</v>
      </c>
      <c r="C340" s="598" t="s">
        <v>71</v>
      </c>
      <c r="D340" s="599"/>
      <c r="E340" s="374"/>
      <c r="F340" s="248"/>
      <c r="G340" s="252">
        <f>IF(AND(F340&lt;&gt;0,$D$31&lt;&gt;0),F340/$D$31,0)</f>
        <v>0</v>
      </c>
      <c r="H340" s="86" t="s">
        <v>187</v>
      </c>
      <c r="I340" s="236">
        <v>0</v>
      </c>
      <c r="J340" s="252">
        <f t="shared" si="113"/>
        <v>0</v>
      </c>
      <c r="K340" s="358"/>
      <c r="L340" s="359"/>
      <c r="M340" s="325"/>
      <c r="N340" s="228">
        <f>IF(M340&lt;&gt;0,INT(59/M340),0)</f>
        <v>0</v>
      </c>
      <c r="O340" s="268">
        <f>F340*N340</f>
        <v>0</v>
      </c>
      <c r="P340" s="345">
        <v>0</v>
      </c>
      <c r="Q340" s="272">
        <f>O340*P340</f>
        <v>0</v>
      </c>
      <c r="R340" s="234"/>
      <c r="S340" s="235"/>
      <c r="T340" s="236">
        <v>0</v>
      </c>
      <c r="U340" s="236">
        <v>0</v>
      </c>
      <c r="V340" s="87">
        <f t="shared" si="102"/>
        <v>1</v>
      </c>
      <c r="W340" s="276">
        <f t="shared" si="114"/>
        <v>0</v>
      </c>
      <c r="X340" s="276">
        <f t="shared" si="103"/>
        <v>0</v>
      </c>
      <c r="Y340" s="276">
        <f t="shared" si="115"/>
        <v>0</v>
      </c>
      <c r="Z340" s="276">
        <f t="shared" si="103"/>
        <v>0</v>
      </c>
      <c r="AB340" s="80"/>
      <c r="AC340" s="80"/>
      <c r="AD340" s="81"/>
      <c r="AE340" s="80"/>
      <c r="AF340" s="81"/>
      <c r="AG340" s="82"/>
      <c r="AH340" s="83"/>
      <c r="AI340" s="83"/>
      <c r="AJ340" s="84"/>
      <c r="AK340" s="80"/>
      <c r="AL340" s="80"/>
      <c r="AM340" s="80"/>
      <c r="AN340" s="80"/>
    </row>
    <row r="341" spans="2:40" s="49" customFormat="1" ht="15.6" hidden="1" customHeight="1" outlineLevel="1">
      <c r="B341" s="620"/>
      <c r="C341" s="600"/>
      <c r="D341" s="601"/>
      <c r="E341" s="374"/>
      <c r="F341" s="248"/>
      <c r="G341" s="252">
        <f>IF(AND(F341&lt;&gt;0,$D$31&lt;&gt;0),F341/$D$31,0)</f>
        <v>0</v>
      </c>
      <c r="H341" s="86" t="s">
        <v>187</v>
      </c>
      <c r="I341" s="236">
        <v>0</v>
      </c>
      <c r="J341" s="252">
        <f t="shared" si="113"/>
        <v>0</v>
      </c>
      <c r="K341" s="358"/>
      <c r="L341" s="359"/>
      <c r="M341" s="325"/>
      <c r="N341" s="228">
        <f t="shared" ref="N341:N359" si="117">IF(M341&lt;&gt;0,INT(59/M341),0)</f>
        <v>0</v>
      </c>
      <c r="O341" s="268">
        <f t="shared" ref="O341:O359" si="118">F341*N341</f>
        <v>0</v>
      </c>
      <c r="P341" s="345">
        <v>0</v>
      </c>
      <c r="Q341" s="272">
        <f t="shared" ref="Q341:Q359" si="119">O341*P341</f>
        <v>0</v>
      </c>
      <c r="R341" s="234"/>
      <c r="S341" s="235"/>
      <c r="T341" s="236">
        <v>0</v>
      </c>
      <c r="U341" s="236">
        <v>0</v>
      </c>
      <c r="V341" s="87">
        <f t="shared" si="102"/>
        <v>1</v>
      </c>
      <c r="W341" s="276">
        <f t="shared" si="114"/>
        <v>0</v>
      </c>
      <c r="X341" s="276">
        <f t="shared" si="103"/>
        <v>0</v>
      </c>
      <c r="Y341" s="276">
        <f t="shared" si="115"/>
        <v>0</v>
      </c>
      <c r="Z341" s="276">
        <f t="shared" si="103"/>
        <v>0</v>
      </c>
      <c r="AB341" s="80"/>
      <c r="AC341" s="80"/>
      <c r="AD341" s="81"/>
      <c r="AE341" s="80"/>
      <c r="AF341" s="81"/>
      <c r="AG341" s="82"/>
      <c r="AH341" s="83"/>
      <c r="AI341" s="83"/>
      <c r="AJ341" s="84"/>
      <c r="AK341" s="80"/>
      <c r="AL341" s="80"/>
      <c r="AM341" s="80"/>
      <c r="AN341" s="80"/>
    </row>
    <row r="342" spans="2:40" s="49" customFormat="1" ht="15.6" hidden="1" customHeight="1" outlineLevel="1">
      <c r="B342" s="620"/>
      <c r="C342" s="600"/>
      <c r="D342" s="601"/>
      <c r="E342" s="374"/>
      <c r="F342" s="248"/>
      <c r="G342" s="252">
        <f t="shared" ref="G342:G353" si="120">IF(AND(F342&lt;&gt;0,$D$31&lt;&gt;0),F342/$D$31,0)</f>
        <v>0</v>
      </c>
      <c r="H342" s="86" t="s">
        <v>187</v>
      </c>
      <c r="I342" s="236">
        <v>0</v>
      </c>
      <c r="J342" s="252">
        <f t="shared" si="113"/>
        <v>0</v>
      </c>
      <c r="K342" s="358"/>
      <c r="L342" s="359"/>
      <c r="M342" s="325"/>
      <c r="N342" s="228">
        <f t="shared" si="117"/>
        <v>0</v>
      </c>
      <c r="O342" s="268">
        <f t="shared" si="118"/>
        <v>0</v>
      </c>
      <c r="P342" s="345">
        <v>0</v>
      </c>
      <c r="Q342" s="272">
        <f t="shared" si="119"/>
        <v>0</v>
      </c>
      <c r="R342" s="234"/>
      <c r="S342" s="235"/>
      <c r="T342" s="236">
        <v>0</v>
      </c>
      <c r="U342" s="236">
        <v>0</v>
      </c>
      <c r="V342" s="87">
        <f t="shared" si="102"/>
        <v>1</v>
      </c>
      <c r="W342" s="276">
        <f t="shared" si="114"/>
        <v>0</v>
      </c>
      <c r="X342" s="276">
        <f t="shared" si="103"/>
        <v>0</v>
      </c>
      <c r="Y342" s="276">
        <f t="shared" si="115"/>
        <v>0</v>
      </c>
      <c r="Z342" s="276">
        <f t="shared" si="103"/>
        <v>0</v>
      </c>
      <c r="AB342" s="80"/>
      <c r="AC342" s="80"/>
      <c r="AD342" s="81"/>
      <c r="AE342" s="80"/>
      <c r="AF342" s="81"/>
      <c r="AG342" s="82"/>
      <c r="AH342" s="83"/>
      <c r="AI342" s="83"/>
      <c r="AJ342" s="84"/>
      <c r="AK342" s="80"/>
      <c r="AL342" s="80"/>
      <c r="AM342" s="80"/>
      <c r="AN342" s="80"/>
    </row>
    <row r="343" spans="2:40" s="49" customFormat="1" ht="15.6" hidden="1" customHeight="1" outlineLevel="1">
      <c r="B343" s="620"/>
      <c r="C343" s="600"/>
      <c r="D343" s="601"/>
      <c r="E343" s="374"/>
      <c r="F343" s="248"/>
      <c r="G343" s="252">
        <f t="shared" si="120"/>
        <v>0</v>
      </c>
      <c r="H343" s="86" t="s">
        <v>187</v>
      </c>
      <c r="I343" s="236">
        <v>0</v>
      </c>
      <c r="J343" s="252">
        <f t="shared" si="113"/>
        <v>0</v>
      </c>
      <c r="K343" s="358"/>
      <c r="L343" s="359"/>
      <c r="M343" s="325"/>
      <c r="N343" s="228">
        <f t="shared" si="117"/>
        <v>0</v>
      </c>
      <c r="O343" s="268">
        <f t="shared" si="118"/>
        <v>0</v>
      </c>
      <c r="P343" s="345">
        <v>0</v>
      </c>
      <c r="Q343" s="272">
        <f t="shared" si="119"/>
        <v>0</v>
      </c>
      <c r="R343" s="234"/>
      <c r="S343" s="235"/>
      <c r="T343" s="236">
        <v>0</v>
      </c>
      <c r="U343" s="236">
        <v>0</v>
      </c>
      <c r="V343" s="87">
        <f t="shared" si="102"/>
        <v>1</v>
      </c>
      <c r="W343" s="276">
        <f t="shared" si="114"/>
        <v>0</v>
      </c>
      <c r="X343" s="276">
        <f t="shared" si="103"/>
        <v>0</v>
      </c>
      <c r="Y343" s="276">
        <f t="shared" si="115"/>
        <v>0</v>
      </c>
      <c r="Z343" s="276">
        <f t="shared" si="103"/>
        <v>0</v>
      </c>
      <c r="AB343" s="80"/>
      <c r="AC343" s="80"/>
      <c r="AD343" s="81"/>
      <c r="AE343" s="80"/>
      <c r="AF343" s="81"/>
      <c r="AG343" s="82"/>
      <c r="AH343" s="83"/>
      <c r="AI343" s="83"/>
      <c r="AJ343" s="84"/>
      <c r="AK343" s="80"/>
      <c r="AL343" s="80"/>
      <c r="AM343" s="80"/>
      <c r="AN343" s="80"/>
    </row>
    <row r="344" spans="2:40" s="49" customFormat="1" ht="15.6" hidden="1" customHeight="1" outlineLevel="1">
      <c r="B344" s="620"/>
      <c r="C344" s="600"/>
      <c r="D344" s="601"/>
      <c r="E344" s="374"/>
      <c r="F344" s="248"/>
      <c r="G344" s="252">
        <f t="shared" si="120"/>
        <v>0</v>
      </c>
      <c r="H344" s="86" t="s">
        <v>187</v>
      </c>
      <c r="I344" s="236">
        <v>0</v>
      </c>
      <c r="J344" s="252">
        <f t="shared" si="113"/>
        <v>0</v>
      </c>
      <c r="K344" s="358"/>
      <c r="L344" s="359"/>
      <c r="M344" s="325"/>
      <c r="N344" s="228">
        <f t="shared" si="117"/>
        <v>0</v>
      </c>
      <c r="O344" s="268">
        <f t="shared" si="118"/>
        <v>0</v>
      </c>
      <c r="P344" s="345">
        <v>0</v>
      </c>
      <c r="Q344" s="272">
        <f t="shared" si="119"/>
        <v>0</v>
      </c>
      <c r="R344" s="234"/>
      <c r="S344" s="235"/>
      <c r="T344" s="236">
        <v>0</v>
      </c>
      <c r="U344" s="236">
        <v>0</v>
      </c>
      <c r="V344" s="87">
        <f t="shared" si="102"/>
        <v>1</v>
      </c>
      <c r="W344" s="276">
        <f t="shared" si="114"/>
        <v>0</v>
      </c>
      <c r="X344" s="276">
        <f t="shared" si="103"/>
        <v>0</v>
      </c>
      <c r="Y344" s="276">
        <f t="shared" si="115"/>
        <v>0</v>
      </c>
      <c r="Z344" s="276">
        <f t="shared" si="103"/>
        <v>0</v>
      </c>
      <c r="AB344" s="80"/>
      <c r="AC344" s="80"/>
      <c r="AD344" s="81"/>
      <c r="AE344" s="80"/>
      <c r="AF344" s="81"/>
      <c r="AG344" s="82"/>
      <c r="AH344" s="83"/>
      <c r="AI344" s="83"/>
      <c r="AJ344" s="84"/>
      <c r="AK344" s="80"/>
      <c r="AL344" s="80"/>
      <c r="AM344" s="80"/>
      <c r="AN344" s="80"/>
    </row>
    <row r="345" spans="2:40" s="49" customFormat="1" ht="15.6" hidden="1" customHeight="1" outlineLevel="1">
      <c r="B345" s="620"/>
      <c r="C345" s="600"/>
      <c r="D345" s="601"/>
      <c r="E345" s="374"/>
      <c r="F345" s="248"/>
      <c r="G345" s="252">
        <f t="shared" si="120"/>
        <v>0</v>
      </c>
      <c r="H345" s="86" t="s">
        <v>187</v>
      </c>
      <c r="I345" s="236">
        <v>0</v>
      </c>
      <c r="J345" s="252">
        <f t="shared" si="113"/>
        <v>0</v>
      </c>
      <c r="K345" s="358"/>
      <c r="L345" s="359"/>
      <c r="M345" s="325"/>
      <c r="N345" s="228">
        <f t="shared" si="117"/>
        <v>0</v>
      </c>
      <c r="O345" s="268">
        <f t="shared" si="118"/>
        <v>0</v>
      </c>
      <c r="P345" s="345">
        <v>0</v>
      </c>
      <c r="Q345" s="272">
        <f t="shared" si="119"/>
        <v>0</v>
      </c>
      <c r="R345" s="234"/>
      <c r="S345" s="235"/>
      <c r="T345" s="236">
        <v>0</v>
      </c>
      <c r="U345" s="236">
        <v>0</v>
      </c>
      <c r="V345" s="87">
        <f t="shared" si="102"/>
        <v>1</v>
      </c>
      <c r="W345" s="276">
        <f t="shared" si="114"/>
        <v>0</v>
      </c>
      <c r="X345" s="276">
        <f t="shared" si="103"/>
        <v>0</v>
      </c>
      <c r="Y345" s="276">
        <f t="shared" si="115"/>
        <v>0</v>
      </c>
      <c r="Z345" s="276">
        <f t="shared" si="103"/>
        <v>0</v>
      </c>
      <c r="AB345" s="80"/>
      <c r="AC345" s="80"/>
      <c r="AD345" s="81"/>
      <c r="AE345" s="80"/>
      <c r="AF345" s="81"/>
      <c r="AG345" s="82"/>
      <c r="AH345" s="83"/>
      <c r="AI345" s="83"/>
      <c r="AJ345" s="84"/>
      <c r="AK345" s="80"/>
      <c r="AL345" s="80"/>
      <c r="AM345" s="80"/>
      <c r="AN345" s="80"/>
    </row>
    <row r="346" spans="2:40" s="49" customFormat="1" ht="15.6" hidden="1" customHeight="1" outlineLevel="1">
      <c r="B346" s="620"/>
      <c r="C346" s="600"/>
      <c r="D346" s="601"/>
      <c r="E346" s="374"/>
      <c r="F346" s="248"/>
      <c r="G346" s="252">
        <f t="shared" si="120"/>
        <v>0</v>
      </c>
      <c r="H346" s="86" t="s">
        <v>187</v>
      </c>
      <c r="I346" s="236">
        <v>0</v>
      </c>
      <c r="J346" s="252">
        <f t="shared" si="113"/>
        <v>0</v>
      </c>
      <c r="K346" s="358"/>
      <c r="L346" s="359"/>
      <c r="M346" s="325"/>
      <c r="N346" s="228">
        <f t="shared" si="117"/>
        <v>0</v>
      </c>
      <c r="O346" s="268">
        <f t="shared" si="118"/>
        <v>0</v>
      </c>
      <c r="P346" s="345">
        <v>0</v>
      </c>
      <c r="Q346" s="272">
        <f t="shared" si="119"/>
        <v>0</v>
      </c>
      <c r="R346" s="234"/>
      <c r="S346" s="235"/>
      <c r="T346" s="236">
        <v>0</v>
      </c>
      <c r="U346" s="236">
        <v>0</v>
      </c>
      <c r="V346" s="87">
        <f t="shared" si="102"/>
        <v>1</v>
      </c>
      <c r="W346" s="276">
        <f t="shared" si="114"/>
        <v>0</v>
      </c>
      <c r="X346" s="276">
        <f t="shared" si="103"/>
        <v>0</v>
      </c>
      <c r="Y346" s="276">
        <f t="shared" si="115"/>
        <v>0</v>
      </c>
      <c r="Z346" s="276">
        <f t="shared" si="103"/>
        <v>0</v>
      </c>
      <c r="AB346" s="80"/>
      <c r="AC346" s="80"/>
      <c r="AD346" s="81"/>
      <c r="AE346" s="80"/>
      <c r="AF346" s="81"/>
      <c r="AG346" s="82"/>
      <c r="AH346" s="83"/>
      <c r="AI346" s="83"/>
      <c r="AJ346" s="84"/>
      <c r="AK346" s="80"/>
      <c r="AL346" s="80"/>
      <c r="AM346" s="80"/>
      <c r="AN346" s="80"/>
    </row>
    <row r="347" spans="2:40" s="49" customFormat="1" ht="15.6" hidden="1" customHeight="1" outlineLevel="1">
      <c r="B347" s="620"/>
      <c r="C347" s="600"/>
      <c r="D347" s="601"/>
      <c r="E347" s="374"/>
      <c r="F347" s="248"/>
      <c r="G347" s="252">
        <f t="shared" si="120"/>
        <v>0</v>
      </c>
      <c r="H347" s="86" t="s">
        <v>187</v>
      </c>
      <c r="I347" s="236">
        <v>0</v>
      </c>
      <c r="J347" s="252">
        <f t="shared" si="113"/>
        <v>0</v>
      </c>
      <c r="K347" s="358"/>
      <c r="L347" s="359"/>
      <c r="M347" s="325"/>
      <c r="N347" s="228">
        <f t="shared" si="117"/>
        <v>0</v>
      </c>
      <c r="O347" s="268">
        <f t="shared" si="118"/>
        <v>0</v>
      </c>
      <c r="P347" s="345">
        <v>0</v>
      </c>
      <c r="Q347" s="272">
        <f t="shared" si="119"/>
        <v>0</v>
      </c>
      <c r="R347" s="234"/>
      <c r="S347" s="235"/>
      <c r="T347" s="236">
        <v>0</v>
      </c>
      <c r="U347" s="236">
        <v>0</v>
      </c>
      <c r="V347" s="87">
        <f t="shared" si="102"/>
        <v>1</v>
      </c>
      <c r="W347" s="276">
        <f t="shared" si="114"/>
        <v>0</v>
      </c>
      <c r="X347" s="276">
        <f t="shared" si="103"/>
        <v>0</v>
      </c>
      <c r="Y347" s="276">
        <f t="shared" si="115"/>
        <v>0</v>
      </c>
      <c r="Z347" s="276">
        <f t="shared" si="103"/>
        <v>0</v>
      </c>
      <c r="AB347" s="80"/>
      <c r="AC347" s="80"/>
      <c r="AD347" s="81"/>
      <c r="AE347" s="80"/>
      <c r="AF347" s="81"/>
      <c r="AG347" s="82"/>
      <c r="AH347" s="83"/>
      <c r="AI347" s="83"/>
      <c r="AJ347" s="84"/>
      <c r="AK347" s="80"/>
      <c r="AL347" s="80"/>
      <c r="AM347" s="80"/>
      <c r="AN347" s="80"/>
    </row>
    <row r="348" spans="2:40" s="49" customFormat="1" ht="15.6" hidden="1" customHeight="1" outlineLevel="1">
      <c r="B348" s="620"/>
      <c r="C348" s="600"/>
      <c r="D348" s="601"/>
      <c r="E348" s="374"/>
      <c r="F348" s="248"/>
      <c r="G348" s="252">
        <f t="shared" si="120"/>
        <v>0</v>
      </c>
      <c r="H348" s="86" t="s">
        <v>187</v>
      </c>
      <c r="I348" s="236">
        <v>0</v>
      </c>
      <c r="J348" s="252">
        <f t="shared" si="113"/>
        <v>0</v>
      </c>
      <c r="K348" s="358"/>
      <c r="L348" s="359"/>
      <c r="M348" s="325"/>
      <c r="N348" s="228">
        <f t="shared" si="117"/>
        <v>0</v>
      </c>
      <c r="O348" s="268">
        <f t="shared" si="118"/>
        <v>0</v>
      </c>
      <c r="P348" s="345">
        <v>0</v>
      </c>
      <c r="Q348" s="272">
        <f t="shared" si="119"/>
        <v>0</v>
      </c>
      <c r="R348" s="234"/>
      <c r="S348" s="235"/>
      <c r="T348" s="236">
        <v>0</v>
      </c>
      <c r="U348" s="236">
        <v>0</v>
      </c>
      <c r="V348" s="87">
        <f t="shared" si="102"/>
        <v>1</v>
      </c>
      <c r="W348" s="276">
        <f t="shared" si="114"/>
        <v>0</v>
      </c>
      <c r="X348" s="276">
        <f t="shared" si="103"/>
        <v>0</v>
      </c>
      <c r="Y348" s="276">
        <f t="shared" si="115"/>
        <v>0</v>
      </c>
      <c r="Z348" s="276">
        <f t="shared" si="103"/>
        <v>0</v>
      </c>
      <c r="AB348" s="80"/>
      <c r="AC348" s="80"/>
      <c r="AD348" s="81"/>
      <c r="AE348" s="80"/>
      <c r="AF348" s="81"/>
      <c r="AG348" s="82"/>
      <c r="AH348" s="83"/>
      <c r="AI348" s="83"/>
      <c r="AJ348" s="84"/>
      <c r="AK348" s="80"/>
      <c r="AL348" s="80"/>
      <c r="AM348" s="80"/>
      <c r="AN348" s="80"/>
    </row>
    <row r="349" spans="2:40" s="49" customFormat="1" ht="15.6" hidden="1" customHeight="1" outlineLevel="1">
      <c r="B349" s="620"/>
      <c r="C349" s="600"/>
      <c r="D349" s="601"/>
      <c r="E349" s="374"/>
      <c r="F349" s="248"/>
      <c r="G349" s="252">
        <f t="shared" si="120"/>
        <v>0</v>
      </c>
      <c r="H349" s="86" t="s">
        <v>187</v>
      </c>
      <c r="I349" s="236">
        <v>0</v>
      </c>
      <c r="J349" s="252">
        <f t="shared" si="113"/>
        <v>0</v>
      </c>
      <c r="K349" s="358"/>
      <c r="L349" s="359"/>
      <c r="M349" s="325"/>
      <c r="N349" s="228">
        <f t="shared" si="117"/>
        <v>0</v>
      </c>
      <c r="O349" s="268">
        <f t="shared" si="118"/>
        <v>0</v>
      </c>
      <c r="P349" s="345">
        <v>0</v>
      </c>
      <c r="Q349" s="272">
        <f t="shared" si="119"/>
        <v>0</v>
      </c>
      <c r="R349" s="234"/>
      <c r="S349" s="235"/>
      <c r="T349" s="236">
        <v>0</v>
      </c>
      <c r="U349" s="236">
        <v>0</v>
      </c>
      <c r="V349" s="87">
        <f t="shared" si="102"/>
        <v>1</v>
      </c>
      <c r="W349" s="276">
        <f t="shared" si="114"/>
        <v>0</v>
      </c>
      <c r="X349" s="276">
        <f t="shared" si="103"/>
        <v>0</v>
      </c>
      <c r="Y349" s="276">
        <f t="shared" si="115"/>
        <v>0</v>
      </c>
      <c r="Z349" s="276">
        <f t="shared" si="103"/>
        <v>0</v>
      </c>
      <c r="AB349" s="80"/>
      <c r="AC349" s="80"/>
      <c r="AD349" s="81"/>
      <c r="AE349" s="80"/>
      <c r="AF349" s="81"/>
      <c r="AG349" s="82"/>
      <c r="AH349" s="83"/>
      <c r="AI349" s="83"/>
      <c r="AJ349" s="84"/>
      <c r="AK349" s="80"/>
      <c r="AL349" s="80"/>
      <c r="AM349" s="80"/>
      <c r="AN349" s="80"/>
    </row>
    <row r="350" spans="2:40" s="49" customFormat="1" ht="15.6" hidden="1" customHeight="1" outlineLevel="1">
      <c r="B350" s="620"/>
      <c r="C350" s="600"/>
      <c r="D350" s="601"/>
      <c r="E350" s="374"/>
      <c r="F350" s="248"/>
      <c r="G350" s="252">
        <f t="shared" si="120"/>
        <v>0</v>
      </c>
      <c r="H350" s="86" t="s">
        <v>187</v>
      </c>
      <c r="I350" s="236">
        <v>0</v>
      </c>
      <c r="J350" s="252">
        <f t="shared" si="113"/>
        <v>0</v>
      </c>
      <c r="K350" s="358"/>
      <c r="L350" s="359"/>
      <c r="M350" s="325"/>
      <c r="N350" s="228">
        <f t="shared" si="117"/>
        <v>0</v>
      </c>
      <c r="O350" s="268">
        <f t="shared" si="118"/>
        <v>0</v>
      </c>
      <c r="P350" s="345">
        <v>0</v>
      </c>
      <c r="Q350" s="272">
        <f t="shared" si="119"/>
        <v>0</v>
      </c>
      <c r="R350" s="234"/>
      <c r="S350" s="235"/>
      <c r="T350" s="236">
        <v>0</v>
      </c>
      <c r="U350" s="236">
        <v>0</v>
      </c>
      <c r="V350" s="87">
        <f t="shared" si="102"/>
        <v>1</v>
      </c>
      <c r="W350" s="276">
        <f t="shared" si="114"/>
        <v>0</v>
      </c>
      <c r="X350" s="276">
        <f t="shared" si="103"/>
        <v>0</v>
      </c>
      <c r="Y350" s="276">
        <f t="shared" si="115"/>
        <v>0</v>
      </c>
      <c r="Z350" s="276">
        <f t="shared" si="103"/>
        <v>0</v>
      </c>
      <c r="AB350" s="80"/>
      <c r="AC350" s="80"/>
      <c r="AD350" s="81"/>
      <c r="AE350" s="80"/>
      <c r="AF350" s="81"/>
      <c r="AG350" s="82"/>
      <c r="AH350" s="83"/>
      <c r="AI350" s="83"/>
      <c r="AJ350" s="84"/>
      <c r="AK350" s="80"/>
      <c r="AL350" s="80"/>
      <c r="AM350" s="80"/>
      <c r="AN350" s="80"/>
    </row>
    <row r="351" spans="2:40" s="49" customFormat="1" ht="15.6" hidden="1" customHeight="1" outlineLevel="1">
      <c r="B351" s="620"/>
      <c r="C351" s="600"/>
      <c r="D351" s="601"/>
      <c r="E351" s="374"/>
      <c r="F351" s="248"/>
      <c r="G351" s="252">
        <f t="shared" si="120"/>
        <v>0</v>
      </c>
      <c r="H351" s="86" t="s">
        <v>187</v>
      </c>
      <c r="I351" s="236">
        <v>0</v>
      </c>
      <c r="J351" s="252">
        <f t="shared" si="113"/>
        <v>0</v>
      </c>
      <c r="K351" s="358"/>
      <c r="L351" s="359"/>
      <c r="M351" s="325"/>
      <c r="N351" s="228">
        <f t="shared" si="117"/>
        <v>0</v>
      </c>
      <c r="O351" s="268">
        <f t="shared" si="118"/>
        <v>0</v>
      </c>
      <c r="P351" s="345">
        <v>0</v>
      </c>
      <c r="Q351" s="272">
        <f t="shared" si="119"/>
        <v>0</v>
      </c>
      <c r="R351" s="234"/>
      <c r="S351" s="235"/>
      <c r="T351" s="236">
        <v>0</v>
      </c>
      <c r="U351" s="236">
        <v>0</v>
      </c>
      <c r="V351" s="87">
        <f t="shared" si="102"/>
        <v>1</v>
      </c>
      <c r="W351" s="276">
        <f t="shared" si="114"/>
        <v>0</v>
      </c>
      <c r="X351" s="276">
        <f t="shared" si="103"/>
        <v>0</v>
      </c>
      <c r="Y351" s="276">
        <f t="shared" si="115"/>
        <v>0</v>
      </c>
      <c r="Z351" s="276">
        <f t="shared" si="103"/>
        <v>0</v>
      </c>
      <c r="AB351" s="80"/>
      <c r="AC351" s="80"/>
      <c r="AD351" s="81"/>
      <c r="AE351" s="80"/>
      <c r="AF351" s="81"/>
      <c r="AG351" s="82"/>
      <c r="AH351" s="83"/>
      <c r="AI351" s="83"/>
      <c r="AJ351" s="84"/>
      <c r="AK351" s="80"/>
      <c r="AL351" s="80"/>
      <c r="AM351" s="80"/>
      <c r="AN351" s="80"/>
    </row>
    <row r="352" spans="2:40" s="49" customFormat="1" ht="15.6" hidden="1" customHeight="1" outlineLevel="1">
      <c r="B352" s="620"/>
      <c r="C352" s="600"/>
      <c r="D352" s="601"/>
      <c r="E352" s="374"/>
      <c r="F352" s="248"/>
      <c r="G352" s="252">
        <f t="shared" si="120"/>
        <v>0</v>
      </c>
      <c r="H352" s="86" t="s">
        <v>187</v>
      </c>
      <c r="I352" s="236">
        <v>0</v>
      </c>
      <c r="J352" s="252">
        <f t="shared" si="113"/>
        <v>0</v>
      </c>
      <c r="K352" s="358"/>
      <c r="L352" s="359"/>
      <c r="M352" s="325"/>
      <c r="N352" s="228">
        <f t="shared" si="117"/>
        <v>0</v>
      </c>
      <c r="O352" s="268">
        <f t="shared" si="118"/>
        <v>0</v>
      </c>
      <c r="P352" s="345">
        <v>0</v>
      </c>
      <c r="Q352" s="272">
        <f t="shared" si="119"/>
        <v>0</v>
      </c>
      <c r="R352" s="234"/>
      <c r="S352" s="235"/>
      <c r="T352" s="236">
        <v>0</v>
      </c>
      <c r="U352" s="236">
        <v>0</v>
      </c>
      <c r="V352" s="87">
        <f t="shared" si="102"/>
        <v>1</v>
      </c>
      <c r="W352" s="276">
        <f t="shared" si="114"/>
        <v>0</v>
      </c>
      <c r="X352" s="276">
        <f t="shared" si="103"/>
        <v>0</v>
      </c>
      <c r="Y352" s="276">
        <f t="shared" si="115"/>
        <v>0</v>
      </c>
      <c r="Z352" s="276">
        <f t="shared" si="103"/>
        <v>0</v>
      </c>
      <c r="AB352" s="80"/>
      <c r="AC352" s="80"/>
      <c r="AD352" s="81"/>
      <c r="AE352" s="80"/>
      <c r="AF352" s="81"/>
      <c r="AG352" s="82"/>
      <c r="AH352" s="83"/>
      <c r="AI352" s="83"/>
      <c r="AJ352" s="84"/>
      <c r="AK352" s="80"/>
      <c r="AL352" s="80"/>
      <c r="AM352" s="80"/>
      <c r="AN352" s="80"/>
    </row>
    <row r="353" spans="2:40" s="49" customFormat="1" ht="15.6" hidden="1" customHeight="1" outlineLevel="1">
      <c r="B353" s="620"/>
      <c r="C353" s="600"/>
      <c r="D353" s="601"/>
      <c r="E353" s="374"/>
      <c r="F353" s="248"/>
      <c r="G353" s="252">
        <f t="shared" si="120"/>
        <v>0</v>
      </c>
      <c r="H353" s="86" t="s">
        <v>187</v>
      </c>
      <c r="I353" s="236">
        <v>0</v>
      </c>
      <c r="J353" s="252">
        <f t="shared" si="113"/>
        <v>0</v>
      </c>
      <c r="K353" s="358"/>
      <c r="L353" s="359"/>
      <c r="M353" s="325"/>
      <c r="N353" s="228">
        <f t="shared" si="117"/>
        <v>0</v>
      </c>
      <c r="O353" s="268">
        <f t="shared" si="118"/>
        <v>0</v>
      </c>
      <c r="P353" s="345">
        <v>0</v>
      </c>
      <c r="Q353" s="272">
        <f t="shared" si="119"/>
        <v>0</v>
      </c>
      <c r="R353" s="234"/>
      <c r="S353" s="235"/>
      <c r="T353" s="236">
        <v>0</v>
      </c>
      <c r="U353" s="236">
        <v>0</v>
      </c>
      <c r="V353" s="87">
        <f t="shared" si="102"/>
        <v>1</v>
      </c>
      <c r="W353" s="276">
        <f t="shared" si="114"/>
        <v>0</v>
      </c>
      <c r="X353" s="276">
        <f t="shared" si="103"/>
        <v>0</v>
      </c>
      <c r="Y353" s="276">
        <f t="shared" si="115"/>
        <v>0</v>
      </c>
      <c r="Z353" s="276">
        <f t="shared" si="103"/>
        <v>0</v>
      </c>
      <c r="AB353" s="80"/>
      <c r="AC353" s="80"/>
      <c r="AD353" s="81"/>
      <c r="AE353" s="80"/>
      <c r="AF353" s="81"/>
      <c r="AG353" s="82"/>
      <c r="AH353" s="83"/>
      <c r="AI353" s="83"/>
      <c r="AJ353" s="84"/>
      <c r="AK353" s="80"/>
      <c r="AL353" s="80"/>
      <c r="AM353" s="80"/>
      <c r="AN353" s="80"/>
    </row>
    <row r="354" spans="2:40" s="49" customFormat="1" ht="15.6" hidden="1" customHeight="1" outlineLevel="1">
      <c r="B354" s="620"/>
      <c r="C354" s="600"/>
      <c r="D354" s="601"/>
      <c r="E354" s="374"/>
      <c r="F354" s="248"/>
      <c r="G354" s="252">
        <f>IF(AND(F354&lt;&gt;0,$D$31&lt;&gt;0),F354/$D$31,0)</f>
        <v>0</v>
      </c>
      <c r="H354" s="86" t="s">
        <v>187</v>
      </c>
      <c r="I354" s="236">
        <v>0</v>
      </c>
      <c r="J354" s="252">
        <f t="shared" si="113"/>
        <v>0</v>
      </c>
      <c r="K354" s="358"/>
      <c r="L354" s="359"/>
      <c r="M354" s="325"/>
      <c r="N354" s="228">
        <f t="shared" si="117"/>
        <v>0</v>
      </c>
      <c r="O354" s="268">
        <f t="shared" si="118"/>
        <v>0</v>
      </c>
      <c r="P354" s="345">
        <v>0</v>
      </c>
      <c r="Q354" s="272">
        <f t="shared" si="119"/>
        <v>0</v>
      </c>
      <c r="R354" s="234"/>
      <c r="S354" s="235"/>
      <c r="T354" s="236">
        <v>0</v>
      </c>
      <c r="U354" s="236">
        <v>0</v>
      </c>
      <c r="V354" s="87">
        <f t="shared" si="102"/>
        <v>1</v>
      </c>
      <c r="W354" s="276">
        <f t="shared" si="114"/>
        <v>0</v>
      </c>
      <c r="X354" s="276">
        <f t="shared" si="103"/>
        <v>0</v>
      </c>
      <c r="Y354" s="276">
        <f t="shared" si="115"/>
        <v>0</v>
      </c>
      <c r="Z354" s="276">
        <f t="shared" si="103"/>
        <v>0</v>
      </c>
      <c r="AB354" s="80"/>
      <c r="AC354" s="80"/>
      <c r="AD354" s="81"/>
      <c r="AE354" s="80"/>
      <c r="AF354" s="81"/>
      <c r="AG354" s="82"/>
      <c r="AH354" s="83"/>
      <c r="AI354" s="83"/>
      <c r="AJ354" s="84"/>
      <c r="AK354" s="80"/>
      <c r="AL354" s="80"/>
      <c r="AM354" s="80"/>
      <c r="AN354" s="80"/>
    </row>
    <row r="355" spans="2:40" s="49" customFormat="1" ht="15.6" hidden="1" customHeight="1" outlineLevel="1">
      <c r="B355" s="620"/>
      <c r="C355" s="600"/>
      <c r="D355" s="601"/>
      <c r="E355" s="374"/>
      <c r="F355" s="248"/>
      <c r="G355" s="252">
        <f>IF(AND(F355&lt;&gt;0,$D$31&lt;&gt;0),F355/$D$31,0)</f>
        <v>0</v>
      </c>
      <c r="H355" s="86" t="s">
        <v>187</v>
      </c>
      <c r="I355" s="236">
        <v>0</v>
      </c>
      <c r="J355" s="252">
        <f t="shared" si="113"/>
        <v>0</v>
      </c>
      <c r="K355" s="358"/>
      <c r="L355" s="359"/>
      <c r="M355" s="325"/>
      <c r="N355" s="228">
        <f t="shared" si="117"/>
        <v>0</v>
      </c>
      <c r="O355" s="268">
        <f t="shared" si="118"/>
        <v>0</v>
      </c>
      <c r="P355" s="345">
        <v>0</v>
      </c>
      <c r="Q355" s="272">
        <f t="shared" si="119"/>
        <v>0</v>
      </c>
      <c r="R355" s="234"/>
      <c r="S355" s="235"/>
      <c r="T355" s="236">
        <v>0</v>
      </c>
      <c r="U355" s="236">
        <v>0</v>
      </c>
      <c r="V355" s="87">
        <f t="shared" si="102"/>
        <v>1</v>
      </c>
      <c r="W355" s="276">
        <f t="shared" si="114"/>
        <v>0</v>
      </c>
      <c r="X355" s="276">
        <f t="shared" si="103"/>
        <v>0</v>
      </c>
      <c r="Y355" s="276">
        <f t="shared" si="115"/>
        <v>0</v>
      </c>
      <c r="Z355" s="276">
        <f t="shared" si="103"/>
        <v>0</v>
      </c>
      <c r="AB355" s="80"/>
      <c r="AC355" s="80"/>
      <c r="AD355" s="81"/>
      <c r="AE355" s="80"/>
      <c r="AF355" s="81"/>
      <c r="AG355" s="82"/>
      <c r="AH355" s="83"/>
      <c r="AI355" s="83"/>
      <c r="AJ355" s="84"/>
      <c r="AK355" s="80"/>
      <c r="AL355" s="80"/>
      <c r="AM355" s="80"/>
      <c r="AN355" s="80"/>
    </row>
    <row r="356" spans="2:40" s="49" customFormat="1" ht="15.6" hidden="1" customHeight="1" outlineLevel="1">
      <c r="B356" s="620"/>
      <c r="C356" s="600"/>
      <c r="D356" s="601"/>
      <c r="E356" s="374"/>
      <c r="F356" s="248"/>
      <c r="G356" s="252">
        <f>IF(AND(F356&lt;&gt;0,$D$31&lt;&gt;0),F356/$D$31,0)</f>
        <v>0</v>
      </c>
      <c r="H356" s="86" t="s">
        <v>187</v>
      </c>
      <c r="I356" s="236">
        <v>0</v>
      </c>
      <c r="J356" s="252">
        <f t="shared" si="113"/>
        <v>0</v>
      </c>
      <c r="K356" s="358"/>
      <c r="L356" s="359"/>
      <c r="M356" s="325"/>
      <c r="N356" s="228">
        <f t="shared" si="117"/>
        <v>0</v>
      </c>
      <c r="O356" s="268">
        <f t="shared" si="118"/>
        <v>0</v>
      </c>
      <c r="P356" s="345">
        <v>0</v>
      </c>
      <c r="Q356" s="272">
        <f t="shared" si="119"/>
        <v>0</v>
      </c>
      <c r="R356" s="234"/>
      <c r="S356" s="235"/>
      <c r="T356" s="236">
        <v>0</v>
      </c>
      <c r="U356" s="236">
        <v>0</v>
      </c>
      <c r="V356" s="87">
        <f t="shared" si="102"/>
        <v>1</v>
      </c>
      <c r="W356" s="276">
        <f t="shared" si="114"/>
        <v>0</v>
      </c>
      <c r="X356" s="276">
        <f t="shared" si="103"/>
        <v>0</v>
      </c>
      <c r="Y356" s="276">
        <f t="shared" si="115"/>
        <v>0</v>
      </c>
      <c r="Z356" s="276">
        <f t="shared" si="103"/>
        <v>0</v>
      </c>
      <c r="AB356" s="80"/>
      <c r="AC356" s="80"/>
      <c r="AD356" s="81"/>
      <c r="AE356" s="80"/>
      <c r="AF356" s="81"/>
      <c r="AG356" s="82"/>
      <c r="AH356" s="83"/>
      <c r="AI356" s="83"/>
      <c r="AJ356" s="84"/>
      <c r="AK356" s="80"/>
      <c r="AL356" s="80"/>
      <c r="AM356" s="80"/>
      <c r="AN356" s="80"/>
    </row>
    <row r="357" spans="2:40" s="49" customFormat="1" ht="15.6" hidden="1" customHeight="1" outlineLevel="1">
      <c r="B357" s="620"/>
      <c r="C357" s="600"/>
      <c r="D357" s="601"/>
      <c r="E357" s="374"/>
      <c r="F357" s="248"/>
      <c r="G357" s="252">
        <f t="shared" ref="G357:G359" si="121">IF(AND(F357&lt;&gt;0,$D$31&lt;&gt;0),F357/$D$31,0)</f>
        <v>0</v>
      </c>
      <c r="H357" s="86" t="s">
        <v>187</v>
      </c>
      <c r="I357" s="236">
        <v>0</v>
      </c>
      <c r="J357" s="252">
        <f t="shared" si="113"/>
        <v>0</v>
      </c>
      <c r="K357" s="358"/>
      <c r="L357" s="359"/>
      <c r="M357" s="325"/>
      <c r="N357" s="228">
        <f t="shared" si="117"/>
        <v>0</v>
      </c>
      <c r="O357" s="268">
        <f t="shared" si="118"/>
        <v>0</v>
      </c>
      <c r="P357" s="345">
        <v>0</v>
      </c>
      <c r="Q357" s="272">
        <f t="shared" si="119"/>
        <v>0</v>
      </c>
      <c r="R357" s="234"/>
      <c r="S357" s="235"/>
      <c r="T357" s="236">
        <v>0</v>
      </c>
      <c r="U357" s="236">
        <v>0</v>
      </c>
      <c r="V357" s="87">
        <f t="shared" si="102"/>
        <v>1</v>
      </c>
      <c r="W357" s="276">
        <f t="shared" si="114"/>
        <v>0</v>
      </c>
      <c r="X357" s="276">
        <f t="shared" si="103"/>
        <v>0</v>
      </c>
      <c r="Y357" s="276">
        <f t="shared" si="115"/>
        <v>0</v>
      </c>
      <c r="Z357" s="276">
        <f t="shared" si="103"/>
        <v>0</v>
      </c>
      <c r="AB357" s="80"/>
      <c r="AC357" s="80"/>
      <c r="AD357" s="81"/>
      <c r="AE357" s="80"/>
      <c r="AF357" s="81"/>
      <c r="AG357" s="82"/>
      <c r="AH357" s="83"/>
      <c r="AI357" s="83"/>
      <c r="AJ357" s="84"/>
      <c r="AK357" s="80"/>
      <c r="AL357" s="80"/>
      <c r="AM357" s="80"/>
      <c r="AN357" s="80"/>
    </row>
    <row r="358" spans="2:40" s="49" customFormat="1" ht="15.6" hidden="1" customHeight="1" outlineLevel="1">
      <c r="B358" s="620"/>
      <c r="C358" s="600"/>
      <c r="D358" s="601"/>
      <c r="E358" s="374"/>
      <c r="F358" s="248"/>
      <c r="G358" s="252">
        <f t="shared" si="121"/>
        <v>0</v>
      </c>
      <c r="H358" s="86" t="s">
        <v>187</v>
      </c>
      <c r="I358" s="236">
        <v>0</v>
      </c>
      <c r="J358" s="252">
        <f t="shared" si="113"/>
        <v>0</v>
      </c>
      <c r="K358" s="358"/>
      <c r="L358" s="359"/>
      <c r="M358" s="325"/>
      <c r="N358" s="228">
        <f t="shared" si="117"/>
        <v>0</v>
      </c>
      <c r="O358" s="268">
        <f t="shared" si="118"/>
        <v>0</v>
      </c>
      <c r="P358" s="345">
        <v>0</v>
      </c>
      <c r="Q358" s="272">
        <f t="shared" si="119"/>
        <v>0</v>
      </c>
      <c r="R358" s="234"/>
      <c r="S358" s="235"/>
      <c r="T358" s="236">
        <v>0</v>
      </c>
      <c r="U358" s="236">
        <v>0</v>
      </c>
      <c r="V358" s="87">
        <f t="shared" si="102"/>
        <v>1</v>
      </c>
      <c r="W358" s="276">
        <f t="shared" si="114"/>
        <v>0</v>
      </c>
      <c r="X358" s="276">
        <f t="shared" si="103"/>
        <v>0</v>
      </c>
      <c r="Y358" s="276">
        <f t="shared" si="115"/>
        <v>0</v>
      </c>
      <c r="Z358" s="276">
        <f t="shared" si="103"/>
        <v>0</v>
      </c>
      <c r="AB358" s="80"/>
      <c r="AC358" s="80"/>
      <c r="AD358" s="81"/>
      <c r="AE358" s="80"/>
      <c r="AF358" s="81"/>
      <c r="AG358" s="82"/>
      <c r="AH358" s="83"/>
      <c r="AI358" s="83"/>
      <c r="AJ358" s="84"/>
      <c r="AK358" s="80"/>
      <c r="AL358" s="80"/>
      <c r="AM358" s="80"/>
      <c r="AN358" s="80"/>
    </row>
    <row r="359" spans="2:40" s="49" customFormat="1" ht="15.6" hidden="1" customHeight="1" outlineLevel="1">
      <c r="B359" s="621"/>
      <c r="C359" s="602"/>
      <c r="D359" s="603"/>
      <c r="E359" s="374"/>
      <c r="F359" s="248"/>
      <c r="G359" s="252">
        <f t="shared" si="121"/>
        <v>0</v>
      </c>
      <c r="H359" s="86" t="s">
        <v>187</v>
      </c>
      <c r="I359" s="236">
        <v>0</v>
      </c>
      <c r="J359" s="252">
        <f t="shared" si="113"/>
        <v>0</v>
      </c>
      <c r="K359" s="358"/>
      <c r="L359" s="359"/>
      <c r="M359" s="325"/>
      <c r="N359" s="228">
        <f t="shared" si="117"/>
        <v>0</v>
      </c>
      <c r="O359" s="268">
        <f t="shared" si="118"/>
        <v>0</v>
      </c>
      <c r="P359" s="345">
        <v>0</v>
      </c>
      <c r="Q359" s="272">
        <f t="shared" si="119"/>
        <v>0</v>
      </c>
      <c r="R359" s="234"/>
      <c r="S359" s="235"/>
      <c r="T359" s="236">
        <v>0</v>
      </c>
      <c r="U359" s="236">
        <v>0</v>
      </c>
      <c r="V359" s="87">
        <f t="shared" si="102"/>
        <v>1</v>
      </c>
      <c r="W359" s="276">
        <f t="shared" si="114"/>
        <v>0</v>
      </c>
      <c r="X359" s="276">
        <f t="shared" si="103"/>
        <v>0</v>
      </c>
      <c r="Y359" s="276">
        <f t="shared" si="115"/>
        <v>0</v>
      </c>
      <c r="Z359" s="276">
        <f t="shared" si="103"/>
        <v>0</v>
      </c>
      <c r="AB359" s="80"/>
      <c r="AC359" s="80"/>
      <c r="AD359" s="81"/>
      <c r="AE359" s="80"/>
      <c r="AF359" s="81"/>
      <c r="AG359" s="82"/>
      <c r="AH359" s="83"/>
      <c r="AI359" s="83"/>
      <c r="AJ359" s="84"/>
      <c r="AK359" s="80"/>
      <c r="AL359" s="80"/>
      <c r="AM359" s="80"/>
      <c r="AN359" s="80"/>
    </row>
    <row r="360" spans="2:40" s="49" customFormat="1" ht="15.75" collapsed="1">
      <c r="B360" s="89">
        <v>7</v>
      </c>
      <c r="C360" s="566" t="s">
        <v>72</v>
      </c>
      <c r="D360" s="567"/>
      <c r="E360" s="219" t="s">
        <v>187</v>
      </c>
      <c r="F360" s="247">
        <f>SUM(F361:F380)</f>
        <v>0</v>
      </c>
      <c r="G360" s="247">
        <f>IF(AND(F360&lt;&gt;0,$D$31&lt;&gt;0),F360/$D$31,0)</f>
        <v>0</v>
      </c>
      <c r="H360" s="86" t="s">
        <v>187</v>
      </c>
      <c r="I360" s="216" t="s">
        <v>187</v>
      </c>
      <c r="J360" s="249">
        <f>SUM(J361:J380)</f>
        <v>0</v>
      </c>
      <c r="K360" s="230" t="s">
        <v>187</v>
      </c>
      <c r="L360" s="262" t="s">
        <v>187</v>
      </c>
      <c r="M360" s="264" t="s">
        <v>187</v>
      </c>
      <c r="N360" s="266" t="s">
        <v>187</v>
      </c>
      <c r="O360" s="269">
        <f>SUM(O361:O380)</f>
        <v>0</v>
      </c>
      <c r="P360" s="232" t="s">
        <v>187</v>
      </c>
      <c r="Q360" s="273">
        <f>SUM(Q361:Q380)</f>
        <v>0</v>
      </c>
      <c r="R360" s="231" t="s">
        <v>187</v>
      </c>
      <c r="S360" s="233" t="s">
        <v>187</v>
      </c>
      <c r="T360" s="278">
        <f>IF(W360&lt;&gt;0,W360/($F$413+$O$413),0)</f>
        <v>0</v>
      </c>
      <c r="U360" s="278">
        <f>IF(Y360&lt;&gt;0,Y360/($F$413+$O$413),0)</f>
        <v>0</v>
      </c>
      <c r="V360" s="215">
        <f t="shared" ref="V360:V401" si="122">1-T360-U360</f>
        <v>1</v>
      </c>
      <c r="W360" s="277">
        <f>SUM(W361:W380)</f>
        <v>0</v>
      </c>
      <c r="X360" s="277">
        <f t="shared" ref="X360:Z401" si="123">IF(AND(W360&lt;&gt;0,$D$31&lt;&gt;0),W360/$D$31,0)</f>
        <v>0</v>
      </c>
      <c r="Y360" s="277">
        <f>SUM(Y361:Y380)</f>
        <v>0</v>
      </c>
      <c r="Z360" s="277">
        <f t="shared" si="123"/>
        <v>0</v>
      </c>
      <c r="AB360" s="80"/>
      <c r="AC360" s="80"/>
      <c r="AD360" s="81"/>
      <c r="AE360" s="80"/>
      <c r="AF360" s="81"/>
      <c r="AG360" s="82"/>
      <c r="AH360" s="83"/>
      <c r="AI360" s="83"/>
      <c r="AJ360" s="84"/>
      <c r="AK360" s="80"/>
      <c r="AL360" s="80"/>
      <c r="AM360" s="80"/>
      <c r="AN360" s="80"/>
    </row>
    <row r="361" spans="2:40" s="49" customFormat="1" ht="15.6" hidden="1" customHeight="1" outlineLevel="1">
      <c r="B361" s="619">
        <v>7</v>
      </c>
      <c r="C361" s="598" t="s">
        <v>72</v>
      </c>
      <c r="D361" s="599"/>
      <c r="E361" s="375"/>
      <c r="F361" s="250"/>
      <c r="G361" s="252">
        <f>IF(AND(F361&lt;&gt;0,$D$31&lt;&gt;0),F361/$D$31,0)</f>
        <v>0</v>
      </c>
      <c r="H361" s="86" t="s">
        <v>187</v>
      </c>
      <c r="I361" s="236">
        <v>0</v>
      </c>
      <c r="J361" s="252">
        <f t="shared" si="113"/>
        <v>0</v>
      </c>
      <c r="K361" s="360"/>
      <c r="L361" s="361"/>
      <c r="M361" s="326"/>
      <c r="N361" s="228">
        <f>IF(M361&lt;&gt;0,INT(59/M361),0)</f>
        <v>0</v>
      </c>
      <c r="O361" s="268">
        <f>F361*N361</f>
        <v>0</v>
      </c>
      <c r="P361" s="345">
        <v>0</v>
      </c>
      <c r="Q361" s="272">
        <f>O361*P361</f>
        <v>0</v>
      </c>
      <c r="R361" s="237"/>
      <c r="S361" s="238"/>
      <c r="T361" s="236">
        <v>0</v>
      </c>
      <c r="U361" s="236">
        <v>0</v>
      </c>
      <c r="V361" s="87">
        <f t="shared" si="122"/>
        <v>1</v>
      </c>
      <c r="W361" s="276">
        <f t="shared" ref="W361:W400" si="124">T361*(F361+O361)</f>
        <v>0</v>
      </c>
      <c r="X361" s="276">
        <f t="shared" si="123"/>
        <v>0</v>
      </c>
      <c r="Y361" s="276">
        <f t="shared" ref="Y361:Y401" si="125">U361*(F361+O361)</f>
        <v>0</v>
      </c>
      <c r="Z361" s="276">
        <f t="shared" si="123"/>
        <v>0</v>
      </c>
      <c r="AB361" s="80"/>
      <c r="AC361" s="80"/>
      <c r="AD361" s="81"/>
      <c r="AE361" s="80"/>
      <c r="AF361" s="81"/>
      <c r="AG361" s="82"/>
      <c r="AH361" s="83"/>
      <c r="AI361" s="83"/>
      <c r="AJ361" s="84"/>
      <c r="AK361" s="80"/>
      <c r="AL361" s="80"/>
      <c r="AM361" s="80"/>
      <c r="AN361" s="80"/>
    </row>
    <row r="362" spans="2:40" s="49" customFormat="1" ht="15.6" hidden="1" customHeight="1" outlineLevel="1">
      <c r="B362" s="620"/>
      <c r="C362" s="600"/>
      <c r="D362" s="601"/>
      <c r="E362" s="375"/>
      <c r="F362" s="250"/>
      <c r="G362" s="252">
        <f>IF(AND(F362&lt;&gt;0,$D$31&lt;&gt;0),F362/$D$31,0)</f>
        <v>0</v>
      </c>
      <c r="H362" s="86" t="s">
        <v>187</v>
      </c>
      <c r="I362" s="236">
        <v>0</v>
      </c>
      <c r="J362" s="252">
        <f t="shared" si="113"/>
        <v>0</v>
      </c>
      <c r="K362" s="360"/>
      <c r="L362" s="361"/>
      <c r="M362" s="326"/>
      <c r="N362" s="228">
        <f t="shared" ref="N362:N380" si="126">IF(M362&lt;&gt;0,INT(59/M362),0)</f>
        <v>0</v>
      </c>
      <c r="O362" s="268">
        <f t="shared" ref="O362:O380" si="127">F362*N362</f>
        <v>0</v>
      </c>
      <c r="P362" s="345">
        <v>0</v>
      </c>
      <c r="Q362" s="272">
        <f t="shared" ref="Q362:Q380" si="128">O362*P362</f>
        <v>0</v>
      </c>
      <c r="R362" s="237"/>
      <c r="S362" s="238"/>
      <c r="T362" s="236">
        <v>0</v>
      </c>
      <c r="U362" s="236">
        <v>0</v>
      </c>
      <c r="V362" s="87">
        <f t="shared" si="122"/>
        <v>1</v>
      </c>
      <c r="W362" s="276">
        <f t="shared" si="124"/>
        <v>0</v>
      </c>
      <c r="X362" s="276">
        <f t="shared" si="123"/>
        <v>0</v>
      </c>
      <c r="Y362" s="276">
        <f t="shared" si="125"/>
        <v>0</v>
      </c>
      <c r="Z362" s="276">
        <f t="shared" si="123"/>
        <v>0</v>
      </c>
      <c r="AB362" s="80"/>
      <c r="AC362" s="80"/>
      <c r="AD362" s="81"/>
      <c r="AE362" s="80"/>
      <c r="AF362" s="81"/>
      <c r="AG362" s="82"/>
      <c r="AH362" s="83"/>
      <c r="AI362" s="83"/>
      <c r="AJ362" s="84"/>
      <c r="AK362" s="80"/>
      <c r="AL362" s="80"/>
      <c r="AM362" s="80"/>
      <c r="AN362" s="80"/>
    </row>
    <row r="363" spans="2:40" s="49" customFormat="1" ht="15.6" hidden="1" customHeight="1" outlineLevel="1">
      <c r="B363" s="620"/>
      <c r="C363" s="600"/>
      <c r="D363" s="601"/>
      <c r="E363" s="375"/>
      <c r="F363" s="250"/>
      <c r="G363" s="252">
        <f t="shared" ref="G363:G374" si="129">IF(AND(F363&lt;&gt;0,$D$31&lt;&gt;0),F363/$D$31,0)</f>
        <v>0</v>
      </c>
      <c r="H363" s="86" t="s">
        <v>187</v>
      </c>
      <c r="I363" s="236">
        <v>0</v>
      </c>
      <c r="J363" s="252">
        <f t="shared" si="113"/>
        <v>0</v>
      </c>
      <c r="K363" s="360"/>
      <c r="L363" s="361"/>
      <c r="M363" s="326"/>
      <c r="N363" s="228">
        <f t="shared" si="126"/>
        <v>0</v>
      </c>
      <c r="O363" s="268">
        <f t="shared" si="127"/>
        <v>0</v>
      </c>
      <c r="P363" s="345">
        <v>0</v>
      </c>
      <c r="Q363" s="272">
        <f t="shared" si="128"/>
        <v>0</v>
      </c>
      <c r="R363" s="237"/>
      <c r="S363" s="238"/>
      <c r="T363" s="236">
        <v>0</v>
      </c>
      <c r="U363" s="236">
        <v>0</v>
      </c>
      <c r="V363" s="87">
        <f t="shared" si="122"/>
        <v>1</v>
      </c>
      <c r="W363" s="276">
        <f t="shared" si="124"/>
        <v>0</v>
      </c>
      <c r="X363" s="276">
        <f t="shared" si="123"/>
        <v>0</v>
      </c>
      <c r="Y363" s="276">
        <f t="shared" si="125"/>
        <v>0</v>
      </c>
      <c r="Z363" s="276">
        <f t="shared" si="123"/>
        <v>0</v>
      </c>
      <c r="AB363" s="80"/>
      <c r="AC363" s="80"/>
      <c r="AD363" s="81"/>
      <c r="AE363" s="80"/>
      <c r="AF363" s="81"/>
      <c r="AG363" s="82"/>
      <c r="AH363" s="83"/>
      <c r="AI363" s="83"/>
      <c r="AJ363" s="84"/>
      <c r="AK363" s="80"/>
      <c r="AL363" s="80"/>
      <c r="AM363" s="80"/>
      <c r="AN363" s="80"/>
    </row>
    <row r="364" spans="2:40" s="49" customFormat="1" ht="15.6" hidden="1" customHeight="1" outlineLevel="1">
      <c r="B364" s="620"/>
      <c r="C364" s="600"/>
      <c r="D364" s="601"/>
      <c r="E364" s="375"/>
      <c r="F364" s="250"/>
      <c r="G364" s="252">
        <f t="shared" si="129"/>
        <v>0</v>
      </c>
      <c r="H364" s="86" t="s">
        <v>187</v>
      </c>
      <c r="I364" s="236">
        <v>0</v>
      </c>
      <c r="J364" s="252">
        <f t="shared" si="113"/>
        <v>0</v>
      </c>
      <c r="K364" s="360"/>
      <c r="L364" s="361"/>
      <c r="M364" s="326"/>
      <c r="N364" s="228">
        <f t="shared" si="126"/>
        <v>0</v>
      </c>
      <c r="O364" s="268">
        <f t="shared" si="127"/>
        <v>0</v>
      </c>
      <c r="P364" s="345">
        <v>0</v>
      </c>
      <c r="Q364" s="272">
        <f t="shared" si="128"/>
        <v>0</v>
      </c>
      <c r="R364" s="237"/>
      <c r="S364" s="238"/>
      <c r="T364" s="236">
        <v>0</v>
      </c>
      <c r="U364" s="236">
        <v>0</v>
      </c>
      <c r="V364" s="87">
        <f t="shared" si="122"/>
        <v>1</v>
      </c>
      <c r="W364" s="276">
        <f t="shared" si="124"/>
        <v>0</v>
      </c>
      <c r="X364" s="276">
        <f t="shared" si="123"/>
        <v>0</v>
      </c>
      <c r="Y364" s="276">
        <f t="shared" si="125"/>
        <v>0</v>
      </c>
      <c r="Z364" s="276">
        <f t="shared" si="123"/>
        <v>0</v>
      </c>
      <c r="AB364" s="80"/>
      <c r="AC364" s="80"/>
      <c r="AD364" s="81"/>
      <c r="AE364" s="80"/>
      <c r="AF364" s="81"/>
      <c r="AG364" s="82"/>
      <c r="AH364" s="83"/>
      <c r="AI364" s="83"/>
      <c r="AJ364" s="84"/>
      <c r="AK364" s="80"/>
      <c r="AL364" s="80"/>
      <c r="AM364" s="80"/>
      <c r="AN364" s="80"/>
    </row>
    <row r="365" spans="2:40" s="49" customFormat="1" ht="15.6" hidden="1" customHeight="1" outlineLevel="1">
      <c r="B365" s="620"/>
      <c r="C365" s="600"/>
      <c r="D365" s="601"/>
      <c r="E365" s="375"/>
      <c r="F365" s="250"/>
      <c r="G365" s="252">
        <f t="shared" si="129"/>
        <v>0</v>
      </c>
      <c r="H365" s="86" t="s">
        <v>187</v>
      </c>
      <c r="I365" s="236">
        <v>0</v>
      </c>
      <c r="J365" s="252">
        <f t="shared" si="113"/>
        <v>0</v>
      </c>
      <c r="K365" s="360"/>
      <c r="L365" s="361"/>
      <c r="M365" s="326"/>
      <c r="N365" s="228">
        <f t="shared" si="126"/>
        <v>0</v>
      </c>
      <c r="O365" s="268">
        <f t="shared" si="127"/>
        <v>0</v>
      </c>
      <c r="P365" s="345">
        <v>0</v>
      </c>
      <c r="Q365" s="272">
        <f t="shared" si="128"/>
        <v>0</v>
      </c>
      <c r="R365" s="237"/>
      <c r="S365" s="238"/>
      <c r="T365" s="236">
        <v>0</v>
      </c>
      <c r="U365" s="236">
        <v>0</v>
      </c>
      <c r="V365" s="87">
        <f t="shared" si="122"/>
        <v>1</v>
      </c>
      <c r="W365" s="276">
        <f t="shared" si="124"/>
        <v>0</v>
      </c>
      <c r="X365" s="276">
        <f t="shared" si="123"/>
        <v>0</v>
      </c>
      <c r="Y365" s="276">
        <f t="shared" si="125"/>
        <v>0</v>
      </c>
      <c r="Z365" s="276">
        <f t="shared" si="123"/>
        <v>0</v>
      </c>
      <c r="AB365" s="80"/>
      <c r="AC365" s="80"/>
      <c r="AD365" s="81"/>
      <c r="AE365" s="80"/>
      <c r="AF365" s="81"/>
      <c r="AG365" s="82"/>
      <c r="AH365" s="83"/>
      <c r="AI365" s="83"/>
      <c r="AJ365" s="84"/>
      <c r="AK365" s="80"/>
      <c r="AL365" s="80"/>
      <c r="AM365" s="80"/>
      <c r="AN365" s="80"/>
    </row>
    <row r="366" spans="2:40" s="49" customFormat="1" ht="15.6" hidden="1" customHeight="1" outlineLevel="1">
      <c r="B366" s="620"/>
      <c r="C366" s="600"/>
      <c r="D366" s="601"/>
      <c r="E366" s="375"/>
      <c r="F366" s="250"/>
      <c r="G366" s="252">
        <f t="shared" si="129"/>
        <v>0</v>
      </c>
      <c r="H366" s="86" t="s">
        <v>187</v>
      </c>
      <c r="I366" s="236">
        <v>0</v>
      </c>
      <c r="J366" s="252">
        <f t="shared" si="113"/>
        <v>0</v>
      </c>
      <c r="K366" s="360"/>
      <c r="L366" s="361"/>
      <c r="M366" s="326"/>
      <c r="N366" s="228">
        <f t="shared" si="126"/>
        <v>0</v>
      </c>
      <c r="O366" s="268">
        <f t="shared" si="127"/>
        <v>0</v>
      </c>
      <c r="P366" s="345">
        <v>0</v>
      </c>
      <c r="Q366" s="272">
        <f t="shared" si="128"/>
        <v>0</v>
      </c>
      <c r="R366" s="237"/>
      <c r="S366" s="238"/>
      <c r="T366" s="236">
        <v>0</v>
      </c>
      <c r="U366" s="236">
        <v>0</v>
      </c>
      <c r="V366" s="87">
        <f t="shared" si="122"/>
        <v>1</v>
      </c>
      <c r="W366" s="276">
        <f t="shared" si="124"/>
        <v>0</v>
      </c>
      <c r="X366" s="276">
        <f t="shared" si="123"/>
        <v>0</v>
      </c>
      <c r="Y366" s="276">
        <f t="shared" si="125"/>
        <v>0</v>
      </c>
      <c r="Z366" s="276">
        <f t="shared" si="123"/>
        <v>0</v>
      </c>
      <c r="AB366" s="80"/>
      <c r="AC366" s="80"/>
      <c r="AD366" s="81"/>
      <c r="AE366" s="80"/>
      <c r="AF366" s="81"/>
      <c r="AG366" s="82"/>
      <c r="AH366" s="83"/>
      <c r="AI366" s="83"/>
      <c r="AJ366" s="84"/>
      <c r="AK366" s="80"/>
      <c r="AL366" s="80"/>
      <c r="AM366" s="80"/>
      <c r="AN366" s="80"/>
    </row>
    <row r="367" spans="2:40" s="49" customFormat="1" ht="15.6" hidden="1" customHeight="1" outlineLevel="1">
      <c r="B367" s="620"/>
      <c r="C367" s="600"/>
      <c r="D367" s="601"/>
      <c r="E367" s="375"/>
      <c r="F367" s="250"/>
      <c r="G367" s="252">
        <f t="shared" si="129"/>
        <v>0</v>
      </c>
      <c r="H367" s="86" t="s">
        <v>187</v>
      </c>
      <c r="I367" s="236">
        <v>0</v>
      </c>
      <c r="J367" s="252">
        <f t="shared" si="113"/>
        <v>0</v>
      </c>
      <c r="K367" s="360"/>
      <c r="L367" s="361"/>
      <c r="M367" s="326"/>
      <c r="N367" s="228">
        <f t="shared" si="126"/>
        <v>0</v>
      </c>
      <c r="O367" s="268">
        <f t="shared" si="127"/>
        <v>0</v>
      </c>
      <c r="P367" s="345">
        <v>0</v>
      </c>
      <c r="Q367" s="272">
        <f t="shared" si="128"/>
        <v>0</v>
      </c>
      <c r="R367" s="237"/>
      <c r="S367" s="238"/>
      <c r="T367" s="236">
        <v>0</v>
      </c>
      <c r="U367" s="236">
        <v>0</v>
      </c>
      <c r="V367" s="87">
        <f t="shared" si="122"/>
        <v>1</v>
      </c>
      <c r="W367" s="276">
        <f t="shared" si="124"/>
        <v>0</v>
      </c>
      <c r="X367" s="276">
        <f t="shared" si="123"/>
        <v>0</v>
      </c>
      <c r="Y367" s="276">
        <f t="shared" si="125"/>
        <v>0</v>
      </c>
      <c r="Z367" s="276">
        <f t="shared" si="123"/>
        <v>0</v>
      </c>
      <c r="AB367" s="80"/>
      <c r="AC367" s="80"/>
      <c r="AD367" s="81"/>
      <c r="AE367" s="80"/>
      <c r="AF367" s="81"/>
      <c r="AG367" s="82"/>
      <c r="AH367" s="83"/>
      <c r="AI367" s="83"/>
      <c r="AJ367" s="84"/>
      <c r="AK367" s="80"/>
      <c r="AL367" s="80"/>
      <c r="AM367" s="80"/>
      <c r="AN367" s="80"/>
    </row>
    <row r="368" spans="2:40" s="49" customFormat="1" ht="15.6" hidden="1" customHeight="1" outlineLevel="1">
      <c r="B368" s="620"/>
      <c r="C368" s="600"/>
      <c r="D368" s="601"/>
      <c r="E368" s="375"/>
      <c r="F368" s="250"/>
      <c r="G368" s="252">
        <f t="shared" si="129"/>
        <v>0</v>
      </c>
      <c r="H368" s="86" t="s">
        <v>187</v>
      </c>
      <c r="I368" s="236">
        <v>0</v>
      </c>
      <c r="J368" s="252">
        <f t="shared" si="113"/>
        <v>0</v>
      </c>
      <c r="K368" s="360"/>
      <c r="L368" s="361"/>
      <c r="M368" s="326"/>
      <c r="N368" s="228">
        <f t="shared" si="126"/>
        <v>0</v>
      </c>
      <c r="O368" s="268">
        <f t="shared" si="127"/>
        <v>0</v>
      </c>
      <c r="P368" s="345">
        <v>0</v>
      </c>
      <c r="Q368" s="272">
        <f t="shared" si="128"/>
        <v>0</v>
      </c>
      <c r="R368" s="237"/>
      <c r="S368" s="238"/>
      <c r="T368" s="236">
        <v>0</v>
      </c>
      <c r="U368" s="236">
        <v>0</v>
      </c>
      <c r="V368" s="87">
        <f t="shared" si="122"/>
        <v>1</v>
      </c>
      <c r="W368" s="276">
        <f t="shared" si="124"/>
        <v>0</v>
      </c>
      <c r="X368" s="276">
        <f t="shared" si="123"/>
        <v>0</v>
      </c>
      <c r="Y368" s="276">
        <f t="shared" si="125"/>
        <v>0</v>
      </c>
      <c r="Z368" s="276">
        <f t="shared" si="123"/>
        <v>0</v>
      </c>
      <c r="AB368" s="80"/>
      <c r="AC368" s="80"/>
      <c r="AD368" s="81"/>
      <c r="AE368" s="80"/>
      <c r="AF368" s="81"/>
      <c r="AG368" s="82"/>
      <c r="AH368" s="83"/>
      <c r="AI368" s="83"/>
      <c r="AJ368" s="84"/>
      <c r="AK368" s="80"/>
      <c r="AL368" s="80"/>
      <c r="AM368" s="80"/>
      <c r="AN368" s="80"/>
    </row>
    <row r="369" spans="2:40" s="49" customFormat="1" ht="15.6" hidden="1" customHeight="1" outlineLevel="1">
      <c r="B369" s="620"/>
      <c r="C369" s="600"/>
      <c r="D369" s="601"/>
      <c r="E369" s="375"/>
      <c r="F369" s="250"/>
      <c r="G369" s="252">
        <f t="shared" si="129"/>
        <v>0</v>
      </c>
      <c r="H369" s="86" t="s">
        <v>187</v>
      </c>
      <c r="I369" s="236">
        <v>0</v>
      </c>
      <c r="J369" s="252">
        <f t="shared" si="113"/>
        <v>0</v>
      </c>
      <c r="K369" s="360"/>
      <c r="L369" s="361"/>
      <c r="M369" s="326"/>
      <c r="N369" s="228">
        <f t="shared" si="126"/>
        <v>0</v>
      </c>
      <c r="O369" s="268">
        <f t="shared" si="127"/>
        <v>0</v>
      </c>
      <c r="P369" s="345">
        <v>0</v>
      </c>
      <c r="Q369" s="272">
        <f t="shared" si="128"/>
        <v>0</v>
      </c>
      <c r="R369" s="237"/>
      <c r="S369" s="238"/>
      <c r="T369" s="236">
        <v>0</v>
      </c>
      <c r="U369" s="236">
        <v>0</v>
      </c>
      <c r="V369" s="87">
        <f t="shared" si="122"/>
        <v>1</v>
      </c>
      <c r="W369" s="276">
        <f t="shared" si="124"/>
        <v>0</v>
      </c>
      <c r="X369" s="276">
        <f t="shared" si="123"/>
        <v>0</v>
      </c>
      <c r="Y369" s="276">
        <f t="shared" si="125"/>
        <v>0</v>
      </c>
      <c r="Z369" s="276">
        <f t="shared" si="123"/>
        <v>0</v>
      </c>
      <c r="AB369" s="80"/>
      <c r="AC369" s="80"/>
      <c r="AD369" s="81"/>
      <c r="AE369" s="80"/>
      <c r="AF369" s="81"/>
      <c r="AG369" s="82"/>
      <c r="AH369" s="83"/>
      <c r="AI369" s="83"/>
      <c r="AJ369" s="84"/>
      <c r="AK369" s="80"/>
      <c r="AL369" s="80"/>
      <c r="AM369" s="80"/>
      <c r="AN369" s="80"/>
    </row>
    <row r="370" spans="2:40" s="49" customFormat="1" ht="15.6" hidden="1" customHeight="1" outlineLevel="1">
      <c r="B370" s="620"/>
      <c r="C370" s="600"/>
      <c r="D370" s="601"/>
      <c r="E370" s="375"/>
      <c r="F370" s="250"/>
      <c r="G370" s="252">
        <f t="shared" si="129"/>
        <v>0</v>
      </c>
      <c r="H370" s="86" t="s">
        <v>187</v>
      </c>
      <c r="I370" s="236">
        <v>0</v>
      </c>
      <c r="J370" s="252">
        <f t="shared" si="113"/>
        <v>0</v>
      </c>
      <c r="K370" s="360"/>
      <c r="L370" s="361"/>
      <c r="M370" s="326"/>
      <c r="N370" s="228">
        <f t="shared" si="126"/>
        <v>0</v>
      </c>
      <c r="O370" s="268">
        <f t="shared" si="127"/>
        <v>0</v>
      </c>
      <c r="P370" s="345">
        <v>0</v>
      </c>
      <c r="Q370" s="272">
        <f t="shared" si="128"/>
        <v>0</v>
      </c>
      <c r="R370" s="237"/>
      <c r="S370" s="238"/>
      <c r="T370" s="236">
        <v>0</v>
      </c>
      <c r="U370" s="236">
        <v>0</v>
      </c>
      <c r="V370" s="87">
        <f t="shared" si="122"/>
        <v>1</v>
      </c>
      <c r="W370" s="276">
        <f t="shared" si="124"/>
        <v>0</v>
      </c>
      <c r="X370" s="276">
        <f t="shared" si="123"/>
        <v>0</v>
      </c>
      <c r="Y370" s="276">
        <f t="shared" si="125"/>
        <v>0</v>
      </c>
      <c r="Z370" s="276">
        <f t="shared" si="123"/>
        <v>0</v>
      </c>
      <c r="AB370" s="80"/>
      <c r="AC370" s="80"/>
      <c r="AD370" s="81"/>
      <c r="AE370" s="80"/>
      <c r="AF370" s="81"/>
      <c r="AG370" s="82"/>
      <c r="AH370" s="83"/>
      <c r="AI370" s="83"/>
      <c r="AJ370" s="84"/>
      <c r="AK370" s="80"/>
      <c r="AL370" s="80"/>
      <c r="AM370" s="80"/>
      <c r="AN370" s="80"/>
    </row>
    <row r="371" spans="2:40" s="49" customFormat="1" ht="15.6" hidden="1" customHeight="1" outlineLevel="1">
      <c r="B371" s="620"/>
      <c r="C371" s="600"/>
      <c r="D371" s="601"/>
      <c r="E371" s="375"/>
      <c r="F371" s="250"/>
      <c r="G371" s="252">
        <f t="shared" si="129"/>
        <v>0</v>
      </c>
      <c r="H371" s="86" t="s">
        <v>187</v>
      </c>
      <c r="I371" s="236">
        <v>0</v>
      </c>
      <c r="J371" s="252">
        <f t="shared" si="113"/>
        <v>0</v>
      </c>
      <c r="K371" s="360"/>
      <c r="L371" s="361"/>
      <c r="M371" s="326"/>
      <c r="N371" s="228">
        <f t="shared" si="126"/>
        <v>0</v>
      </c>
      <c r="O371" s="268">
        <f t="shared" si="127"/>
        <v>0</v>
      </c>
      <c r="P371" s="345">
        <v>0</v>
      </c>
      <c r="Q371" s="272">
        <f t="shared" si="128"/>
        <v>0</v>
      </c>
      <c r="R371" s="237"/>
      <c r="S371" s="238"/>
      <c r="T371" s="236">
        <v>0</v>
      </c>
      <c r="U371" s="236">
        <v>0</v>
      </c>
      <c r="V371" s="87">
        <f t="shared" si="122"/>
        <v>1</v>
      </c>
      <c r="W371" s="276">
        <f t="shared" si="124"/>
        <v>0</v>
      </c>
      <c r="X371" s="276">
        <f t="shared" si="123"/>
        <v>0</v>
      </c>
      <c r="Y371" s="276">
        <f t="shared" si="125"/>
        <v>0</v>
      </c>
      <c r="Z371" s="276">
        <f t="shared" si="123"/>
        <v>0</v>
      </c>
      <c r="AB371" s="80"/>
      <c r="AC371" s="80"/>
      <c r="AD371" s="81"/>
      <c r="AE371" s="80"/>
      <c r="AF371" s="81"/>
      <c r="AG371" s="82"/>
      <c r="AH371" s="83"/>
      <c r="AI371" s="83"/>
      <c r="AJ371" s="84"/>
      <c r="AK371" s="80"/>
      <c r="AL371" s="80"/>
      <c r="AM371" s="80"/>
      <c r="AN371" s="80"/>
    </row>
    <row r="372" spans="2:40" s="49" customFormat="1" ht="15.6" hidden="1" customHeight="1" outlineLevel="1">
      <c r="B372" s="620"/>
      <c r="C372" s="600"/>
      <c r="D372" s="601"/>
      <c r="E372" s="375"/>
      <c r="F372" s="250"/>
      <c r="G372" s="252">
        <f t="shared" si="129"/>
        <v>0</v>
      </c>
      <c r="H372" s="86" t="s">
        <v>187</v>
      </c>
      <c r="I372" s="236">
        <v>0</v>
      </c>
      <c r="J372" s="252">
        <f t="shared" si="113"/>
        <v>0</v>
      </c>
      <c r="K372" s="360"/>
      <c r="L372" s="361"/>
      <c r="M372" s="326"/>
      <c r="N372" s="228">
        <f t="shared" si="126"/>
        <v>0</v>
      </c>
      <c r="O372" s="268">
        <f t="shared" si="127"/>
        <v>0</v>
      </c>
      <c r="P372" s="345">
        <v>0</v>
      </c>
      <c r="Q372" s="272">
        <f t="shared" si="128"/>
        <v>0</v>
      </c>
      <c r="R372" s="237"/>
      <c r="S372" s="238"/>
      <c r="T372" s="236">
        <v>0</v>
      </c>
      <c r="U372" s="236">
        <v>0</v>
      </c>
      <c r="V372" s="87">
        <f t="shared" si="122"/>
        <v>1</v>
      </c>
      <c r="W372" s="276">
        <f t="shared" si="124"/>
        <v>0</v>
      </c>
      <c r="X372" s="276">
        <f t="shared" si="123"/>
        <v>0</v>
      </c>
      <c r="Y372" s="276">
        <f t="shared" si="125"/>
        <v>0</v>
      </c>
      <c r="Z372" s="276">
        <f t="shared" si="123"/>
        <v>0</v>
      </c>
      <c r="AB372" s="80"/>
      <c r="AC372" s="80"/>
      <c r="AD372" s="81"/>
      <c r="AE372" s="80"/>
      <c r="AF372" s="81"/>
      <c r="AG372" s="82"/>
      <c r="AH372" s="83"/>
      <c r="AI372" s="83"/>
      <c r="AJ372" s="84"/>
      <c r="AK372" s="80"/>
      <c r="AL372" s="80"/>
      <c r="AM372" s="80"/>
      <c r="AN372" s="80"/>
    </row>
    <row r="373" spans="2:40" s="49" customFormat="1" ht="15.6" hidden="1" customHeight="1" outlineLevel="1">
      <c r="B373" s="620"/>
      <c r="C373" s="600"/>
      <c r="D373" s="601"/>
      <c r="E373" s="375"/>
      <c r="F373" s="250"/>
      <c r="G373" s="252">
        <f t="shared" si="129"/>
        <v>0</v>
      </c>
      <c r="H373" s="86" t="s">
        <v>187</v>
      </c>
      <c r="I373" s="236">
        <v>0</v>
      </c>
      <c r="J373" s="252">
        <f t="shared" si="113"/>
        <v>0</v>
      </c>
      <c r="K373" s="360"/>
      <c r="L373" s="361"/>
      <c r="M373" s="326"/>
      <c r="N373" s="228">
        <f t="shared" si="126"/>
        <v>0</v>
      </c>
      <c r="O373" s="268">
        <f t="shared" si="127"/>
        <v>0</v>
      </c>
      <c r="P373" s="345">
        <v>0</v>
      </c>
      <c r="Q373" s="272">
        <f t="shared" si="128"/>
        <v>0</v>
      </c>
      <c r="R373" s="237"/>
      <c r="S373" s="238"/>
      <c r="T373" s="236">
        <v>0</v>
      </c>
      <c r="U373" s="236">
        <v>0</v>
      </c>
      <c r="V373" s="87">
        <f t="shared" si="122"/>
        <v>1</v>
      </c>
      <c r="W373" s="276">
        <f t="shared" si="124"/>
        <v>0</v>
      </c>
      <c r="X373" s="276">
        <f t="shared" si="123"/>
        <v>0</v>
      </c>
      <c r="Y373" s="276">
        <f t="shared" si="125"/>
        <v>0</v>
      </c>
      <c r="Z373" s="276">
        <f t="shared" si="123"/>
        <v>0</v>
      </c>
      <c r="AB373" s="80"/>
      <c r="AC373" s="80"/>
      <c r="AD373" s="81"/>
      <c r="AE373" s="80"/>
      <c r="AF373" s="81"/>
      <c r="AG373" s="82"/>
      <c r="AH373" s="83"/>
      <c r="AI373" s="83"/>
      <c r="AJ373" s="84"/>
      <c r="AK373" s="80"/>
      <c r="AL373" s="80"/>
      <c r="AM373" s="80"/>
      <c r="AN373" s="80"/>
    </row>
    <row r="374" spans="2:40" s="49" customFormat="1" ht="15.6" hidden="1" customHeight="1" outlineLevel="1">
      <c r="B374" s="620"/>
      <c r="C374" s="600"/>
      <c r="D374" s="601"/>
      <c r="E374" s="375"/>
      <c r="F374" s="250"/>
      <c r="G374" s="252">
        <f t="shared" si="129"/>
        <v>0</v>
      </c>
      <c r="H374" s="86" t="s">
        <v>187</v>
      </c>
      <c r="I374" s="236">
        <v>0</v>
      </c>
      <c r="J374" s="252">
        <f t="shared" si="113"/>
        <v>0</v>
      </c>
      <c r="K374" s="360"/>
      <c r="L374" s="361"/>
      <c r="M374" s="326"/>
      <c r="N374" s="228">
        <f t="shared" si="126"/>
        <v>0</v>
      </c>
      <c r="O374" s="268">
        <f t="shared" si="127"/>
        <v>0</v>
      </c>
      <c r="P374" s="345">
        <v>0</v>
      </c>
      <c r="Q374" s="272">
        <f t="shared" si="128"/>
        <v>0</v>
      </c>
      <c r="R374" s="237"/>
      <c r="S374" s="238"/>
      <c r="T374" s="236">
        <v>0</v>
      </c>
      <c r="U374" s="236">
        <v>0</v>
      </c>
      <c r="V374" s="87">
        <f t="shared" si="122"/>
        <v>1</v>
      </c>
      <c r="W374" s="276">
        <f t="shared" si="124"/>
        <v>0</v>
      </c>
      <c r="X374" s="276">
        <f t="shared" si="123"/>
        <v>0</v>
      </c>
      <c r="Y374" s="276">
        <f t="shared" si="125"/>
        <v>0</v>
      </c>
      <c r="Z374" s="276">
        <f t="shared" si="123"/>
        <v>0</v>
      </c>
      <c r="AB374" s="80"/>
      <c r="AC374" s="80"/>
      <c r="AD374" s="81"/>
      <c r="AE374" s="80"/>
      <c r="AF374" s="81"/>
      <c r="AG374" s="82"/>
      <c r="AH374" s="83"/>
      <c r="AI374" s="83"/>
      <c r="AJ374" s="84"/>
      <c r="AK374" s="80"/>
      <c r="AL374" s="80"/>
      <c r="AM374" s="80"/>
      <c r="AN374" s="80"/>
    </row>
    <row r="375" spans="2:40" s="49" customFormat="1" ht="15.6" hidden="1" customHeight="1" outlineLevel="1">
      <c r="B375" s="620"/>
      <c r="C375" s="600"/>
      <c r="D375" s="601"/>
      <c r="E375" s="375"/>
      <c r="F375" s="250"/>
      <c r="G375" s="252">
        <f>IF(AND(F375&lt;&gt;0,$D$31&lt;&gt;0),F375/$D$31,0)</f>
        <v>0</v>
      </c>
      <c r="H375" s="86" t="s">
        <v>187</v>
      </c>
      <c r="I375" s="236">
        <v>0</v>
      </c>
      <c r="J375" s="252">
        <f t="shared" si="113"/>
        <v>0</v>
      </c>
      <c r="K375" s="360"/>
      <c r="L375" s="361"/>
      <c r="M375" s="326"/>
      <c r="N375" s="228">
        <f t="shared" si="126"/>
        <v>0</v>
      </c>
      <c r="O375" s="268">
        <f t="shared" si="127"/>
        <v>0</v>
      </c>
      <c r="P375" s="345">
        <v>0</v>
      </c>
      <c r="Q375" s="272">
        <f t="shared" si="128"/>
        <v>0</v>
      </c>
      <c r="R375" s="237"/>
      <c r="S375" s="238"/>
      <c r="T375" s="236">
        <v>0</v>
      </c>
      <c r="U375" s="236">
        <v>0</v>
      </c>
      <c r="V375" s="87">
        <f t="shared" si="122"/>
        <v>1</v>
      </c>
      <c r="W375" s="276">
        <f t="shared" si="124"/>
        <v>0</v>
      </c>
      <c r="X375" s="276">
        <f t="shared" si="123"/>
        <v>0</v>
      </c>
      <c r="Y375" s="276">
        <f t="shared" si="125"/>
        <v>0</v>
      </c>
      <c r="Z375" s="276">
        <f t="shared" si="123"/>
        <v>0</v>
      </c>
      <c r="AB375" s="80"/>
      <c r="AC375" s="80"/>
      <c r="AD375" s="81"/>
      <c r="AE375" s="80"/>
      <c r="AF375" s="81"/>
      <c r="AG375" s="82"/>
      <c r="AH375" s="83"/>
      <c r="AI375" s="83"/>
      <c r="AJ375" s="84"/>
      <c r="AK375" s="80"/>
      <c r="AL375" s="80"/>
      <c r="AM375" s="80"/>
      <c r="AN375" s="80"/>
    </row>
    <row r="376" spans="2:40" s="49" customFormat="1" ht="15.6" hidden="1" customHeight="1" outlineLevel="1">
      <c r="B376" s="620"/>
      <c r="C376" s="600"/>
      <c r="D376" s="601"/>
      <c r="E376" s="375"/>
      <c r="F376" s="250"/>
      <c r="G376" s="252">
        <f>IF(AND(F376&lt;&gt;0,$D$31&lt;&gt;0),F376/$D$31,0)</f>
        <v>0</v>
      </c>
      <c r="H376" s="86" t="s">
        <v>187</v>
      </c>
      <c r="I376" s="236">
        <v>0</v>
      </c>
      <c r="J376" s="252">
        <f t="shared" si="113"/>
        <v>0</v>
      </c>
      <c r="K376" s="360"/>
      <c r="L376" s="361"/>
      <c r="M376" s="326"/>
      <c r="N376" s="228">
        <f t="shared" si="126"/>
        <v>0</v>
      </c>
      <c r="O376" s="268">
        <f t="shared" si="127"/>
        <v>0</v>
      </c>
      <c r="P376" s="345">
        <v>0</v>
      </c>
      <c r="Q376" s="272">
        <f t="shared" si="128"/>
        <v>0</v>
      </c>
      <c r="R376" s="237"/>
      <c r="S376" s="238"/>
      <c r="T376" s="236">
        <v>0</v>
      </c>
      <c r="U376" s="236">
        <v>0</v>
      </c>
      <c r="V376" s="87">
        <f t="shared" si="122"/>
        <v>1</v>
      </c>
      <c r="W376" s="276">
        <f t="shared" si="124"/>
        <v>0</v>
      </c>
      <c r="X376" s="276">
        <f t="shared" si="123"/>
        <v>0</v>
      </c>
      <c r="Y376" s="276">
        <f t="shared" si="125"/>
        <v>0</v>
      </c>
      <c r="Z376" s="276">
        <f t="shared" si="123"/>
        <v>0</v>
      </c>
      <c r="AB376" s="80"/>
      <c r="AC376" s="80"/>
      <c r="AD376" s="81"/>
      <c r="AE376" s="80"/>
      <c r="AF376" s="81"/>
      <c r="AG376" s="82"/>
      <c r="AH376" s="83"/>
      <c r="AI376" s="83"/>
      <c r="AJ376" s="84"/>
      <c r="AK376" s="80"/>
      <c r="AL376" s="80"/>
      <c r="AM376" s="80"/>
      <c r="AN376" s="80"/>
    </row>
    <row r="377" spans="2:40" s="49" customFormat="1" ht="15.6" hidden="1" customHeight="1" outlineLevel="1">
      <c r="B377" s="620"/>
      <c r="C377" s="600"/>
      <c r="D377" s="601"/>
      <c r="E377" s="375"/>
      <c r="F377" s="250"/>
      <c r="G377" s="252">
        <f>IF(AND(F377&lt;&gt;0,$D$31&lt;&gt;0),F377/$D$31,0)</f>
        <v>0</v>
      </c>
      <c r="H377" s="86" t="s">
        <v>187</v>
      </c>
      <c r="I377" s="236">
        <v>0</v>
      </c>
      <c r="J377" s="252">
        <f t="shared" si="113"/>
        <v>0</v>
      </c>
      <c r="K377" s="360"/>
      <c r="L377" s="361"/>
      <c r="M377" s="326"/>
      <c r="N377" s="228">
        <f t="shared" si="126"/>
        <v>0</v>
      </c>
      <c r="O377" s="268">
        <f t="shared" si="127"/>
        <v>0</v>
      </c>
      <c r="P377" s="345">
        <v>0</v>
      </c>
      <c r="Q377" s="272">
        <f t="shared" si="128"/>
        <v>0</v>
      </c>
      <c r="R377" s="237"/>
      <c r="S377" s="238"/>
      <c r="T377" s="236">
        <v>0</v>
      </c>
      <c r="U377" s="236">
        <v>0</v>
      </c>
      <c r="V377" s="87">
        <f t="shared" si="122"/>
        <v>1</v>
      </c>
      <c r="W377" s="276">
        <f t="shared" si="124"/>
        <v>0</v>
      </c>
      <c r="X377" s="276">
        <f t="shared" si="123"/>
        <v>0</v>
      </c>
      <c r="Y377" s="276">
        <f t="shared" si="125"/>
        <v>0</v>
      </c>
      <c r="Z377" s="276">
        <f t="shared" si="123"/>
        <v>0</v>
      </c>
      <c r="AB377" s="80"/>
      <c r="AC377" s="80"/>
      <c r="AD377" s="81"/>
      <c r="AE377" s="80"/>
      <c r="AF377" s="81"/>
      <c r="AG377" s="82"/>
      <c r="AH377" s="83"/>
      <c r="AI377" s="83"/>
      <c r="AJ377" s="84"/>
      <c r="AK377" s="80"/>
      <c r="AL377" s="80"/>
      <c r="AM377" s="80"/>
      <c r="AN377" s="80"/>
    </row>
    <row r="378" spans="2:40" s="49" customFormat="1" ht="15.6" hidden="1" customHeight="1" outlineLevel="1">
      <c r="B378" s="620"/>
      <c r="C378" s="600"/>
      <c r="D378" s="601"/>
      <c r="E378" s="375"/>
      <c r="F378" s="250"/>
      <c r="G378" s="252">
        <f t="shared" ref="G378:G380" si="130">IF(AND(F378&lt;&gt;0,$D$31&lt;&gt;0),F378/$D$31,0)</f>
        <v>0</v>
      </c>
      <c r="H378" s="86" t="s">
        <v>187</v>
      </c>
      <c r="I378" s="236">
        <v>0</v>
      </c>
      <c r="J378" s="252">
        <f t="shared" si="113"/>
        <v>0</v>
      </c>
      <c r="K378" s="360"/>
      <c r="L378" s="361"/>
      <c r="M378" s="326"/>
      <c r="N378" s="228">
        <f t="shared" si="126"/>
        <v>0</v>
      </c>
      <c r="O378" s="268">
        <f t="shared" si="127"/>
        <v>0</v>
      </c>
      <c r="P378" s="345">
        <v>0</v>
      </c>
      <c r="Q378" s="272">
        <f t="shared" si="128"/>
        <v>0</v>
      </c>
      <c r="R378" s="237"/>
      <c r="S378" s="238"/>
      <c r="T378" s="236">
        <v>0</v>
      </c>
      <c r="U378" s="236">
        <v>0</v>
      </c>
      <c r="V378" s="87">
        <f t="shared" si="122"/>
        <v>1</v>
      </c>
      <c r="W378" s="276">
        <f t="shared" si="124"/>
        <v>0</v>
      </c>
      <c r="X378" s="276">
        <f t="shared" si="123"/>
        <v>0</v>
      </c>
      <c r="Y378" s="276">
        <f t="shared" si="125"/>
        <v>0</v>
      </c>
      <c r="Z378" s="276">
        <f t="shared" si="123"/>
        <v>0</v>
      </c>
      <c r="AB378" s="80"/>
      <c r="AC378" s="80"/>
      <c r="AD378" s="81"/>
      <c r="AE378" s="80"/>
      <c r="AF378" s="81"/>
      <c r="AG378" s="82"/>
      <c r="AH378" s="83"/>
      <c r="AI378" s="83"/>
      <c r="AJ378" s="84"/>
      <c r="AK378" s="80"/>
      <c r="AL378" s="80"/>
      <c r="AM378" s="80"/>
      <c r="AN378" s="80"/>
    </row>
    <row r="379" spans="2:40" s="49" customFormat="1" ht="15.6" hidden="1" customHeight="1" outlineLevel="1">
      <c r="B379" s="620"/>
      <c r="C379" s="600"/>
      <c r="D379" s="601"/>
      <c r="E379" s="375"/>
      <c r="F379" s="250"/>
      <c r="G379" s="252">
        <f t="shared" si="130"/>
        <v>0</v>
      </c>
      <c r="H379" s="86" t="s">
        <v>187</v>
      </c>
      <c r="I379" s="236">
        <v>0</v>
      </c>
      <c r="J379" s="252">
        <f t="shared" si="113"/>
        <v>0</v>
      </c>
      <c r="K379" s="360"/>
      <c r="L379" s="361"/>
      <c r="M379" s="326"/>
      <c r="N379" s="228">
        <f t="shared" si="126"/>
        <v>0</v>
      </c>
      <c r="O379" s="268">
        <f t="shared" si="127"/>
        <v>0</v>
      </c>
      <c r="P379" s="345">
        <v>0</v>
      </c>
      <c r="Q379" s="272">
        <f t="shared" si="128"/>
        <v>0</v>
      </c>
      <c r="R379" s="237"/>
      <c r="S379" s="238"/>
      <c r="T379" s="236">
        <v>0</v>
      </c>
      <c r="U379" s="236">
        <v>0</v>
      </c>
      <c r="V379" s="87">
        <f t="shared" si="122"/>
        <v>1</v>
      </c>
      <c r="W379" s="276">
        <f t="shared" si="124"/>
        <v>0</v>
      </c>
      <c r="X379" s="276">
        <f t="shared" si="123"/>
        <v>0</v>
      </c>
      <c r="Y379" s="276">
        <f t="shared" si="125"/>
        <v>0</v>
      </c>
      <c r="Z379" s="276">
        <f t="shared" si="123"/>
        <v>0</v>
      </c>
      <c r="AB379" s="80"/>
      <c r="AC379" s="80"/>
      <c r="AD379" s="81"/>
      <c r="AE379" s="80"/>
      <c r="AF379" s="81"/>
      <c r="AG379" s="82"/>
      <c r="AH379" s="83"/>
      <c r="AI379" s="83"/>
      <c r="AJ379" s="84"/>
      <c r="AK379" s="80"/>
      <c r="AL379" s="80"/>
      <c r="AM379" s="80"/>
      <c r="AN379" s="80"/>
    </row>
    <row r="380" spans="2:40" s="49" customFormat="1" ht="15.6" hidden="1" customHeight="1" outlineLevel="1">
      <c r="B380" s="621"/>
      <c r="C380" s="602"/>
      <c r="D380" s="603"/>
      <c r="E380" s="375"/>
      <c r="F380" s="250"/>
      <c r="G380" s="252">
        <f t="shared" si="130"/>
        <v>0</v>
      </c>
      <c r="H380" s="86" t="s">
        <v>187</v>
      </c>
      <c r="I380" s="236">
        <v>0</v>
      </c>
      <c r="J380" s="252">
        <f t="shared" si="113"/>
        <v>0</v>
      </c>
      <c r="K380" s="360"/>
      <c r="L380" s="361"/>
      <c r="M380" s="326"/>
      <c r="N380" s="228">
        <f t="shared" si="126"/>
        <v>0</v>
      </c>
      <c r="O380" s="268">
        <f t="shared" si="127"/>
        <v>0</v>
      </c>
      <c r="P380" s="345">
        <v>0</v>
      </c>
      <c r="Q380" s="272">
        <f t="shared" si="128"/>
        <v>0</v>
      </c>
      <c r="R380" s="237"/>
      <c r="S380" s="238"/>
      <c r="T380" s="236">
        <v>0</v>
      </c>
      <c r="U380" s="236">
        <v>0</v>
      </c>
      <c r="V380" s="87">
        <f t="shared" si="122"/>
        <v>1</v>
      </c>
      <c r="W380" s="276">
        <f t="shared" si="124"/>
        <v>0</v>
      </c>
      <c r="X380" s="276">
        <f t="shared" si="123"/>
        <v>0</v>
      </c>
      <c r="Y380" s="276">
        <f t="shared" si="125"/>
        <v>0</v>
      </c>
      <c r="Z380" s="276">
        <f t="shared" si="123"/>
        <v>0</v>
      </c>
      <c r="AB380" s="80"/>
      <c r="AC380" s="80"/>
      <c r="AD380" s="81"/>
      <c r="AE380" s="80"/>
      <c r="AF380" s="81"/>
      <c r="AG380" s="82"/>
      <c r="AH380" s="83"/>
      <c r="AI380" s="83"/>
      <c r="AJ380" s="84"/>
      <c r="AK380" s="80"/>
      <c r="AL380" s="80"/>
      <c r="AM380" s="80"/>
      <c r="AN380" s="80"/>
    </row>
    <row r="381" spans="2:40" s="49" customFormat="1" ht="16.5" collapsed="1" thickBot="1">
      <c r="B381" s="349">
        <v>8</v>
      </c>
      <c r="C381" s="623" t="s">
        <v>73</v>
      </c>
      <c r="D381" s="624"/>
      <c r="E381" s="254" t="s">
        <v>187</v>
      </c>
      <c r="F381" s="255">
        <f>SUM(F382:F401)</f>
        <v>0</v>
      </c>
      <c r="G381" s="247">
        <f>IF(AND(F381&lt;&gt;0,$D$31&lt;&gt;0),F381/$D$31,0)</f>
        <v>0</v>
      </c>
      <c r="H381" s="213" t="s">
        <v>187</v>
      </c>
      <c r="I381" s="239" t="s">
        <v>187</v>
      </c>
      <c r="J381" s="249">
        <f>SUM(J382:J401)</f>
        <v>0</v>
      </c>
      <c r="K381" s="240" t="s">
        <v>187</v>
      </c>
      <c r="L381" s="263" t="s">
        <v>187</v>
      </c>
      <c r="M381" s="265" t="s">
        <v>187</v>
      </c>
      <c r="N381" s="266" t="s">
        <v>187</v>
      </c>
      <c r="O381" s="269">
        <f>SUM(O382:O401)</f>
        <v>0</v>
      </c>
      <c r="P381" s="242" t="s">
        <v>187</v>
      </c>
      <c r="Q381" s="273">
        <f>SUM(Q382:Q401)</f>
        <v>0</v>
      </c>
      <c r="R381" s="241" t="s">
        <v>187</v>
      </c>
      <c r="S381" s="243" t="s">
        <v>187</v>
      </c>
      <c r="T381" s="278">
        <f>IF(W381&lt;&gt;0,W381/($F$434+$O$434),0)</f>
        <v>0</v>
      </c>
      <c r="U381" s="278">
        <f>IF(Y381&lt;&gt;0,Y381/($F$434+$O$434),0)</f>
        <v>0</v>
      </c>
      <c r="V381" s="215">
        <f t="shared" si="122"/>
        <v>1</v>
      </c>
      <c r="W381" s="277">
        <f>SUM(W382:W401)</f>
        <v>0</v>
      </c>
      <c r="X381" s="277">
        <f t="shared" si="123"/>
        <v>0</v>
      </c>
      <c r="Y381" s="277">
        <f>SUM(Y382:Y401)</f>
        <v>0</v>
      </c>
      <c r="Z381" s="277">
        <f t="shared" si="123"/>
        <v>0</v>
      </c>
      <c r="AB381" s="80"/>
      <c r="AC381" s="80"/>
      <c r="AD381" s="81"/>
      <c r="AE381" s="80"/>
      <c r="AF381" s="81"/>
      <c r="AG381" s="82"/>
      <c r="AH381" s="83"/>
      <c r="AI381" s="83"/>
      <c r="AJ381" s="84"/>
      <c r="AK381" s="80"/>
      <c r="AL381" s="80"/>
      <c r="AM381" s="80"/>
      <c r="AN381" s="80"/>
    </row>
    <row r="382" spans="2:40" s="49" customFormat="1" ht="15.95" hidden="1" customHeight="1" outlineLevel="1">
      <c r="B382" s="619">
        <v>8</v>
      </c>
      <c r="C382" s="598" t="s">
        <v>73</v>
      </c>
      <c r="D382" s="599"/>
      <c r="E382" s="375"/>
      <c r="F382" s="250"/>
      <c r="G382" s="252">
        <f>IF(AND(F382&lt;&gt;0,$D$31&lt;&gt;0),F382/$D$31,0)</f>
        <v>0</v>
      </c>
      <c r="H382" s="213" t="s">
        <v>187</v>
      </c>
      <c r="I382" s="236">
        <v>0</v>
      </c>
      <c r="J382" s="252">
        <f t="shared" si="113"/>
        <v>0</v>
      </c>
      <c r="K382" s="360"/>
      <c r="L382" s="361"/>
      <c r="M382" s="326"/>
      <c r="N382" s="228">
        <f>IF(M382&lt;&gt;0,INT(59/M382),0)</f>
        <v>0</v>
      </c>
      <c r="O382" s="268">
        <f>F382*N382</f>
        <v>0</v>
      </c>
      <c r="P382" s="345">
        <v>0</v>
      </c>
      <c r="Q382" s="272">
        <f>O382*P382</f>
        <v>0</v>
      </c>
      <c r="R382" s="237"/>
      <c r="S382" s="238"/>
      <c r="T382" s="236">
        <v>0</v>
      </c>
      <c r="U382" s="236">
        <v>0</v>
      </c>
      <c r="V382" s="87">
        <f t="shared" si="122"/>
        <v>1</v>
      </c>
      <c r="W382" s="276">
        <f t="shared" si="124"/>
        <v>0</v>
      </c>
      <c r="X382" s="276">
        <f t="shared" si="123"/>
        <v>0</v>
      </c>
      <c r="Y382" s="276">
        <f t="shared" si="125"/>
        <v>0</v>
      </c>
      <c r="Z382" s="276">
        <f t="shared" si="123"/>
        <v>0</v>
      </c>
      <c r="AB382" s="80"/>
      <c r="AC382" s="80"/>
      <c r="AD382" s="81"/>
      <c r="AE382" s="80"/>
      <c r="AF382" s="81"/>
      <c r="AG382" s="82"/>
      <c r="AH382" s="83"/>
      <c r="AI382" s="83"/>
      <c r="AJ382" s="84"/>
      <c r="AK382" s="80"/>
      <c r="AL382" s="80"/>
      <c r="AM382" s="80"/>
      <c r="AN382" s="80"/>
    </row>
    <row r="383" spans="2:40" s="49" customFormat="1" ht="15.95" hidden="1" customHeight="1" outlineLevel="1">
      <c r="B383" s="620"/>
      <c r="C383" s="600"/>
      <c r="D383" s="601"/>
      <c r="E383" s="375"/>
      <c r="F383" s="250"/>
      <c r="G383" s="252">
        <f>IF(AND(F383&lt;&gt;0,$D$31&lt;&gt;0),F383/$D$31,0)</f>
        <v>0</v>
      </c>
      <c r="H383" s="213" t="s">
        <v>187</v>
      </c>
      <c r="I383" s="236">
        <v>0</v>
      </c>
      <c r="J383" s="252">
        <f t="shared" si="113"/>
        <v>0</v>
      </c>
      <c r="K383" s="360"/>
      <c r="L383" s="361"/>
      <c r="M383" s="326"/>
      <c r="N383" s="228">
        <f t="shared" ref="N383:N401" si="131">IF(M383&lt;&gt;0,INT(59/M383),0)</f>
        <v>0</v>
      </c>
      <c r="O383" s="268">
        <f t="shared" ref="O383:O400" si="132">F383*N383</f>
        <v>0</v>
      </c>
      <c r="P383" s="345">
        <v>0</v>
      </c>
      <c r="Q383" s="272">
        <f t="shared" ref="Q383:Q400" si="133">O383*P383</f>
        <v>0</v>
      </c>
      <c r="R383" s="237"/>
      <c r="S383" s="238"/>
      <c r="T383" s="236">
        <v>0</v>
      </c>
      <c r="U383" s="236">
        <v>0</v>
      </c>
      <c r="V383" s="87">
        <f t="shared" si="122"/>
        <v>1</v>
      </c>
      <c r="W383" s="276">
        <f t="shared" si="124"/>
        <v>0</v>
      </c>
      <c r="X383" s="276">
        <f t="shared" si="123"/>
        <v>0</v>
      </c>
      <c r="Y383" s="276">
        <f t="shared" si="125"/>
        <v>0</v>
      </c>
      <c r="Z383" s="276">
        <f t="shared" si="123"/>
        <v>0</v>
      </c>
      <c r="AB383" s="80"/>
      <c r="AC383" s="80"/>
      <c r="AD383" s="81"/>
      <c r="AE383" s="80"/>
      <c r="AF383" s="81"/>
      <c r="AG383" s="82"/>
      <c r="AH383" s="83"/>
      <c r="AI383" s="83"/>
      <c r="AJ383" s="84"/>
      <c r="AK383" s="80"/>
      <c r="AL383" s="80"/>
      <c r="AM383" s="80"/>
      <c r="AN383" s="80"/>
    </row>
    <row r="384" spans="2:40" s="49" customFormat="1" ht="15.95" hidden="1" customHeight="1" outlineLevel="1">
      <c r="B384" s="620"/>
      <c r="C384" s="600"/>
      <c r="D384" s="601"/>
      <c r="E384" s="375"/>
      <c r="F384" s="250"/>
      <c r="G384" s="252">
        <f>IF(AND(F384&lt;&gt;0,$D$31&lt;&gt;0),F384/$D$31,0)</f>
        <v>0</v>
      </c>
      <c r="H384" s="213" t="s">
        <v>187</v>
      </c>
      <c r="I384" s="236">
        <v>0</v>
      </c>
      <c r="J384" s="252">
        <f t="shared" si="113"/>
        <v>0</v>
      </c>
      <c r="K384" s="360"/>
      <c r="L384" s="361"/>
      <c r="M384" s="326"/>
      <c r="N384" s="228">
        <f t="shared" si="131"/>
        <v>0</v>
      </c>
      <c r="O384" s="268">
        <f t="shared" si="132"/>
        <v>0</v>
      </c>
      <c r="P384" s="345">
        <v>0</v>
      </c>
      <c r="Q384" s="272">
        <f t="shared" si="133"/>
        <v>0</v>
      </c>
      <c r="R384" s="237"/>
      <c r="S384" s="238"/>
      <c r="T384" s="236">
        <v>0</v>
      </c>
      <c r="U384" s="236">
        <v>0</v>
      </c>
      <c r="V384" s="87">
        <f t="shared" si="122"/>
        <v>1</v>
      </c>
      <c r="W384" s="276">
        <f t="shared" si="124"/>
        <v>0</v>
      </c>
      <c r="X384" s="276">
        <f t="shared" si="123"/>
        <v>0</v>
      </c>
      <c r="Y384" s="276">
        <f t="shared" si="125"/>
        <v>0</v>
      </c>
      <c r="Z384" s="276">
        <f t="shared" si="123"/>
        <v>0</v>
      </c>
      <c r="AB384" s="80"/>
      <c r="AC384" s="80"/>
      <c r="AD384" s="81"/>
      <c r="AE384" s="80"/>
      <c r="AF384" s="81"/>
      <c r="AG384" s="82"/>
      <c r="AH384" s="83"/>
      <c r="AI384" s="83"/>
      <c r="AJ384" s="84"/>
      <c r="AK384" s="80"/>
      <c r="AL384" s="80"/>
      <c r="AM384" s="80"/>
      <c r="AN384" s="80"/>
    </row>
    <row r="385" spans="2:40" s="49" customFormat="1" ht="15.95" hidden="1" customHeight="1" outlineLevel="1">
      <c r="B385" s="620"/>
      <c r="C385" s="600"/>
      <c r="D385" s="601"/>
      <c r="E385" s="375"/>
      <c r="F385" s="250"/>
      <c r="G385" s="252">
        <f t="shared" ref="G385:G402" si="134">IF(AND(F385&lt;&gt;0,$D$31&lt;&gt;0),F385/$D$31,0)</f>
        <v>0</v>
      </c>
      <c r="H385" s="213" t="s">
        <v>187</v>
      </c>
      <c r="I385" s="236">
        <v>0</v>
      </c>
      <c r="J385" s="252">
        <f t="shared" si="113"/>
        <v>0</v>
      </c>
      <c r="K385" s="360"/>
      <c r="L385" s="361"/>
      <c r="M385" s="326"/>
      <c r="N385" s="228">
        <f t="shared" si="131"/>
        <v>0</v>
      </c>
      <c r="O385" s="268">
        <f t="shared" si="132"/>
        <v>0</v>
      </c>
      <c r="P385" s="345">
        <v>0</v>
      </c>
      <c r="Q385" s="272">
        <f t="shared" si="133"/>
        <v>0</v>
      </c>
      <c r="R385" s="237"/>
      <c r="S385" s="238"/>
      <c r="T385" s="236">
        <v>0</v>
      </c>
      <c r="U385" s="236">
        <v>0</v>
      </c>
      <c r="V385" s="87">
        <f t="shared" si="122"/>
        <v>1</v>
      </c>
      <c r="W385" s="276">
        <f t="shared" si="124"/>
        <v>0</v>
      </c>
      <c r="X385" s="276">
        <f t="shared" si="123"/>
        <v>0</v>
      </c>
      <c r="Y385" s="276">
        <f t="shared" si="125"/>
        <v>0</v>
      </c>
      <c r="Z385" s="276">
        <f t="shared" si="123"/>
        <v>0</v>
      </c>
      <c r="AB385" s="80"/>
      <c r="AC385" s="80"/>
      <c r="AD385" s="81"/>
      <c r="AE385" s="80"/>
      <c r="AF385" s="81"/>
      <c r="AG385" s="82"/>
      <c r="AH385" s="83"/>
      <c r="AI385" s="83"/>
      <c r="AJ385" s="84"/>
      <c r="AK385" s="80"/>
      <c r="AL385" s="80"/>
      <c r="AM385" s="80"/>
      <c r="AN385" s="80"/>
    </row>
    <row r="386" spans="2:40" s="49" customFormat="1" ht="15.95" hidden="1" customHeight="1" outlineLevel="1">
      <c r="B386" s="620"/>
      <c r="C386" s="600"/>
      <c r="D386" s="601"/>
      <c r="E386" s="375"/>
      <c r="F386" s="250"/>
      <c r="G386" s="252">
        <f t="shared" si="134"/>
        <v>0</v>
      </c>
      <c r="H386" s="213" t="s">
        <v>187</v>
      </c>
      <c r="I386" s="236">
        <v>0</v>
      </c>
      <c r="J386" s="252">
        <f t="shared" si="113"/>
        <v>0</v>
      </c>
      <c r="K386" s="360"/>
      <c r="L386" s="361"/>
      <c r="M386" s="326"/>
      <c r="N386" s="228">
        <f t="shared" si="131"/>
        <v>0</v>
      </c>
      <c r="O386" s="268">
        <f t="shared" si="132"/>
        <v>0</v>
      </c>
      <c r="P386" s="345">
        <v>0</v>
      </c>
      <c r="Q386" s="272">
        <f t="shared" si="133"/>
        <v>0</v>
      </c>
      <c r="R386" s="237"/>
      <c r="S386" s="238"/>
      <c r="T386" s="236">
        <v>0</v>
      </c>
      <c r="U386" s="236">
        <v>0</v>
      </c>
      <c r="V386" s="87">
        <f t="shared" si="122"/>
        <v>1</v>
      </c>
      <c r="W386" s="276">
        <f t="shared" si="124"/>
        <v>0</v>
      </c>
      <c r="X386" s="276">
        <f t="shared" si="123"/>
        <v>0</v>
      </c>
      <c r="Y386" s="276">
        <f t="shared" si="125"/>
        <v>0</v>
      </c>
      <c r="Z386" s="276">
        <f t="shared" si="123"/>
        <v>0</v>
      </c>
      <c r="AB386" s="80"/>
      <c r="AC386" s="80"/>
      <c r="AD386" s="81"/>
      <c r="AE386" s="80"/>
      <c r="AF386" s="81"/>
      <c r="AG386" s="82"/>
      <c r="AH386" s="83"/>
      <c r="AI386" s="83"/>
      <c r="AJ386" s="84"/>
      <c r="AK386" s="80"/>
      <c r="AL386" s="80"/>
      <c r="AM386" s="80"/>
      <c r="AN386" s="80"/>
    </row>
    <row r="387" spans="2:40" s="49" customFormat="1" ht="15.95" hidden="1" customHeight="1" outlineLevel="1">
      <c r="B387" s="620"/>
      <c r="C387" s="600"/>
      <c r="D387" s="601"/>
      <c r="E387" s="375"/>
      <c r="F387" s="250"/>
      <c r="G387" s="252">
        <f t="shared" si="134"/>
        <v>0</v>
      </c>
      <c r="H387" s="213" t="s">
        <v>187</v>
      </c>
      <c r="I387" s="236">
        <v>0</v>
      </c>
      <c r="J387" s="252">
        <f t="shared" si="113"/>
        <v>0</v>
      </c>
      <c r="K387" s="360"/>
      <c r="L387" s="361"/>
      <c r="M387" s="326"/>
      <c r="N387" s="228">
        <f t="shared" si="131"/>
        <v>0</v>
      </c>
      <c r="O387" s="268">
        <f t="shared" si="132"/>
        <v>0</v>
      </c>
      <c r="P387" s="345">
        <v>0</v>
      </c>
      <c r="Q387" s="272">
        <f t="shared" si="133"/>
        <v>0</v>
      </c>
      <c r="R387" s="237"/>
      <c r="S387" s="238"/>
      <c r="T387" s="236">
        <v>0</v>
      </c>
      <c r="U387" s="236">
        <v>0</v>
      </c>
      <c r="V387" s="87">
        <f t="shared" si="122"/>
        <v>1</v>
      </c>
      <c r="W387" s="276">
        <f t="shared" si="124"/>
        <v>0</v>
      </c>
      <c r="X387" s="276">
        <f t="shared" si="123"/>
        <v>0</v>
      </c>
      <c r="Y387" s="276">
        <f t="shared" si="125"/>
        <v>0</v>
      </c>
      <c r="Z387" s="276">
        <f t="shared" si="123"/>
        <v>0</v>
      </c>
      <c r="AB387" s="80"/>
      <c r="AC387" s="80"/>
      <c r="AD387" s="81"/>
      <c r="AE387" s="80"/>
      <c r="AF387" s="81"/>
      <c r="AG387" s="82"/>
      <c r="AH387" s="83"/>
      <c r="AI387" s="83"/>
      <c r="AJ387" s="84"/>
      <c r="AK387" s="80"/>
      <c r="AL387" s="80"/>
      <c r="AM387" s="80"/>
      <c r="AN387" s="80"/>
    </row>
    <row r="388" spans="2:40" s="49" customFormat="1" ht="15.95" hidden="1" customHeight="1" outlineLevel="1">
      <c r="B388" s="620"/>
      <c r="C388" s="600"/>
      <c r="D388" s="601"/>
      <c r="E388" s="375"/>
      <c r="F388" s="250"/>
      <c r="G388" s="252">
        <f t="shared" si="134"/>
        <v>0</v>
      </c>
      <c r="H388" s="213" t="s">
        <v>187</v>
      </c>
      <c r="I388" s="236">
        <v>0</v>
      </c>
      <c r="J388" s="252">
        <f t="shared" si="113"/>
        <v>0</v>
      </c>
      <c r="K388" s="360"/>
      <c r="L388" s="361"/>
      <c r="M388" s="326"/>
      <c r="N388" s="228">
        <f t="shared" si="131"/>
        <v>0</v>
      </c>
      <c r="O388" s="268">
        <f t="shared" si="132"/>
        <v>0</v>
      </c>
      <c r="P388" s="345">
        <v>0</v>
      </c>
      <c r="Q388" s="272">
        <f t="shared" si="133"/>
        <v>0</v>
      </c>
      <c r="R388" s="237"/>
      <c r="S388" s="238"/>
      <c r="T388" s="236">
        <v>0</v>
      </c>
      <c r="U388" s="236">
        <v>0</v>
      </c>
      <c r="V388" s="87">
        <f t="shared" si="122"/>
        <v>1</v>
      </c>
      <c r="W388" s="276">
        <f t="shared" si="124"/>
        <v>0</v>
      </c>
      <c r="X388" s="276">
        <f t="shared" si="123"/>
        <v>0</v>
      </c>
      <c r="Y388" s="276">
        <f t="shared" si="125"/>
        <v>0</v>
      </c>
      <c r="Z388" s="276">
        <f t="shared" si="123"/>
        <v>0</v>
      </c>
      <c r="AB388" s="80"/>
      <c r="AC388" s="80"/>
      <c r="AD388" s="81"/>
      <c r="AE388" s="80"/>
      <c r="AF388" s="81"/>
      <c r="AG388" s="82"/>
      <c r="AH388" s="83"/>
      <c r="AI388" s="83"/>
      <c r="AJ388" s="84"/>
      <c r="AK388" s="80"/>
      <c r="AL388" s="80"/>
      <c r="AM388" s="80"/>
      <c r="AN388" s="80"/>
    </row>
    <row r="389" spans="2:40" s="49" customFormat="1" ht="15.95" hidden="1" customHeight="1" outlineLevel="1">
      <c r="B389" s="620"/>
      <c r="C389" s="600"/>
      <c r="D389" s="601"/>
      <c r="E389" s="375"/>
      <c r="F389" s="250"/>
      <c r="G389" s="252">
        <f t="shared" si="134"/>
        <v>0</v>
      </c>
      <c r="H389" s="213" t="s">
        <v>187</v>
      </c>
      <c r="I389" s="236">
        <v>0</v>
      </c>
      <c r="J389" s="252">
        <f t="shared" ref="J389:J399" si="135">I389*F389</f>
        <v>0</v>
      </c>
      <c r="K389" s="360"/>
      <c r="L389" s="361"/>
      <c r="M389" s="326"/>
      <c r="N389" s="228">
        <f t="shared" si="131"/>
        <v>0</v>
      </c>
      <c r="O389" s="268">
        <f t="shared" si="132"/>
        <v>0</v>
      </c>
      <c r="P389" s="345">
        <v>0</v>
      </c>
      <c r="Q389" s="272">
        <f t="shared" si="133"/>
        <v>0</v>
      </c>
      <c r="R389" s="237"/>
      <c r="S389" s="238"/>
      <c r="T389" s="236">
        <v>0</v>
      </c>
      <c r="U389" s="236">
        <v>0</v>
      </c>
      <c r="V389" s="87">
        <f t="shared" si="122"/>
        <v>1</v>
      </c>
      <c r="W389" s="276">
        <f t="shared" si="124"/>
        <v>0</v>
      </c>
      <c r="X389" s="276">
        <f t="shared" si="123"/>
        <v>0</v>
      </c>
      <c r="Y389" s="276">
        <f t="shared" si="125"/>
        <v>0</v>
      </c>
      <c r="Z389" s="276">
        <f t="shared" si="123"/>
        <v>0</v>
      </c>
      <c r="AB389" s="80"/>
      <c r="AC389" s="80"/>
      <c r="AD389" s="81"/>
      <c r="AE389" s="80"/>
      <c r="AF389" s="81"/>
      <c r="AG389" s="82"/>
      <c r="AH389" s="83"/>
      <c r="AI389" s="83"/>
      <c r="AJ389" s="84"/>
      <c r="AK389" s="80"/>
      <c r="AL389" s="80"/>
      <c r="AM389" s="80"/>
      <c r="AN389" s="80"/>
    </row>
    <row r="390" spans="2:40" s="49" customFormat="1" ht="15.95" hidden="1" customHeight="1" outlineLevel="1">
      <c r="B390" s="620"/>
      <c r="C390" s="600"/>
      <c r="D390" s="601"/>
      <c r="E390" s="375"/>
      <c r="F390" s="250"/>
      <c r="G390" s="252">
        <f t="shared" si="134"/>
        <v>0</v>
      </c>
      <c r="H390" s="213" t="s">
        <v>187</v>
      </c>
      <c r="I390" s="236">
        <v>0</v>
      </c>
      <c r="J390" s="252">
        <f t="shared" si="135"/>
        <v>0</v>
      </c>
      <c r="K390" s="360"/>
      <c r="L390" s="361"/>
      <c r="M390" s="326"/>
      <c r="N390" s="228">
        <f t="shared" si="131"/>
        <v>0</v>
      </c>
      <c r="O390" s="268">
        <f t="shared" si="132"/>
        <v>0</v>
      </c>
      <c r="P390" s="345">
        <v>0</v>
      </c>
      <c r="Q390" s="272">
        <f t="shared" si="133"/>
        <v>0</v>
      </c>
      <c r="R390" s="237"/>
      <c r="S390" s="238"/>
      <c r="T390" s="236">
        <v>0</v>
      </c>
      <c r="U390" s="236">
        <v>0</v>
      </c>
      <c r="V390" s="87">
        <f t="shared" si="122"/>
        <v>1</v>
      </c>
      <c r="W390" s="276">
        <f t="shared" si="124"/>
        <v>0</v>
      </c>
      <c r="X390" s="276">
        <f t="shared" si="123"/>
        <v>0</v>
      </c>
      <c r="Y390" s="276">
        <f t="shared" si="125"/>
        <v>0</v>
      </c>
      <c r="Z390" s="276">
        <f t="shared" si="123"/>
        <v>0</v>
      </c>
      <c r="AB390" s="80"/>
      <c r="AC390" s="80"/>
      <c r="AD390" s="81"/>
      <c r="AE390" s="80"/>
      <c r="AF390" s="81"/>
      <c r="AG390" s="82"/>
      <c r="AH390" s="83"/>
      <c r="AI390" s="83"/>
      <c r="AJ390" s="84"/>
      <c r="AK390" s="80"/>
      <c r="AL390" s="80"/>
      <c r="AM390" s="80"/>
      <c r="AN390" s="80"/>
    </row>
    <row r="391" spans="2:40" s="49" customFormat="1" ht="15.95" hidden="1" customHeight="1" outlineLevel="1">
      <c r="B391" s="620"/>
      <c r="C391" s="600"/>
      <c r="D391" s="601"/>
      <c r="E391" s="375"/>
      <c r="F391" s="250"/>
      <c r="G391" s="252">
        <f t="shared" si="134"/>
        <v>0</v>
      </c>
      <c r="H391" s="213" t="s">
        <v>187</v>
      </c>
      <c r="I391" s="236">
        <v>0</v>
      </c>
      <c r="J391" s="252">
        <f t="shared" si="135"/>
        <v>0</v>
      </c>
      <c r="K391" s="360"/>
      <c r="L391" s="361"/>
      <c r="M391" s="326"/>
      <c r="N391" s="228">
        <f t="shared" si="131"/>
        <v>0</v>
      </c>
      <c r="O391" s="268">
        <f t="shared" si="132"/>
        <v>0</v>
      </c>
      <c r="P391" s="345">
        <v>0</v>
      </c>
      <c r="Q391" s="272">
        <f t="shared" si="133"/>
        <v>0</v>
      </c>
      <c r="R391" s="237"/>
      <c r="S391" s="238"/>
      <c r="T391" s="236">
        <v>0</v>
      </c>
      <c r="U391" s="236">
        <v>0</v>
      </c>
      <c r="V391" s="87">
        <f t="shared" si="122"/>
        <v>1</v>
      </c>
      <c r="W391" s="276">
        <f t="shared" si="124"/>
        <v>0</v>
      </c>
      <c r="X391" s="276">
        <f t="shared" si="123"/>
        <v>0</v>
      </c>
      <c r="Y391" s="276">
        <f t="shared" si="125"/>
        <v>0</v>
      </c>
      <c r="Z391" s="276">
        <f t="shared" si="123"/>
        <v>0</v>
      </c>
      <c r="AB391" s="80"/>
      <c r="AC391" s="80"/>
      <c r="AD391" s="81"/>
      <c r="AE391" s="80"/>
      <c r="AF391" s="81"/>
      <c r="AG391" s="82"/>
      <c r="AH391" s="83"/>
      <c r="AI391" s="83"/>
      <c r="AJ391" s="84"/>
      <c r="AK391" s="80"/>
      <c r="AL391" s="80"/>
      <c r="AM391" s="80"/>
      <c r="AN391" s="80"/>
    </row>
    <row r="392" spans="2:40" s="49" customFormat="1" ht="15.95" hidden="1" customHeight="1" outlineLevel="1">
      <c r="B392" s="620"/>
      <c r="C392" s="600"/>
      <c r="D392" s="601"/>
      <c r="E392" s="375"/>
      <c r="F392" s="250"/>
      <c r="G392" s="252">
        <f t="shared" si="134"/>
        <v>0</v>
      </c>
      <c r="H392" s="213" t="s">
        <v>187</v>
      </c>
      <c r="I392" s="236">
        <v>0</v>
      </c>
      <c r="J392" s="252">
        <f t="shared" si="135"/>
        <v>0</v>
      </c>
      <c r="K392" s="360"/>
      <c r="L392" s="361"/>
      <c r="M392" s="326"/>
      <c r="N392" s="228">
        <f t="shared" si="131"/>
        <v>0</v>
      </c>
      <c r="O392" s="268">
        <f t="shared" si="132"/>
        <v>0</v>
      </c>
      <c r="P392" s="345">
        <v>0</v>
      </c>
      <c r="Q392" s="272">
        <f t="shared" si="133"/>
        <v>0</v>
      </c>
      <c r="R392" s="237"/>
      <c r="S392" s="238"/>
      <c r="T392" s="236">
        <v>0</v>
      </c>
      <c r="U392" s="236">
        <v>0</v>
      </c>
      <c r="V392" s="87">
        <f t="shared" si="122"/>
        <v>1</v>
      </c>
      <c r="W392" s="276">
        <f t="shared" si="124"/>
        <v>0</v>
      </c>
      <c r="X392" s="276">
        <f t="shared" si="123"/>
        <v>0</v>
      </c>
      <c r="Y392" s="276">
        <f t="shared" si="125"/>
        <v>0</v>
      </c>
      <c r="Z392" s="276">
        <f t="shared" si="123"/>
        <v>0</v>
      </c>
      <c r="AB392" s="80"/>
      <c r="AC392" s="80"/>
      <c r="AD392" s="81"/>
      <c r="AE392" s="80"/>
      <c r="AF392" s="81"/>
      <c r="AG392" s="82"/>
      <c r="AH392" s="83"/>
      <c r="AI392" s="83"/>
      <c r="AJ392" s="84"/>
      <c r="AK392" s="80"/>
      <c r="AL392" s="80"/>
      <c r="AM392" s="80"/>
      <c r="AN392" s="80"/>
    </row>
    <row r="393" spans="2:40" s="49" customFormat="1" ht="15.95" hidden="1" customHeight="1" outlineLevel="1">
      <c r="B393" s="620"/>
      <c r="C393" s="600"/>
      <c r="D393" s="601"/>
      <c r="E393" s="375"/>
      <c r="F393" s="250"/>
      <c r="G393" s="252">
        <f t="shared" si="134"/>
        <v>0</v>
      </c>
      <c r="H393" s="213" t="s">
        <v>187</v>
      </c>
      <c r="I393" s="236">
        <v>0</v>
      </c>
      <c r="J393" s="252">
        <f t="shared" si="135"/>
        <v>0</v>
      </c>
      <c r="K393" s="360"/>
      <c r="L393" s="361"/>
      <c r="M393" s="326"/>
      <c r="N393" s="228">
        <f t="shared" si="131"/>
        <v>0</v>
      </c>
      <c r="O393" s="268">
        <f t="shared" si="132"/>
        <v>0</v>
      </c>
      <c r="P393" s="345">
        <v>0</v>
      </c>
      <c r="Q393" s="272">
        <f t="shared" si="133"/>
        <v>0</v>
      </c>
      <c r="R393" s="237"/>
      <c r="S393" s="238"/>
      <c r="T393" s="236">
        <v>0</v>
      </c>
      <c r="U393" s="236">
        <v>0</v>
      </c>
      <c r="V393" s="87">
        <f t="shared" si="122"/>
        <v>1</v>
      </c>
      <c r="W393" s="276">
        <f t="shared" si="124"/>
        <v>0</v>
      </c>
      <c r="X393" s="276">
        <f t="shared" si="123"/>
        <v>0</v>
      </c>
      <c r="Y393" s="276">
        <f t="shared" si="125"/>
        <v>0</v>
      </c>
      <c r="Z393" s="276">
        <f t="shared" si="123"/>
        <v>0</v>
      </c>
      <c r="AB393" s="80"/>
      <c r="AC393" s="80"/>
      <c r="AD393" s="81"/>
      <c r="AE393" s="80"/>
      <c r="AF393" s="81"/>
      <c r="AG393" s="82"/>
      <c r="AH393" s="83"/>
      <c r="AI393" s="83"/>
      <c r="AJ393" s="84"/>
      <c r="AK393" s="80"/>
      <c r="AL393" s="80"/>
      <c r="AM393" s="80"/>
      <c r="AN393" s="80"/>
    </row>
    <row r="394" spans="2:40" s="49" customFormat="1" ht="15.95" hidden="1" customHeight="1" outlineLevel="1">
      <c r="B394" s="620"/>
      <c r="C394" s="600"/>
      <c r="D394" s="601"/>
      <c r="E394" s="375"/>
      <c r="F394" s="250"/>
      <c r="G394" s="252">
        <f t="shared" si="134"/>
        <v>0</v>
      </c>
      <c r="H394" s="213" t="s">
        <v>187</v>
      </c>
      <c r="I394" s="236">
        <v>0</v>
      </c>
      <c r="J394" s="252">
        <f t="shared" si="135"/>
        <v>0</v>
      </c>
      <c r="K394" s="360"/>
      <c r="L394" s="361"/>
      <c r="M394" s="326"/>
      <c r="N394" s="228">
        <f t="shared" si="131"/>
        <v>0</v>
      </c>
      <c r="O394" s="268">
        <f t="shared" si="132"/>
        <v>0</v>
      </c>
      <c r="P394" s="345">
        <v>0</v>
      </c>
      <c r="Q394" s="272">
        <f t="shared" si="133"/>
        <v>0</v>
      </c>
      <c r="R394" s="237"/>
      <c r="S394" s="238"/>
      <c r="T394" s="236">
        <v>0</v>
      </c>
      <c r="U394" s="236">
        <v>0</v>
      </c>
      <c r="V394" s="87">
        <f t="shared" si="122"/>
        <v>1</v>
      </c>
      <c r="W394" s="276">
        <f t="shared" si="124"/>
        <v>0</v>
      </c>
      <c r="X394" s="276">
        <f t="shared" si="123"/>
        <v>0</v>
      </c>
      <c r="Y394" s="276">
        <f t="shared" si="125"/>
        <v>0</v>
      </c>
      <c r="Z394" s="276">
        <f t="shared" si="123"/>
        <v>0</v>
      </c>
      <c r="AB394" s="80"/>
      <c r="AC394" s="80"/>
      <c r="AD394" s="81"/>
      <c r="AE394" s="80"/>
      <c r="AF394" s="81"/>
      <c r="AG394" s="82"/>
      <c r="AH394" s="83"/>
      <c r="AI394" s="83"/>
      <c r="AJ394" s="84"/>
      <c r="AK394" s="80"/>
      <c r="AL394" s="80"/>
      <c r="AM394" s="80"/>
      <c r="AN394" s="80"/>
    </row>
    <row r="395" spans="2:40" s="49" customFormat="1" ht="15.95" hidden="1" customHeight="1" outlineLevel="1">
      <c r="B395" s="620"/>
      <c r="C395" s="600"/>
      <c r="D395" s="601"/>
      <c r="E395" s="375"/>
      <c r="F395" s="250"/>
      <c r="G395" s="252">
        <f t="shared" si="134"/>
        <v>0</v>
      </c>
      <c r="H395" s="213" t="s">
        <v>187</v>
      </c>
      <c r="I395" s="236">
        <v>0</v>
      </c>
      <c r="J395" s="252">
        <f t="shared" si="135"/>
        <v>0</v>
      </c>
      <c r="K395" s="360"/>
      <c r="L395" s="361"/>
      <c r="M395" s="326"/>
      <c r="N395" s="228">
        <f t="shared" si="131"/>
        <v>0</v>
      </c>
      <c r="O395" s="268">
        <f t="shared" si="132"/>
        <v>0</v>
      </c>
      <c r="P395" s="345">
        <v>0</v>
      </c>
      <c r="Q395" s="272">
        <f t="shared" si="133"/>
        <v>0</v>
      </c>
      <c r="R395" s="237"/>
      <c r="S395" s="238"/>
      <c r="T395" s="236">
        <v>0</v>
      </c>
      <c r="U395" s="236">
        <v>0</v>
      </c>
      <c r="V395" s="87">
        <f t="shared" si="122"/>
        <v>1</v>
      </c>
      <c r="W395" s="276">
        <f t="shared" si="124"/>
        <v>0</v>
      </c>
      <c r="X395" s="276">
        <f t="shared" si="123"/>
        <v>0</v>
      </c>
      <c r="Y395" s="276">
        <f t="shared" si="125"/>
        <v>0</v>
      </c>
      <c r="Z395" s="276">
        <f t="shared" si="123"/>
        <v>0</v>
      </c>
      <c r="AB395" s="80"/>
      <c r="AC395" s="80"/>
      <c r="AD395" s="81"/>
      <c r="AE395" s="80"/>
      <c r="AF395" s="81"/>
      <c r="AG395" s="82"/>
      <c r="AH395" s="83"/>
      <c r="AI395" s="83"/>
      <c r="AJ395" s="84"/>
      <c r="AK395" s="80"/>
      <c r="AL395" s="80"/>
      <c r="AM395" s="80"/>
      <c r="AN395" s="80"/>
    </row>
    <row r="396" spans="2:40" s="49" customFormat="1" ht="15.95" hidden="1" customHeight="1" outlineLevel="1">
      <c r="B396" s="620"/>
      <c r="C396" s="600"/>
      <c r="D396" s="601"/>
      <c r="E396" s="375"/>
      <c r="F396" s="250"/>
      <c r="G396" s="252">
        <f t="shared" si="134"/>
        <v>0</v>
      </c>
      <c r="H396" s="213" t="s">
        <v>187</v>
      </c>
      <c r="I396" s="236">
        <v>0</v>
      </c>
      <c r="J396" s="252">
        <f t="shared" si="135"/>
        <v>0</v>
      </c>
      <c r="K396" s="360"/>
      <c r="L396" s="361"/>
      <c r="M396" s="326"/>
      <c r="N396" s="228">
        <f t="shared" si="131"/>
        <v>0</v>
      </c>
      <c r="O396" s="268">
        <f t="shared" si="132"/>
        <v>0</v>
      </c>
      <c r="P396" s="345">
        <v>0</v>
      </c>
      <c r="Q396" s="272">
        <f t="shared" si="133"/>
        <v>0</v>
      </c>
      <c r="R396" s="237"/>
      <c r="S396" s="238"/>
      <c r="T396" s="236">
        <v>0</v>
      </c>
      <c r="U396" s="236">
        <v>0</v>
      </c>
      <c r="V396" s="87">
        <f t="shared" si="122"/>
        <v>1</v>
      </c>
      <c r="W396" s="276">
        <f t="shared" si="124"/>
        <v>0</v>
      </c>
      <c r="X396" s="276">
        <f t="shared" si="123"/>
        <v>0</v>
      </c>
      <c r="Y396" s="276">
        <f t="shared" si="125"/>
        <v>0</v>
      </c>
      <c r="Z396" s="276">
        <f t="shared" si="123"/>
        <v>0</v>
      </c>
      <c r="AB396" s="80"/>
      <c r="AC396" s="80"/>
      <c r="AD396" s="81"/>
      <c r="AE396" s="80"/>
      <c r="AF396" s="81"/>
      <c r="AG396" s="82"/>
      <c r="AH396" s="83"/>
      <c r="AI396" s="83"/>
      <c r="AJ396" s="84"/>
      <c r="AK396" s="80"/>
      <c r="AL396" s="80"/>
      <c r="AM396" s="80"/>
      <c r="AN396" s="80"/>
    </row>
    <row r="397" spans="2:40" s="49" customFormat="1" ht="15.95" hidden="1" customHeight="1" outlineLevel="1">
      <c r="B397" s="620"/>
      <c r="C397" s="600"/>
      <c r="D397" s="601"/>
      <c r="E397" s="375"/>
      <c r="F397" s="250"/>
      <c r="G397" s="252">
        <f t="shared" si="134"/>
        <v>0</v>
      </c>
      <c r="H397" s="213" t="s">
        <v>187</v>
      </c>
      <c r="I397" s="236">
        <v>0</v>
      </c>
      <c r="J397" s="252">
        <f t="shared" si="135"/>
        <v>0</v>
      </c>
      <c r="K397" s="360"/>
      <c r="L397" s="361"/>
      <c r="M397" s="326"/>
      <c r="N397" s="228">
        <f t="shared" si="131"/>
        <v>0</v>
      </c>
      <c r="O397" s="268">
        <f t="shared" si="132"/>
        <v>0</v>
      </c>
      <c r="P397" s="345">
        <v>0</v>
      </c>
      <c r="Q397" s="272">
        <f t="shared" si="133"/>
        <v>0</v>
      </c>
      <c r="R397" s="237"/>
      <c r="S397" s="238"/>
      <c r="T397" s="236">
        <v>0</v>
      </c>
      <c r="U397" s="236">
        <v>0</v>
      </c>
      <c r="V397" s="87">
        <f t="shared" si="122"/>
        <v>1</v>
      </c>
      <c r="W397" s="276">
        <f t="shared" si="124"/>
        <v>0</v>
      </c>
      <c r="X397" s="276">
        <f t="shared" si="123"/>
        <v>0</v>
      </c>
      <c r="Y397" s="276">
        <f t="shared" si="125"/>
        <v>0</v>
      </c>
      <c r="Z397" s="276">
        <f t="shared" si="123"/>
        <v>0</v>
      </c>
      <c r="AB397" s="80"/>
      <c r="AC397" s="80"/>
      <c r="AD397" s="81"/>
      <c r="AE397" s="80"/>
      <c r="AF397" s="81"/>
      <c r="AG397" s="82"/>
      <c r="AH397" s="83"/>
      <c r="AI397" s="83"/>
      <c r="AJ397" s="84"/>
      <c r="AK397" s="80"/>
      <c r="AL397" s="80"/>
      <c r="AM397" s="80"/>
      <c r="AN397" s="80"/>
    </row>
    <row r="398" spans="2:40" s="49" customFormat="1" ht="15.95" hidden="1" customHeight="1" outlineLevel="1">
      <c r="B398" s="620"/>
      <c r="C398" s="600"/>
      <c r="D398" s="601"/>
      <c r="E398" s="375"/>
      <c r="F398" s="250"/>
      <c r="G398" s="252">
        <f t="shared" si="134"/>
        <v>0</v>
      </c>
      <c r="H398" s="213" t="s">
        <v>187</v>
      </c>
      <c r="I398" s="236">
        <v>0</v>
      </c>
      <c r="J398" s="252">
        <f t="shared" si="135"/>
        <v>0</v>
      </c>
      <c r="K398" s="360"/>
      <c r="L398" s="361"/>
      <c r="M398" s="326"/>
      <c r="N398" s="228">
        <f t="shared" si="131"/>
        <v>0</v>
      </c>
      <c r="O398" s="268">
        <f t="shared" si="132"/>
        <v>0</v>
      </c>
      <c r="P398" s="345">
        <v>0</v>
      </c>
      <c r="Q398" s="272">
        <f t="shared" si="133"/>
        <v>0</v>
      </c>
      <c r="R398" s="237"/>
      <c r="S398" s="238"/>
      <c r="T398" s="236">
        <v>0</v>
      </c>
      <c r="U398" s="236">
        <v>0</v>
      </c>
      <c r="V398" s="87">
        <f t="shared" si="122"/>
        <v>1</v>
      </c>
      <c r="W398" s="276">
        <f t="shared" si="124"/>
        <v>0</v>
      </c>
      <c r="X398" s="276">
        <f t="shared" si="123"/>
        <v>0</v>
      </c>
      <c r="Y398" s="276">
        <f t="shared" si="125"/>
        <v>0</v>
      </c>
      <c r="Z398" s="276">
        <f t="shared" si="123"/>
        <v>0</v>
      </c>
      <c r="AB398" s="80"/>
      <c r="AC398" s="80"/>
      <c r="AD398" s="81"/>
      <c r="AE398" s="80"/>
      <c r="AF398" s="81"/>
      <c r="AG398" s="82"/>
      <c r="AH398" s="83"/>
      <c r="AI398" s="83"/>
      <c r="AJ398" s="84"/>
      <c r="AK398" s="80"/>
      <c r="AL398" s="80"/>
      <c r="AM398" s="80"/>
      <c r="AN398" s="80"/>
    </row>
    <row r="399" spans="2:40" s="49" customFormat="1" ht="15.95" hidden="1" customHeight="1" outlineLevel="1">
      <c r="B399" s="620"/>
      <c r="C399" s="600"/>
      <c r="D399" s="601"/>
      <c r="E399" s="375"/>
      <c r="F399" s="250"/>
      <c r="G399" s="252">
        <f t="shared" si="134"/>
        <v>0</v>
      </c>
      <c r="H399" s="213" t="s">
        <v>187</v>
      </c>
      <c r="I399" s="236">
        <v>0</v>
      </c>
      <c r="J399" s="252">
        <f t="shared" si="135"/>
        <v>0</v>
      </c>
      <c r="K399" s="360"/>
      <c r="L399" s="361"/>
      <c r="M399" s="326"/>
      <c r="N399" s="228">
        <f t="shared" si="131"/>
        <v>0</v>
      </c>
      <c r="O399" s="268">
        <f t="shared" si="132"/>
        <v>0</v>
      </c>
      <c r="P399" s="345">
        <v>0</v>
      </c>
      <c r="Q399" s="272">
        <f t="shared" si="133"/>
        <v>0</v>
      </c>
      <c r="R399" s="237"/>
      <c r="S399" s="238"/>
      <c r="T399" s="236">
        <v>0</v>
      </c>
      <c r="U399" s="236">
        <v>0</v>
      </c>
      <c r="V399" s="87">
        <f t="shared" si="122"/>
        <v>1</v>
      </c>
      <c r="W399" s="276">
        <f t="shared" si="124"/>
        <v>0</v>
      </c>
      <c r="X399" s="276">
        <f t="shared" si="123"/>
        <v>0</v>
      </c>
      <c r="Y399" s="276">
        <f t="shared" si="125"/>
        <v>0</v>
      </c>
      <c r="Z399" s="276">
        <f t="shared" si="123"/>
        <v>0</v>
      </c>
      <c r="AB399" s="80"/>
      <c r="AC399" s="80"/>
      <c r="AD399" s="81"/>
      <c r="AE399" s="80"/>
      <c r="AF399" s="81"/>
      <c r="AG399" s="82"/>
      <c r="AH399" s="83"/>
      <c r="AI399" s="83"/>
      <c r="AJ399" s="84"/>
      <c r="AK399" s="80"/>
      <c r="AL399" s="80"/>
      <c r="AM399" s="80"/>
      <c r="AN399" s="80"/>
    </row>
    <row r="400" spans="2:40" s="49" customFormat="1" ht="15.95" hidden="1" customHeight="1" outlineLevel="1">
      <c r="B400" s="620"/>
      <c r="C400" s="600"/>
      <c r="D400" s="601"/>
      <c r="E400" s="375"/>
      <c r="F400" s="250"/>
      <c r="G400" s="252">
        <f t="shared" si="134"/>
        <v>0</v>
      </c>
      <c r="H400" s="213" t="s">
        <v>187</v>
      </c>
      <c r="I400" s="236">
        <v>0</v>
      </c>
      <c r="J400" s="252">
        <f>I400*F400</f>
        <v>0</v>
      </c>
      <c r="K400" s="360"/>
      <c r="L400" s="361"/>
      <c r="M400" s="326"/>
      <c r="N400" s="228">
        <f t="shared" si="131"/>
        <v>0</v>
      </c>
      <c r="O400" s="268">
        <f t="shared" si="132"/>
        <v>0</v>
      </c>
      <c r="P400" s="345">
        <v>0</v>
      </c>
      <c r="Q400" s="272">
        <f t="shared" si="133"/>
        <v>0</v>
      </c>
      <c r="R400" s="237"/>
      <c r="S400" s="238"/>
      <c r="T400" s="236">
        <v>0</v>
      </c>
      <c r="U400" s="236">
        <v>0</v>
      </c>
      <c r="V400" s="87">
        <f t="shared" si="122"/>
        <v>1</v>
      </c>
      <c r="W400" s="276">
        <f t="shared" si="124"/>
        <v>0</v>
      </c>
      <c r="X400" s="276">
        <f t="shared" si="123"/>
        <v>0</v>
      </c>
      <c r="Y400" s="276">
        <f t="shared" si="125"/>
        <v>0</v>
      </c>
      <c r="Z400" s="276">
        <f t="shared" si="123"/>
        <v>0</v>
      </c>
      <c r="AB400" s="80"/>
      <c r="AC400" s="80"/>
      <c r="AD400" s="81"/>
      <c r="AE400" s="80"/>
      <c r="AF400" s="81"/>
      <c r="AG400" s="82"/>
      <c r="AH400" s="83"/>
      <c r="AI400" s="83"/>
      <c r="AJ400" s="84"/>
      <c r="AK400" s="80"/>
      <c r="AL400" s="80"/>
      <c r="AM400" s="80"/>
      <c r="AN400" s="80"/>
    </row>
    <row r="401" spans="2:40" s="49" customFormat="1" ht="15.95" hidden="1" customHeight="1" outlineLevel="1" thickBot="1">
      <c r="B401" s="625"/>
      <c r="C401" s="626"/>
      <c r="D401" s="627"/>
      <c r="E401" s="376"/>
      <c r="F401" s="251"/>
      <c r="G401" s="253">
        <f t="shared" si="134"/>
        <v>0</v>
      </c>
      <c r="H401" s="90" t="s">
        <v>187</v>
      </c>
      <c r="I401" s="486">
        <v>0</v>
      </c>
      <c r="J401" s="253">
        <f>I401*F401</f>
        <v>0</v>
      </c>
      <c r="K401" s="362"/>
      <c r="L401" s="363"/>
      <c r="M401" s="327"/>
      <c r="N401" s="228">
        <f t="shared" si="131"/>
        <v>0</v>
      </c>
      <c r="O401" s="270">
        <f>F401*N401</f>
        <v>0</v>
      </c>
      <c r="P401" s="346">
        <v>0</v>
      </c>
      <c r="Q401" s="347">
        <f>O401*P401</f>
        <v>0</v>
      </c>
      <c r="R401" s="244"/>
      <c r="S401" s="245"/>
      <c r="T401" s="486">
        <v>0</v>
      </c>
      <c r="U401" s="490">
        <v>0</v>
      </c>
      <c r="V401" s="274">
        <f t="shared" si="122"/>
        <v>1</v>
      </c>
      <c r="W401" s="279">
        <f>T401*(F401+O401)</f>
        <v>0</v>
      </c>
      <c r="X401" s="280">
        <f t="shared" si="123"/>
        <v>0</v>
      </c>
      <c r="Y401" s="280">
        <f t="shared" si="125"/>
        <v>0</v>
      </c>
      <c r="Z401" s="280">
        <f>IF(AND(Y401&lt;&gt;0,$D$31&lt;&gt;0),Y401/$D$31,0)</f>
        <v>0</v>
      </c>
      <c r="AB401" s="80"/>
      <c r="AC401" s="80"/>
      <c r="AD401" s="81"/>
      <c r="AE401" s="80"/>
      <c r="AF401" s="81"/>
      <c r="AG401" s="82"/>
      <c r="AH401" s="83"/>
      <c r="AI401" s="83"/>
      <c r="AJ401" s="84"/>
      <c r="AK401" s="80"/>
      <c r="AL401" s="80"/>
      <c r="AM401" s="80"/>
      <c r="AN401" s="80"/>
    </row>
    <row r="402" spans="2:40" s="49" customFormat="1" ht="16.5" collapsed="1" thickBot="1">
      <c r="B402" s="372"/>
      <c r="C402" s="377" t="s">
        <v>74</v>
      </c>
      <c r="D402" s="378"/>
      <c r="E402" s="379"/>
      <c r="F402" s="506">
        <f>SUM(F38,F54,F70,F86,F102,F123,F144,F165,F186,F202,F223,F239,F260,F276,F297,F318,F339,F360,F381)</f>
        <v>0</v>
      </c>
      <c r="G402" s="506">
        <f t="shared" si="134"/>
        <v>0</v>
      </c>
      <c r="H402" s="380"/>
      <c r="I402" s="380"/>
      <c r="J402" s="506">
        <f>SUM(J38,J54,J70,J86,J102,J123,J144,J165,J186,J202,J223,J239,J260,J276,J297,J318,J339,J360,J381)</f>
        <v>0</v>
      </c>
      <c r="K402" s="381"/>
      <c r="L402" s="382"/>
      <c r="M402" s="383"/>
      <c r="N402" s="383"/>
      <c r="O402" s="506">
        <f>SUM(O38,O54,O70,O86,O102,O123,O144,O165,O186,O202,O223,O239,O260,O276,O297,O318,O339,O360,O381)</f>
        <v>0</v>
      </c>
      <c r="P402" s="380"/>
      <c r="Q402" s="506">
        <f>SUM(Q38,Q54,Q70,Q86,Q102,Q123,Q144,Q165,Q186,Q202,Q223,Q239,Q260,Q276,Q297,Q318,Q339,Q360,Q381)</f>
        <v>0</v>
      </c>
      <c r="R402" s="384"/>
      <c r="S402" s="383"/>
      <c r="T402" s="507">
        <f>IF(AND($F$455&lt;&gt;0,$O$455&lt;&gt;0),SUM(W38,W54,W70,W86,W102,W123,W144,W165,W186,W202,W223,W239,W260,W276,W297,W318,W339,W360,W381)/($F$455+$O$455),0)</f>
        <v>0</v>
      </c>
      <c r="U402" s="507">
        <f>IF(AND($F$455&lt;&gt;0,$O$455&lt;&gt;0),SUM(Y38,Y54,Y70,Y86,Y102,Y123,Y144,Y165,Y186,Y202,Y223,Y239,Y260,Y276,Y297,Y318,Y339,Y360,Y381)/($F$455+$O$455),0)</f>
        <v>0</v>
      </c>
      <c r="V402" s="508">
        <f>1-T402-U402</f>
        <v>1</v>
      </c>
      <c r="W402" s="506">
        <f>SUM(W38,W54,W70,W86,W102,W123,W144,W165,W186,W202,W223,W239,W260,W276,W297,W318,W339,W360,W381)</f>
        <v>0</v>
      </c>
      <c r="X402" s="506">
        <f>SUM(X38,X54,X70,X86,X102,X123,X144,X165,X186,X202,X223,X239,X260,X276,X297,X318,X339,X360,X381)</f>
        <v>0</v>
      </c>
      <c r="Y402" s="506">
        <f>SUM(Y38,Y54,Y70,Y86,Y102,Y123,Y144,Y165,Y186,Y202,Y223,Y239,Y260,Y276,Y297,Y318,Y339,Y360,Y381)</f>
        <v>0</v>
      </c>
      <c r="Z402" s="506">
        <f>SUM(Z38,Z54,Z70,Z86,Z102,Z123,Z144,Z165,Z186,Z202,Z223,Z239,Z260,Z276,Z297,Z318,Z339,Z360,Z381)</f>
        <v>0</v>
      </c>
      <c r="AC402" s="91"/>
      <c r="AD402" s="65"/>
      <c r="AE402" s="91"/>
      <c r="AH402" s="92"/>
      <c r="AI402" s="92"/>
      <c r="AJ402" s="92"/>
      <c r="AK402" s="91"/>
      <c r="AL402" s="91"/>
      <c r="AM402" s="91"/>
      <c r="AN402" s="91"/>
    </row>
    <row r="403" spans="2:40" s="49" customFormat="1" ht="15.75">
      <c r="B403" s="372"/>
      <c r="C403" s="370"/>
      <c r="D403" s="370"/>
      <c r="E403" s="385"/>
      <c r="F403" s="386"/>
      <c r="G403" s="386"/>
      <c r="H403" s="385"/>
      <c r="I403" s="385"/>
      <c r="J403" s="386"/>
      <c r="K403" s="387"/>
      <c r="L403" s="387"/>
      <c r="M403" s="388"/>
      <c r="N403" s="388"/>
      <c r="O403" s="386"/>
      <c r="P403" s="385"/>
      <c r="Q403" s="386"/>
      <c r="R403" s="388"/>
      <c r="S403" s="388"/>
      <c r="T403" s="389"/>
      <c r="U403" s="389"/>
      <c r="V403" s="389"/>
      <c r="W403" s="386"/>
      <c r="X403" s="386"/>
      <c r="Y403" s="386"/>
      <c r="Z403" s="386"/>
      <c r="AC403" s="91"/>
      <c r="AD403" s="65"/>
      <c r="AE403" s="91"/>
      <c r="AH403" s="92"/>
      <c r="AI403" s="92"/>
      <c r="AJ403" s="92"/>
      <c r="AK403" s="91"/>
      <c r="AL403" s="91"/>
      <c r="AM403" s="91"/>
      <c r="AN403" s="91"/>
    </row>
    <row r="404" spans="2:40" s="49" customFormat="1" ht="15.75">
      <c r="B404" s="372"/>
      <c r="C404" s="370"/>
      <c r="D404" s="370"/>
      <c r="E404" s="385"/>
      <c r="F404" s="386"/>
      <c r="G404" s="386"/>
      <c r="H404" s="385"/>
      <c r="I404" s="385"/>
      <c r="J404" s="386"/>
      <c r="K404" s="387"/>
      <c r="L404" s="387"/>
      <c r="M404" s="388"/>
      <c r="N404" s="388"/>
      <c r="O404" s="386"/>
      <c r="P404" s="385"/>
      <c r="Q404" s="386"/>
      <c r="R404" s="388"/>
      <c r="S404" s="388"/>
      <c r="T404" s="389"/>
      <c r="U404" s="389"/>
      <c r="V404" s="389"/>
      <c r="W404" s="386"/>
      <c r="X404" s="386"/>
      <c r="Y404" s="386"/>
      <c r="Z404" s="386"/>
      <c r="AC404" s="91"/>
      <c r="AD404" s="65"/>
      <c r="AE404" s="91"/>
      <c r="AH404" s="92"/>
      <c r="AI404" s="92"/>
      <c r="AJ404" s="92"/>
      <c r="AK404" s="91"/>
      <c r="AL404" s="91"/>
      <c r="AM404" s="91"/>
      <c r="AN404" s="91"/>
    </row>
    <row r="405" spans="2:40" s="49" customFormat="1" ht="15.75">
      <c r="B405" s="93"/>
      <c r="C405" s="94"/>
      <c r="D405" s="50"/>
      <c r="E405" s="50"/>
      <c r="F405" s="51"/>
      <c r="G405" s="51"/>
      <c r="H405" s="51"/>
      <c r="I405" s="51"/>
    </row>
    <row r="406" spans="2:40" s="49" customFormat="1" ht="14.1" customHeight="1">
      <c r="D406" s="65"/>
      <c r="E406" s="65"/>
    </row>
    <row r="407" spans="2:40" s="49" customFormat="1" ht="18">
      <c r="B407" s="66" t="s">
        <v>100</v>
      </c>
      <c r="C407" s="95"/>
      <c r="D407" s="65"/>
      <c r="E407" s="65"/>
    </row>
    <row r="408" spans="2:40" s="49" customFormat="1" ht="16.5" thickBot="1">
      <c r="B408" s="330" t="s">
        <v>173</v>
      </c>
      <c r="C408" s="67"/>
      <c r="D408" s="65"/>
      <c r="E408" s="65"/>
    </row>
    <row r="409" spans="2:40" s="49" customFormat="1" ht="27" customHeight="1" thickTop="1" thickBot="1">
      <c r="B409" s="96"/>
      <c r="C409" s="96"/>
      <c r="D409" s="96"/>
      <c r="E409" s="585" t="s">
        <v>76</v>
      </c>
      <c r="F409" s="586"/>
      <c r="G409" s="587"/>
      <c r="H409" s="578" t="s">
        <v>178</v>
      </c>
      <c r="I409" s="579"/>
      <c r="J409" s="579"/>
      <c r="K409" s="579"/>
      <c r="L409" s="579"/>
      <c r="M409" s="584"/>
      <c r="N409" s="568" t="s">
        <v>176</v>
      </c>
      <c r="O409" s="569"/>
      <c r="P409" s="569"/>
      <c r="Q409" s="570"/>
      <c r="R409" s="97"/>
      <c r="S409" s="97"/>
    </row>
    <row r="410" spans="2:40" s="49" customFormat="1" ht="27" customHeight="1" thickTop="1" thickBot="1">
      <c r="B410" s="96"/>
      <c r="C410" s="96"/>
      <c r="D410" s="96"/>
      <c r="E410" s="549"/>
      <c r="F410" s="550"/>
      <c r="G410" s="551"/>
      <c r="H410" s="578" t="s">
        <v>170</v>
      </c>
      <c r="I410" s="579"/>
      <c r="J410" s="578" t="s">
        <v>171</v>
      </c>
      <c r="K410" s="579"/>
      <c r="L410" s="578" t="s">
        <v>177</v>
      </c>
      <c r="M410" s="579"/>
      <c r="N410" s="580"/>
      <c r="O410" s="581"/>
      <c r="P410" s="581"/>
      <c r="Q410" s="582"/>
    </row>
    <row r="411" spans="2:40" s="49" customFormat="1" ht="63.75" customHeight="1" thickBot="1">
      <c r="B411" s="98"/>
      <c r="C411" s="98" t="s">
        <v>179</v>
      </c>
      <c r="D411" s="98" t="s">
        <v>75</v>
      </c>
      <c r="E411" s="491" t="s">
        <v>77</v>
      </c>
      <c r="F411" s="496" t="s">
        <v>186</v>
      </c>
      <c r="G411" s="497" t="s">
        <v>253</v>
      </c>
      <c r="H411" s="99" t="s">
        <v>78</v>
      </c>
      <c r="I411" s="100" t="s">
        <v>172</v>
      </c>
      <c r="J411" s="101" t="s">
        <v>184</v>
      </c>
      <c r="K411" s="102" t="s">
        <v>79</v>
      </c>
      <c r="L411" s="103" t="s">
        <v>174</v>
      </c>
      <c r="M411" s="104" t="s">
        <v>175</v>
      </c>
      <c r="N411" s="492" t="s">
        <v>80</v>
      </c>
      <c r="O411" s="493" t="s">
        <v>81</v>
      </c>
      <c r="P411" s="494" t="s">
        <v>82</v>
      </c>
      <c r="Q411" s="495" t="s">
        <v>192</v>
      </c>
    </row>
    <row r="412" spans="2:40" s="49" customFormat="1" ht="21.6" customHeight="1" thickBot="1">
      <c r="B412" s="97"/>
      <c r="C412" s="97"/>
      <c r="D412" s="97"/>
      <c r="E412" s="509" t="s">
        <v>36</v>
      </c>
      <c r="F412" s="105"/>
      <c r="G412" s="105"/>
      <c r="H412" s="105"/>
      <c r="I412" s="105"/>
      <c r="J412" s="105"/>
      <c r="K412" s="105"/>
      <c r="L412" s="105"/>
      <c r="M412" s="105"/>
      <c r="N412" s="105"/>
      <c r="O412" s="105"/>
      <c r="P412" s="105"/>
      <c r="Q412" s="106"/>
    </row>
    <row r="413" spans="2:40" s="49" customFormat="1" ht="16.5" thickTop="1">
      <c r="B413" s="107">
        <v>1</v>
      </c>
      <c r="C413" s="108" t="s">
        <v>83</v>
      </c>
      <c r="D413" s="184"/>
      <c r="E413" s="185"/>
      <c r="F413" s="109">
        <f>IF($D$31&gt;0,IF(E413&gt;0,E413/$D$31,0),0)</f>
        <v>0</v>
      </c>
      <c r="G413" s="192" t="str">
        <f>IF(AND('Detailed Application Stage'!F466&lt;&gt;0,'Post-Construction Stage'!F413&lt;&gt;0),IF('Detailed Application Stage'!F466='Post-Construction Stage'!F413,"Equal to planning stage estimate",IF('Detailed Application Stage'!F466&lt;'Post-Construction Stage'!F413,"Greater than planning stage estimate","Less than planning stage estimate")),"")</f>
        <v/>
      </c>
      <c r="H413" s="283"/>
      <c r="I413" s="284"/>
      <c r="J413" s="285"/>
      <c r="K413" s="284"/>
      <c r="L413" s="285"/>
      <c r="M413" s="286"/>
      <c r="N413" s="111">
        <f>SUM(H413:I413)</f>
        <v>0</v>
      </c>
      <c r="O413" s="111">
        <f>SUM(J413:K413)</f>
        <v>0</v>
      </c>
      <c r="P413" s="112">
        <f>SUM(N413:O413)</f>
        <v>0</v>
      </c>
      <c r="Q413" s="113">
        <f>SUM(H413:M413)</f>
        <v>0</v>
      </c>
    </row>
    <row r="414" spans="2:40" s="49" customFormat="1" ht="15.75">
      <c r="B414" s="114">
        <v>2.1</v>
      </c>
      <c r="C414" s="115" t="s">
        <v>193</v>
      </c>
      <c r="D414" s="186"/>
      <c r="E414" s="187"/>
      <c r="F414" s="116">
        <f>IF($D$31&gt;0,IF(E414&gt;0,E414/$D$31,0),0)</f>
        <v>0</v>
      </c>
      <c r="G414" s="193" t="str">
        <f>IF(AND('Detailed Application Stage'!F467&lt;&gt;0,'Post-Construction Stage'!F414&lt;&gt;0),IF('Detailed Application Stage'!F467='Post-Construction Stage'!F414,"Equal to planning stage estimate",IF('Detailed Application Stage'!F467&lt;'Post-Construction Stage'!F414,"Greater than planning stage estimate","Less than planning stage estimate")),"")</f>
        <v/>
      </c>
      <c r="H414" s="287"/>
      <c r="I414" s="288"/>
      <c r="J414" s="289"/>
      <c r="K414" s="288"/>
      <c r="L414" s="289"/>
      <c r="M414" s="290"/>
      <c r="N414" s="118">
        <f>SUM(H414:I414)</f>
        <v>0</v>
      </c>
      <c r="O414" s="118">
        <f>SUM(J414:K414)</f>
        <v>0</v>
      </c>
      <c r="P414" s="119">
        <f>SUM(N414:O414)</f>
        <v>0</v>
      </c>
      <c r="Q414" s="113">
        <f>SUM(H414:M414)</f>
        <v>0</v>
      </c>
    </row>
    <row r="415" spans="2:40" s="49" customFormat="1" ht="16.5" thickBot="1">
      <c r="B415" s="114">
        <v>2.8</v>
      </c>
      <c r="C415" s="115" t="s">
        <v>84</v>
      </c>
      <c r="D415" s="186"/>
      <c r="E415" s="188"/>
      <c r="F415" s="120">
        <f>IF($D$31&gt;0,IF(E415&gt;0,E415/$D$31,0),0)</f>
        <v>0</v>
      </c>
      <c r="G415" s="194" t="str">
        <f>IF(AND('Detailed Application Stage'!F468&lt;&gt;0,'Post-Construction Stage'!F415&lt;&gt;0),IF('Detailed Application Stage'!F468='Post-Construction Stage'!F415,"Equal to planning stage estimate",IF('Detailed Application Stage'!F468&lt;'Post-Construction Stage'!F415,"Greater than planning stage estimate","Less than planning stage estimate")),"")</f>
        <v/>
      </c>
      <c r="H415" s="291"/>
      <c r="I415" s="292"/>
      <c r="J415" s="293"/>
      <c r="K415" s="292"/>
      <c r="L415" s="293"/>
      <c r="M415" s="294"/>
      <c r="N415" s="122">
        <f>SUM(H415:I415)</f>
        <v>0</v>
      </c>
      <c r="O415" s="122">
        <f>SUM(J415:K415)</f>
        <v>0</v>
      </c>
      <c r="P415" s="123">
        <f>SUM(N415:O415)</f>
        <v>0</v>
      </c>
      <c r="Q415" s="124">
        <f>SUM(H415:M415)</f>
        <v>0</v>
      </c>
    </row>
    <row r="416" spans="2:40" s="49" customFormat="1" ht="21.6" customHeight="1" thickTop="1" thickBot="1">
      <c r="C416" s="65"/>
      <c r="D416" s="65"/>
      <c r="E416" s="511" t="s">
        <v>37</v>
      </c>
      <c r="F416" s="125"/>
      <c r="G416" s="125"/>
      <c r="H416" s="295"/>
      <c r="I416" s="295"/>
      <c r="J416" s="295"/>
      <c r="K416" s="295"/>
      <c r="L416" s="295"/>
      <c r="M416" s="295"/>
      <c r="N416" s="125"/>
      <c r="O416" s="125"/>
      <c r="P416" s="126"/>
      <c r="Q416" s="127"/>
    </row>
    <row r="417" spans="1:17" s="49" customFormat="1" ht="17.25" thickTop="1" thickBot="1">
      <c r="B417" s="128">
        <v>3</v>
      </c>
      <c r="C417" s="115" t="s">
        <v>85</v>
      </c>
      <c r="D417" s="186"/>
      <c r="E417" s="129">
        <f>IF(ISNUMBER(O402),O402/1000,0)</f>
        <v>0</v>
      </c>
      <c r="F417" s="130">
        <f>IF($D$31&gt;0,IF(E417&gt;0,E417/$D$31,0),0)</f>
        <v>0</v>
      </c>
      <c r="G417" s="195" t="str">
        <f>IF(AND('Detailed Application Stage'!F470&lt;&gt;0,'Post-Construction Stage'!F417&lt;&gt;0),IF('Detailed Application Stage'!F470='Post-Construction Stage'!F417,"Equal to planning stage estimate",IF('Detailed Application Stage'!F470&lt;'Post-Construction Stage'!F417,"Greater than planning stage estimate","Less than planning stage estimate")),"")</f>
        <v/>
      </c>
      <c r="H417" s="296"/>
      <c r="I417" s="297"/>
      <c r="J417" s="298"/>
      <c r="K417" s="297"/>
      <c r="L417" s="298"/>
      <c r="M417" s="299"/>
      <c r="N417" s="132">
        <f>SUM(H417:I417)</f>
        <v>0</v>
      </c>
      <c r="O417" s="133">
        <f>SUM(J417:K417)</f>
        <v>0</v>
      </c>
      <c r="P417" s="134">
        <f>SUM(N417:O417)</f>
        <v>0</v>
      </c>
      <c r="Q417" s="113">
        <f>SUM(H417:M417)</f>
        <v>0</v>
      </c>
    </row>
    <row r="418" spans="1:17" s="49" customFormat="1" ht="16.5" thickBot="1">
      <c r="B418" s="114">
        <v>4</v>
      </c>
      <c r="C418" s="115" t="s">
        <v>84</v>
      </c>
      <c r="D418" s="186"/>
      <c r="E418" s="129">
        <f>IF(ISNUMBER(Q402),Q402/1000,0)</f>
        <v>0</v>
      </c>
      <c r="F418" s="135">
        <f>IF($D$31&gt;0,IF(E418&gt;0,E418/$D$31,0),0)</f>
        <v>0</v>
      </c>
      <c r="G418" s="196" t="str">
        <f>IF(AND('Detailed Application Stage'!F471&lt;&gt;0,'Post-Construction Stage'!F418&lt;&gt;0),IF('Detailed Application Stage'!F471='Post-Construction Stage'!F418,"Equal to planning stage estimate",IF('Detailed Application Stage'!F471&lt;'Post-Construction Stage'!F418,"Greater than planning stage estimate","Less than planning stage estimate")),"")</f>
        <v/>
      </c>
      <c r="H418" s="300"/>
      <c r="I418" s="301"/>
      <c r="J418" s="302"/>
      <c r="K418" s="301"/>
      <c r="L418" s="302"/>
      <c r="M418" s="303"/>
      <c r="N418" s="137">
        <f>SUM(H418:I418)</f>
        <v>0</v>
      </c>
      <c r="O418" s="118">
        <f>SUM(J418:K418)</f>
        <v>0</v>
      </c>
      <c r="P418" s="138">
        <f>SUM(N418:O418)</f>
        <v>0</v>
      </c>
      <c r="Q418" s="113">
        <f>SUM(H418:M418)</f>
        <v>0</v>
      </c>
    </row>
    <row r="419" spans="1:17" s="49" customFormat="1" ht="35.25" thickBot="1">
      <c r="B419" s="139"/>
      <c r="C419" s="140"/>
      <c r="D419" s="141"/>
      <c r="E419" s="142" t="s">
        <v>241</v>
      </c>
      <c r="F419" s="143" t="s">
        <v>242</v>
      </c>
      <c r="G419" s="144" t="s">
        <v>253</v>
      </c>
      <c r="H419" s="99" t="s">
        <v>78</v>
      </c>
      <c r="I419" s="100" t="s">
        <v>172</v>
      </c>
      <c r="J419" s="145" t="s">
        <v>180</v>
      </c>
      <c r="K419" s="146" t="s">
        <v>79</v>
      </c>
      <c r="L419" s="147" t="s">
        <v>174</v>
      </c>
      <c r="M419" s="104" t="s">
        <v>175</v>
      </c>
      <c r="N419" s="328" t="s">
        <v>80</v>
      </c>
      <c r="O419" s="148" t="s">
        <v>81</v>
      </c>
      <c r="P419" s="329" t="s">
        <v>82</v>
      </c>
      <c r="Q419" s="149" t="s">
        <v>192</v>
      </c>
    </row>
    <row r="420" spans="1:17" s="49" customFormat="1" ht="15.75">
      <c r="B420" s="150">
        <v>5</v>
      </c>
      <c r="C420" s="151" t="s">
        <v>86</v>
      </c>
      <c r="D420" s="189"/>
      <c r="E420" s="190"/>
      <c r="F420" s="152">
        <f>IF($D$31&gt;0,IF(E420&gt;0,E420/$D$31,0),0)</f>
        <v>0</v>
      </c>
      <c r="G420" s="197" t="str">
        <f>IF(AND('Detailed Application Stage'!F473&lt;&gt;0,'Post-Construction Stage'!F420&lt;&gt;0),IF('Detailed Application Stage'!F473='Post-Construction Stage'!F420,"Equal to planning stage estimate",IF('Detailed Application Stage'!F473&lt;'Post-Construction Stage'!F420,"Greater than planning stage estimate","Less than planning stage estimate")),"")</f>
        <v/>
      </c>
      <c r="H420" s="304"/>
      <c r="I420" s="305"/>
      <c r="J420" s="306"/>
      <c r="K420" s="307"/>
      <c r="L420" s="308"/>
      <c r="M420" s="290"/>
      <c r="N420" s="154">
        <f>SUM(H420:I420)</f>
        <v>0</v>
      </c>
      <c r="O420" s="155">
        <f>SUM(J420:K420)</f>
        <v>0</v>
      </c>
      <c r="P420" s="156">
        <f>SUM(N420:O420)</f>
        <v>0</v>
      </c>
      <c r="Q420" s="157">
        <f>SUM(H420:M420)</f>
        <v>0</v>
      </c>
    </row>
    <row r="421" spans="1:17" s="49" customFormat="1" ht="16.5" thickBot="1">
      <c r="B421" s="107">
        <v>6</v>
      </c>
      <c r="C421" s="108" t="s">
        <v>87</v>
      </c>
      <c r="D421" s="184"/>
      <c r="E421" s="191"/>
      <c r="F421" s="198">
        <f>IF($D$31&gt;0,IF(E421&gt;0,E421/$D$31,0),0)</f>
        <v>0</v>
      </c>
      <c r="G421" s="199" t="str">
        <f>IF(AND('Detailed Application Stage'!F474&lt;&gt;0,'Post-Construction Stage'!F421&lt;&gt;0),IF('Detailed Application Stage'!F474='Post-Construction Stage'!F421,"Equal to planning stage estimate",IF('Detailed Application Stage'!F474&lt;'Post-Construction Stage'!F421,"Greater than planning stage estimate","Less than planning stage estimate")),"")</f>
        <v/>
      </c>
      <c r="H421" s="309"/>
      <c r="I421" s="292"/>
      <c r="J421" s="310"/>
      <c r="K421" s="311"/>
      <c r="L421" s="312"/>
      <c r="M421" s="294"/>
      <c r="N421" s="160">
        <f>SUM(H421:I421)</f>
        <v>0</v>
      </c>
      <c r="O421" s="122">
        <f>SUM(J421:K421)</f>
        <v>0</v>
      </c>
      <c r="P421" s="161">
        <f>SUM(N421:O421)</f>
        <v>0</v>
      </c>
      <c r="Q421" s="124">
        <f>SUM(H421:M421)</f>
        <v>0</v>
      </c>
    </row>
    <row r="422" spans="1:17" s="49" customFormat="1" ht="21.75" customHeight="1" thickTop="1" thickBot="1">
      <c r="C422" s="65"/>
      <c r="D422" s="162"/>
      <c r="E422" s="511" t="s">
        <v>88</v>
      </c>
      <c r="F422" s="125"/>
      <c r="G422" s="125"/>
      <c r="H422" s="295"/>
      <c r="I422" s="295"/>
      <c r="J422" s="295"/>
      <c r="K422" s="295"/>
      <c r="L422" s="295"/>
      <c r="M422" s="295"/>
      <c r="N422" s="125"/>
      <c r="O422" s="125"/>
      <c r="P422" s="125"/>
      <c r="Q422" s="163"/>
    </row>
    <row r="423" spans="1:17" s="49" customFormat="1" ht="36" thickTop="1" thickBot="1">
      <c r="B423" s="164"/>
      <c r="C423" s="165"/>
      <c r="D423" s="166"/>
      <c r="E423" s="167" t="s">
        <v>239</v>
      </c>
      <c r="F423" s="168" t="s">
        <v>240</v>
      </c>
      <c r="G423" s="169" t="s">
        <v>253</v>
      </c>
      <c r="H423" s="170" t="s">
        <v>78</v>
      </c>
      <c r="I423" s="71" t="s">
        <v>172</v>
      </c>
      <c r="J423" s="73" t="s">
        <v>180</v>
      </c>
      <c r="K423" s="171" t="s">
        <v>79</v>
      </c>
      <c r="L423" s="103" t="s">
        <v>174</v>
      </c>
      <c r="M423" s="104" t="s">
        <v>175</v>
      </c>
      <c r="N423" s="172" t="s">
        <v>80</v>
      </c>
      <c r="O423" s="329" t="s">
        <v>81</v>
      </c>
      <c r="P423" s="329" t="s">
        <v>82</v>
      </c>
      <c r="Q423" s="173" t="s">
        <v>192</v>
      </c>
    </row>
    <row r="424" spans="1:17" s="49" customFormat="1" ht="15.75">
      <c r="B424" s="107">
        <v>7</v>
      </c>
      <c r="C424" s="108" t="s">
        <v>89</v>
      </c>
      <c r="D424" s="184"/>
      <c r="E424" s="174">
        <f>IF(AND(ISNUMBER(F402),ISNUMBER(J402),ISNUMBER(O402),ISNUMBER(Q402)),((Q402+O402+F402+J402)/1000),0)</f>
        <v>0</v>
      </c>
      <c r="F424" s="152">
        <f>IF($D$31&gt;0,IF(E424&gt;0,E424/$D$31,0),0)</f>
        <v>0</v>
      </c>
      <c r="G424" s="200" t="str">
        <f>IF(AND('Detailed Application Stage'!F477&lt;&gt;0,'Post-Construction Stage'!F424&lt;&gt;0),IF('Detailed Application Stage'!F477='Post-Construction Stage'!F424,"Equal to planning stage estimate",IF('Detailed Application Stage'!F477&lt;'Post-Construction Stage'!F424,"Greater than planning stage estimate","Less than planning stage estimate")),"")</f>
        <v/>
      </c>
      <c r="H424" s="313"/>
      <c r="I424" s="314"/>
      <c r="J424" s="315"/>
      <c r="K424" s="316"/>
      <c r="L424" s="317"/>
      <c r="M424" s="303"/>
      <c r="N424" s="177">
        <f>SUM(H424:I424)</f>
        <v>0</v>
      </c>
      <c r="O424" s="178">
        <f>SUM(J424:K424)</f>
        <v>0</v>
      </c>
      <c r="P424" s="179">
        <f>SUM(N424:O424)</f>
        <v>0</v>
      </c>
      <c r="Q424" s="157">
        <f>SUM(H424:M424)</f>
        <v>0</v>
      </c>
    </row>
    <row r="425" spans="1:17" s="49" customFormat="1" ht="15.75">
      <c r="B425" s="56"/>
      <c r="C425" s="56"/>
      <c r="D425" s="46"/>
      <c r="E425" s="46"/>
      <c r="F425" s="201"/>
      <c r="G425" s="45"/>
    </row>
    <row r="426" spans="1:17" s="49" customFormat="1" ht="15.75">
      <c r="B426" s="29"/>
      <c r="C426" s="56"/>
      <c r="D426" s="180"/>
      <c r="E426" s="180"/>
      <c r="F426" s="180"/>
      <c r="G426" s="54"/>
      <c r="I426" s="5"/>
      <c r="J426" s="5"/>
    </row>
    <row r="427" spans="1:17" ht="18">
      <c r="A427" s="49"/>
      <c r="B427" s="52" t="s">
        <v>290</v>
      </c>
      <c r="E427" s="53"/>
      <c r="F427" s="54"/>
    </row>
    <row r="428" spans="1:17" ht="30.95" customHeight="1">
      <c r="A428" s="49"/>
      <c r="B428" s="529" t="s">
        <v>16</v>
      </c>
      <c r="C428" s="530"/>
      <c r="D428" s="488" t="s">
        <v>141</v>
      </c>
      <c r="E428" s="202" t="s">
        <v>213</v>
      </c>
      <c r="F428" s="181" t="s">
        <v>204</v>
      </c>
      <c r="G428" s="181" t="s">
        <v>145</v>
      </c>
      <c r="H428" s="664" t="s">
        <v>209</v>
      </c>
      <c r="I428" s="665"/>
      <c r="J428" s="666"/>
    </row>
    <row r="429" spans="1:17" ht="46.5" customHeight="1">
      <c r="B429" s="525" t="s">
        <v>17</v>
      </c>
      <c r="C429" s="526"/>
      <c r="D429" s="523" t="s">
        <v>18</v>
      </c>
      <c r="E429" s="203">
        <f>IF(ISNUMBER('Detailed Application Stage'!E482),'Detailed Application Stage'!E482,"")</f>
        <v>0.95</v>
      </c>
      <c r="F429" s="282"/>
      <c r="G429" s="57" t="str">
        <f>IF(ISNUMBER(F429),IF(F429=95%,"Yes",IF(F429&gt;95%,"Exceeds Policy","No")),"")</f>
        <v/>
      </c>
      <c r="H429" s="574"/>
      <c r="I429" s="575"/>
      <c r="J429" s="576"/>
    </row>
    <row r="430" spans="1:17" ht="46.5" customHeight="1">
      <c r="B430" s="525" t="s">
        <v>19</v>
      </c>
      <c r="C430" s="526"/>
      <c r="D430" s="523" t="s">
        <v>20</v>
      </c>
      <c r="E430" s="203">
        <f>IF(ISNUMBER('Detailed Application Stage'!E483),'Detailed Application Stage'!E483,"")</f>
        <v>0.95</v>
      </c>
      <c r="F430" s="282"/>
      <c r="G430" s="57" t="str">
        <f>IF(ISNUMBER(F430),IF(F430=95%,"Yes",IF(F430&gt;95%,"Exceeds Policy","No")),"")</f>
        <v/>
      </c>
      <c r="H430" s="574"/>
      <c r="I430" s="575"/>
      <c r="J430" s="576"/>
    </row>
    <row r="431" spans="1:17" ht="46.5" customHeight="1">
      <c r="B431" s="525" t="s">
        <v>21</v>
      </c>
      <c r="C431" s="526"/>
      <c r="D431" s="523" t="s">
        <v>18</v>
      </c>
      <c r="E431" s="203">
        <f>IF(ISNUMBER('Detailed Application Stage'!E484),'Detailed Application Stage'!E484,"")</f>
        <v>0.95</v>
      </c>
      <c r="F431" s="282"/>
      <c r="G431" s="57" t="str">
        <f t="shared" ref="G431" si="136">IF(ISNUMBER(F431),IF(F431=95%,"Yes",IF(F431&gt;95%,"Exceeds Policy","No")),"")</f>
        <v/>
      </c>
      <c r="H431" s="574"/>
      <c r="I431" s="575"/>
      <c r="J431" s="576"/>
    </row>
    <row r="432" spans="1:17" ht="46.5" customHeight="1">
      <c r="B432" s="525" t="s">
        <v>244</v>
      </c>
      <c r="C432" s="526"/>
      <c r="D432" s="523" t="s">
        <v>22</v>
      </c>
      <c r="E432" s="203">
        <f>IF(ISNUMBER('Detailed Application Stage'!E485),'Detailed Application Stage'!E485,"")</f>
        <v>0.65</v>
      </c>
      <c r="F432" s="282"/>
      <c r="G432" s="57" t="str">
        <f>IF(ISNUMBER(F432),IF(F432=65%,"Yes",IF(F432&gt;65%,"Exceeds Policy","No")),"")</f>
        <v/>
      </c>
      <c r="H432" s="574"/>
      <c r="I432" s="575"/>
      <c r="J432" s="576"/>
    </row>
    <row r="433" spans="2:10" ht="46.5" customHeight="1">
      <c r="B433" s="525" t="s">
        <v>245</v>
      </c>
      <c r="C433" s="526"/>
      <c r="D433" s="523" t="s">
        <v>23</v>
      </c>
      <c r="E433" s="203">
        <f>IF(ISNUMBER('Detailed Application Stage'!E486),'Detailed Application Stage'!E486,"")</f>
        <v>0.2</v>
      </c>
      <c r="F433" s="282"/>
      <c r="G433" s="57" t="str">
        <f>IF(ISNUMBER(F433),IF(F433=20%,"Yes",IF(F433&gt;20%,"Exceeds Policy","No")),"")</f>
        <v/>
      </c>
      <c r="H433" s="574"/>
      <c r="I433" s="575"/>
      <c r="J433" s="576"/>
    </row>
    <row r="434" spans="2:10" ht="15.6" customHeight="1">
      <c r="C434" s="5"/>
    </row>
    <row r="435" spans="2:10">
      <c r="C435" s="5"/>
    </row>
    <row r="436" spans="2:10" ht="20.25">
      <c r="B436" s="204" t="s">
        <v>205</v>
      </c>
    </row>
    <row r="437" spans="2:10" ht="15.6" customHeight="1">
      <c r="B437" s="529" t="s">
        <v>96</v>
      </c>
      <c r="C437" s="543"/>
      <c r="D437" s="543"/>
      <c r="E437" s="543"/>
      <c r="F437" s="543"/>
      <c r="G437" s="530"/>
    </row>
    <row r="438" spans="2:10" ht="31.5" customHeight="1">
      <c r="B438" s="571" t="s">
        <v>210</v>
      </c>
      <c r="C438" s="573"/>
      <c r="D438" s="660" t="s">
        <v>214</v>
      </c>
      <c r="E438" s="661"/>
      <c r="F438" s="662" t="s">
        <v>209</v>
      </c>
      <c r="G438" s="663"/>
    </row>
    <row r="439" spans="2:10" ht="30.6" customHeight="1">
      <c r="B439" s="659" t="s">
        <v>211</v>
      </c>
      <c r="C439" s="659"/>
      <c r="D439" s="574"/>
      <c r="E439" s="576"/>
      <c r="F439" s="574"/>
      <c r="G439" s="576"/>
    </row>
    <row r="440" spans="2:10">
      <c r="B440" s="659"/>
      <c r="C440" s="659"/>
      <c r="D440" s="574"/>
      <c r="E440" s="576"/>
      <c r="F440" s="574"/>
      <c r="G440" s="576"/>
    </row>
    <row r="441" spans="2:10">
      <c r="B441" s="659"/>
      <c r="C441" s="659"/>
      <c r="D441" s="574"/>
      <c r="E441" s="576"/>
      <c r="F441" s="574"/>
      <c r="G441" s="576"/>
    </row>
    <row r="442" spans="2:10">
      <c r="B442" s="659"/>
      <c r="C442" s="659"/>
      <c r="D442" s="574"/>
      <c r="E442" s="576"/>
      <c r="F442" s="574"/>
      <c r="G442" s="576"/>
    </row>
    <row r="443" spans="2:10">
      <c r="B443" s="659"/>
      <c r="C443" s="659"/>
      <c r="D443" s="574"/>
      <c r="E443" s="576"/>
      <c r="F443" s="574"/>
      <c r="G443" s="576"/>
    </row>
    <row r="444" spans="2:10">
      <c r="B444" s="659"/>
      <c r="C444" s="659"/>
      <c r="D444" s="574"/>
      <c r="E444" s="576"/>
      <c r="F444" s="574"/>
      <c r="G444" s="576"/>
    </row>
    <row r="445" spans="2:10">
      <c r="B445" s="659"/>
      <c r="C445" s="659"/>
      <c r="D445" s="574"/>
      <c r="E445" s="576"/>
      <c r="F445" s="574"/>
      <c r="G445" s="576"/>
    </row>
    <row r="446" spans="2:10">
      <c r="B446" s="659"/>
      <c r="C446" s="659"/>
      <c r="D446" s="574"/>
      <c r="E446" s="576"/>
      <c r="F446" s="574"/>
      <c r="G446" s="576"/>
    </row>
    <row r="447" spans="2:10">
      <c r="B447" s="659"/>
      <c r="C447" s="659"/>
      <c r="D447" s="574"/>
      <c r="E447" s="576"/>
      <c r="F447" s="574"/>
      <c r="G447" s="576"/>
    </row>
    <row r="448" spans="2:10">
      <c r="B448" s="659"/>
      <c r="C448" s="659"/>
      <c r="D448" s="574"/>
      <c r="E448" s="576"/>
      <c r="F448" s="574"/>
      <c r="G448" s="576"/>
    </row>
    <row r="449" spans="2:7">
      <c r="B449" s="659"/>
      <c r="C449" s="659"/>
      <c r="D449" s="574"/>
      <c r="E449" s="576"/>
      <c r="F449" s="574"/>
      <c r="G449" s="576"/>
    </row>
    <row r="450" spans="2:7">
      <c r="B450" s="659"/>
      <c r="C450" s="659"/>
      <c r="D450" s="574"/>
      <c r="E450" s="576"/>
      <c r="F450" s="574"/>
      <c r="G450" s="576"/>
    </row>
    <row r="451" spans="2:7">
      <c r="B451" s="659"/>
      <c r="C451" s="659"/>
      <c r="D451" s="574"/>
      <c r="E451" s="576"/>
      <c r="F451" s="574"/>
      <c r="G451" s="576"/>
    </row>
    <row r="452" spans="2:7">
      <c r="B452" s="659"/>
      <c r="C452" s="659"/>
      <c r="D452" s="574"/>
      <c r="E452" s="576"/>
      <c r="F452" s="574"/>
      <c r="G452" s="576"/>
    </row>
    <row r="453" spans="2:7">
      <c r="B453" s="659"/>
      <c r="C453" s="659"/>
      <c r="D453" s="574"/>
      <c r="E453" s="576"/>
      <c r="F453" s="574"/>
      <c r="G453" s="576"/>
    </row>
    <row r="454" spans="2:7" ht="15.75">
      <c r="C454" s="205"/>
      <c r="D454" s="180"/>
      <c r="E454" s="180"/>
      <c r="F454" s="180"/>
      <c r="G454" s="54"/>
    </row>
    <row r="455" spans="2:7" ht="20.25">
      <c r="B455" s="206" t="s">
        <v>206</v>
      </c>
      <c r="C455" s="207"/>
      <c r="D455" s="208"/>
      <c r="E455" s="208"/>
      <c r="F455" s="208"/>
      <c r="G455" s="208"/>
    </row>
    <row r="456" spans="2:7" ht="15.6" customHeight="1">
      <c r="B456" s="529" t="s">
        <v>97</v>
      </c>
      <c r="C456" s="543"/>
      <c r="D456" s="543"/>
      <c r="E456" s="530"/>
    </row>
    <row r="457" spans="2:7" ht="15.75">
      <c r="B457" s="571" t="s">
        <v>207</v>
      </c>
      <c r="C457" s="573"/>
      <c r="D457" s="654" t="s">
        <v>208</v>
      </c>
      <c r="E457" s="655"/>
      <c r="F457" s="209"/>
      <c r="G457" s="209"/>
    </row>
    <row r="458" spans="2:7">
      <c r="B458" s="658"/>
      <c r="C458" s="658"/>
      <c r="D458" s="656" t="s">
        <v>212</v>
      </c>
      <c r="E458" s="657"/>
      <c r="F458" s="209"/>
      <c r="G458" s="209"/>
    </row>
    <row r="459" spans="2:7">
      <c r="B459" s="574"/>
      <c r="C459" s="576"/>
      <c r="D459" s="574"/>
      <c r="E459" s="576"/>
    </row>
    <row r="460" spans="2:7">
      <c r="B460" s="574"/>
      <c r="C460" s="576"/>
      <c r="D460" s="574"/>
      <c r="E460" s="576"/>
    </row>
    <row r="461" spans="2:7">
      <c r="B461" s="574"/>
      <c r="C461" s="576"/>
      <c r="D461" s="574"/>
      <c r="E461" s="576"/>
    </row>
    <row r="462" spans="2:7">
      <c r="B462" s="574"/>
      <c r="C462" s="576"/>
      <c r="D462" s="574"/>
      <c r="E462" s="576"/>
    </row>
    <row r="463" spans="2:7">
      <c r="B463" s="574"/>
      <c r="C463" s="576"/>
      <c r="D463" s="574"/>
      <c r="E463" s="576"/>
    </row>
    <row r="464" spans="2:7">
      <c r="B464" s="574"/>
      <c r="C464" s="576"/>
      <c r="D464" s="574"/>
      <c r="E464" s="576"/>
    </row>
    <row r="465" spans="2:5">
      <c r="B465" s="574"/>
      <c r="C465" s="576"/>
      <c r="D465" s="574"/>
      <c r="E465" s="576"/>
    </row>
    <row r="466" spans="2:5">
      <c r="B466" s="574"/>
      <c r="C466" s="576"/>
      <c r="D466" s="574"/>
      <c r="E466" s="576"/>
    </row>
    <row r="467" spans="2:5">
      <c r="B467" s="574"/>
      <c r="C467" s="576"/>
      <c r="D467" s="574"/>
      <c r="E467" s="576"/>
    </row>
    <row r="468" spans="2:5">
      <c r="B468" s="574"/>
      <c r="C468" s="576"/>
      <c r="D468" s="574"/>
      <c r="E468" s="576"/>
    </row>
    <row r="469" spans="2:5">
      <c r="B469" s="574"/>
      <c r="C469" s="576"/>
      <c r="D469" s="574"/>
      <c r="E469" s="576"/>
    </row>
    <row r="470" spans="2:5">
      <c r="B470" s="574"/>
      <c r="C470" s="576"/>
      <c r="D470" s="574"/>
      <c r="E470" s="576"/>
    </row>
    <row r="471" spans="2:5">
      <c r="B471" s="574"/>
      <c r="C471" s="576"/>
      <c r="D471" s="574"/>
      <c r="E471" s="576"/>
    </row>
    <row r="472" spans="2:5">
      <c r="B472" s="574"/>
      <c r="C472" s="576"/>
      <c r="D472" s="574"/>
      <c r="E472" s="576"/>
    </row>
  </sheetData>
  <sheetProtection algorithmName="SHA-512" hashValue="4Nna7AXb/8mSR8+mZC+/WFyh4MI0EblHLYQiFjNT+ylLrZWgFXoFlygtT65dc02CPUoUZMlBCp+teV/sBzm9TQ==" saltValue="XVWTXaUtN4G6U9HEU687Ug==" spinCount="100000" sheet="1" objects="1" scenarios="1" formatRows="0"/>
  <mergeCells count="160">
    <mergeCell ref="C276:D276"/>
    <mergeCell ref="N410:Q410"/>
    <mergeCell ref="B277:B296"/>
    <mergeCell ref="C277:D296"/>
    <mergeCell ref="C360:D360"/>
    <mergeCell ref="B361:B380"/>
    <mergeCell ref="C361:D380"/>
    <mergeCell ref="C381:D381"/>
    <mergeCell ref="B382:B401"/>
    <mergeCell ref="C382:D401"/>
    <mergeCell ref="C297:D297"/>
    <mergeCell ref="B298:B317"/>
    <mergeCell ref="C298:D317"/>
    <mergeCell ref="C318:D318"/>
    <mergeCell ref="B319:B338"/>
    <mergeCell ref="C319:D338"/>
    <mergeCell ref="C339:D339"/>
    <mergeCell ref="B340:B359"/>
    <mergeCell ref="C340:D359"/>
    <mergeCell ref="C223:D223"/>
    <mergeCell ref="B224:B238"/>
    <mergeCell ref="C224:D238"/>
    <mergeCell ref="C239:D239"/>
    <mergeCell ref="B240:B259"/>
    <mergeCell ref="C240:D259"/>
    <mergeCell ref="C260:D260"/>
    <mergeCell ref="B261:B275"/>
    <mergeCell ref="C261:D275"/>
    <mergeCell ref="C165:D165"/>
    <mergeCell ref="B166:B185"/>
    <mergeCell ref="C166:D185"/>
    <mergeCell ref="C186:D186"/>
    <mergeCell ref="B187:B201"/>
    <mergeCell ref="C187:D201"/>
    <mergeCell ref="C202:D202"/>
    <mergeCell ref="B203:B222"/>
    <mergeCell ref="C203:D222"/>
    <mergeCell ref="R36:V36"/>
    <mergeCell ref="W36:Z36"/>
    <mergeCell ref="F450:G450"/>
    <mergeCell ref="F451:G451"/>
    <mergeCell ref="B450:C450"/>
    <mergeCell ref="B451:C451"/>
    <mergeCell ref="B438:C438"/>
    <mergeCell ref="H428:J428"/>
    <mergeCell ref="B39:B53"/>
    <mergeCell ref="C39:D53"/>
    <mergeCell ref="B55:B69"/>
    <mergeCell ref="C55:D69"/>
    <mergeCell ref="C70:D70"/>
    <mergeCell ref="B71:B85"/>
    <mergeCell ref="C71:D85"/>
    <mergeCell ref="C86:D86"/>
    <mergeCell ref="B87:B101"/>
    <mergeCell ref="C87:D101"/>
    <mergeCell ref="C102:D102"/>
    <mergeCell ref="N409:Q409"/>
    <mergeCell ref="C54:D54"/>
    <mergeCell ref="H432:J432"/>
    <mergeCell ref="H433:J433"/>
    <mergeCell ref="B103:B122"/>
    <mergeCell ref="F452:G452"/>
    <mergeCell ref="F453:G453"/>
    <mergeCell ref="D438:E438"/>
    <mergeCell ref="F438:G438"/>
    <mergeCell ref="F445:G445"/>
    <mergeCell ref="F446:G446"/>
    <mergeCell ref="F447:G447"/>
    <mergeCell ref="F448:G448"/>
    <mergeCell ref="F449:G449"/>
    <mergeCell ref="D450:E450"/>
    <mergeCell ref="D451:E451"/>
    <mergeCell ref="D452:E452"/>
    <mergeCell ref="D453:E453"/>
    <mergeCell ref="F439:G439"/>
    <mergeCell ref="F440:G440"/>
    <mergeCell ref="F441:G441"/>
    <mergeCell ref="F442:G442"/>
    <mergeCell ref="F443:G443"/>
    <mergeCell ref="F444:G444"/>
    <mergeCell ref="D444:E444"/>
    <mergeCell ref="D445:E445"/>
    <mergeCell ref="D446:E446"/>
    <mergeCell ref="B452:C452"/>
    <mergeCell ref="B453:C453"/>
    <mergeCell ref="D439:E439"/>
    <mergeCell ref="D440:E440"/>
    <mergeCell ref="D441:E441"/>
    <mergeCell ref="D442:E442"/>
    <mergeCell ref="D443:E443"/>
    <mergeCell ref="B443:C443"/>
    <mergeCell ref="B444:C444"/>
    <mergeCell ref="B445:C445"/>
    <mergeCell ref="B446:C446"/>
    <mergeCell ref="B447:C447"/>
    <mergeCell ref="B448:C448"/>
    <mergeCell ref="B439:C439"/>
    <mergeCell ref="B440:C440"/>
    <mergeCell ref="B441:C441"/>
    <mergeCell ref="B442:C442"/>
    <mergeCell ref="D447:E447"/>
    <mergeCell ref="D448:E448"/>
    <mergeCell ref="D449:E449"/>
    <mergeCell ref="B449:C449"/>
    <mergeCell ref="B457:C457"/>
    <mergeCell ref="D457:E457"/>
    <mergeCell ref="D458:E458"/>
    <mergeCell ref="D459:E459"/>
    <mergeCell ref="D460:E460"/>
    <mergeCell ref="D461:E461"/>
    <mergeCell ref="B458:C458"/>
    <mergeCell ref="B459:C459"/>
    <mergeCell ref="B460:C460"/>
    <mergeCell ref="B461:C461"/>
    <mergeCell ref="D471:E471"/>
    <mergeCell ref="D472:E472"/>
    <mergeCell ref="D462:E462"/>
    <mergeCell ref="D463:E463"/>
    <mergeCell ref="D464:E464"/>
    <mergeCell ref="D465:E465"/>
    <mergeCell ref="D466:E466"/>
    <mergeCell ref="D467:E467"/>
    <mergeCell ref="B470:C470"/>
    <mergeCell ref="B471:C471"/>
    <mergeCell ref="B472:C472"/>
    <mergeCell ref="B464:C464"/>
    <mergeCell ref="B465:C465"/>
    <mergeCell ref="B466:C466"/>
    <mergeCell ref="B467:C467"/>
    <mergeCell ref="B468:C468"/>
    <mergeCell ref="B469:C469"/>
    <mergeCell ref="B462:C462"/>
    <mergeCell ref="B463:C463"/>
    <mergeCell ref="D468:E468"/>
    <mergeCell ref="D469:E469"/>
    <mergeCell ref="D470:E470"/>
    <mergeCell ref="H429:J429"/>
    <mergeCell ref="H430:J430"/>
    <mergeCell ref="H431:J431"/>
    <mergeCell ref="C36:D36"/>
    <mergeCell ref="C37:D37"/>
    <mergeCell ref="C38:D38"/>
    <mergeCell ref="E36:L36"/>
    <mergeCell ref="A1:G2"/>
    <mergeCell ref="A4:F4"/>
    <mergeCell ref="A5:C5"/>
    <mergeCell ref="E5:F5"/>
    <mergeCell ref="E409:G409"/>
    <mergeCell ref="H409:M409"/>
    <mergeCell ref="H410:I410"/>
    <mergeCell ref="J410:K410"/>
    <mergeCell ref="L410:M410"/>
    <mergeCell ref="M36:Q36"/>
    <mergeCell ref="C103:D122"/>
    <mergeCell ref="C123:D123"/>
    <mergeCell ref="B124:B143"/>
    <mergeCell ref="C124:D143"/>
    <mergeCell ref="C144:D144"/>
    <mergeCell ref="B145:B164"/>
    <mergeCell ref="C145:D164"/>
  </mergeCells>
  <conditionalFormatting sqref="G420">
    <cfRule type="cellIs" dxfId="42" priority="266" stopIfTrue="1" operator="equal">
      <formula>0</formula>
    </cfRule>
  </conditionalFormatting>
  <conditionalFormatting sqref="G413:G415 G417:G418 G420:G421 G424">
    <cfRule type="cellIs" dxfId="41" priority="267" operator="equal">
      <formula>"Less than planning stage estimate"</formula>
    </cfRule>
    <cfRule type="cellIs" dxfId="40" priority="268" operator="equal">
      <formula>"Equal to planning stage estimate"</formula>
    </cfRule>
    <cfRule type="cellIs" dxfId="39" priority="281" operator="equal">
      <formula>"Greater than planning stage estimate"</formula>
    </cfRule>
  </conditionalFormatting>
  <conditionalFormatting sqref="P413:P415">
    <cfRule type="cellIs" dxfId="38" priority="71" stopIfTrue="1" operator="equal">
      <formula>0%</formula>
    </cfRule>
    <cfRule type="cellIs" dxfId="37" priority="76" operator="lessThan">
      <formula>95%</formula>
    </cfRule>
    <cfRule type="cellIs" dxfId="36" priority="77" operator="equal">
      <formula>95%</formula>
    </cfRule>
    <cfRule type="cellIs" dxfId="35" priority="78" operator="greaterThan">
      <formula>95%</formula>
    </cfRule>
  </conditionalFormatting>
  <conditionalFormatting sqref="P420">
    <cfRule type="cellIs" dxfId="34" priority="70" stopIfTrue="1" operator="equal">
      <formula>0</formula>
    </cfRule>
    <cfRule type="cellIs" dxfId="33" priority="72" operator="lessThan">
      <formula>65%</formula>
    </cfRule>
    <cfRule type="cellIs" dxfId="32" priority="73" operator="equal">
      <formula>65%</formula>
    </cfRule>
    <cfRule type="cellIs" dxfId="31" priority="74" operator="greaterThan">
      <formula>65%</formula>
    </cfRule>
  </conditionalFormatting>
  <conditionalFormatting sqref="P413:Q415 Q417:Q418 P420:Q420 Q421 Q424">
    <cfRule type="cellIs" dxfId="30" priority="75" stopIfTrue="1" operator="greaterThan">
      <formula>1</formula>
    </cfRule>
  </conditionalFormatting>
  <conditionalFormatting sqref="H102 H202 H260 H239 H223 H165 H144 H123">
    <cfRule type="cellIs" dxfId="29" priority="3" stopIfTrue="1" operator="equal">
      <formula>0</formula>
    </cfRule>
  </conditionalFormatting>
  <conditionalFormatting sqref="H102">
    <cfRule type="colorScale" priority="24">
      <colorScale>
        <cfvo type="num" val="222.51"/>
        <cfvo type="num" val="572.5"/>
        <cfvo type="num" val="907.73"/>
        <color rgb="FF63BE7B"/>
        <color rgb="FFFFEB84"/>
        <color rgb="FFF8696B"/>
      </colorScale>
    </cfRule>
    <cfRule type="cellIs" dxfId="28" priority="25" operator="lessThanOrEqual">
      <formula>222.51</formula>
    </cfRule>
    <cfRule type="cellIs" dxfId="27" priority="26" operator="between">
      <formula>222.51</formula>
      <formula>572.5</formula>
    </cfRule>
    <cfRule type="cellIs" dxfId="26" priority="27" operator="between">
      <formula>572.5</formula>
      <formula>907.73</formula>
    </cfRule>
    <cfRule type="cellIs" dxfId="25" priority="33" operator="greaterThanOrEqual">
      <formula>907.73</formula>
    </cfRule>
  </conditionalFormatting>
  <conditionalFormatting sqref="H123">
    <cfRule type="colorScale" priority="20">
      <colorScale>
        <cfvo type="num" val="92.38"/>
        <cfvo type="num" val="208.04"/>
        <cfvo type="num" val="368.89"/>
        <color rgb="FF63BE7B"/>
        <color rgb="FFFFEB84"/>
        <color rgb="FFF8696B"/>
      </colorScale>
    </cfRule>
    <cfRule type="cellIs" dxfId="24" priority="21" operator="lessThanOrEqual">
      <formula>92.38</formula>
    </cfRule>
    <cfRule type="cellIs" dxfId="23" priority="22" operator="between">
      <formula>92.38</formula>
      <formula>208.04</formula>
    </cfRule>
    <cfRule type="cellIs" dxfId="22" priority="23" operator="between">
      <formula>208.04</formula>
      <formula>368.89</formula>
    </cfRule>
    <cfRule type="cellIs" dxfId="21" priority="32" operator="greaterThanOrEqual">
      <formula>368.89</formula>
    </cfRule>
  </conditionalFormatting>
  <conditionalFormatting sqref="H144">
    <cfRule type="colorScale" priority="16">
      <colorScale>
        <cfvo type="num" val="294.74"/>
        <cfvo type="num" val="542.33000000000004"/>
        <cfvo type="num" val="702.27"/>
        <color rgb="FF63BE7B"/>
        <color rgb="FFFFEB84"/>
        <color rgb="FFF8696B"/>
      </colorScale>
    </cfRule>
    <cfRule type="cellIs" dxfId="20" priority="17" operator="lessThanOrEqual">
      <formula>294.75</formula>
    </cfRule>
    <cfRule type="cellIs" dxfId="19" priority="18" operator="between">
      <formula>294.75</formula>
      <formula>542.33</formula>
    </cfRule>
    <cfRule type="cellIs" dxfId="18" priority="19" operator="between">
      <formula>542.33</formula>
      <formula>702.27</formula>
    </cfRule>
    <cfRule type="cellIs" dxfId="17" priority="31" operator="greaterThanOrEqual">
      <formula>702.27</formula>
    </cfRule>
  </conditionalFormatting>
  <conditionalFormatting sqref="H165">
    <cfRule type="colorScale" priority="12">
      <colorScale>
        <cfvo type="num" val="17.52"/>
        <cfvo type="num" val="42.37"/>
        <cfvo type="num" val="77.09"/>
        <color rgb="FF63BE7B"/>
        <color rgb="FFFFEB84"/>
        <color rgb="FFF8696B"/>
      </colorScale>
    </cfRule>
    <cfRule type="cellIs" dxfId="16" priority="13" operator="lessThanOrEqual">
      <formula>17.52</formula>
    </cfRule>
    <cfRule type="cellIs" dxfId="15" priority="14" operator="between">
      <formula>17.52</formula>
      <formula>42.37</formula>
    </cfRule>
    <cfRule type="cellIs" dxfId="14" priority="15" operator="between">
      <formula>42.37</formula>
      <formula>77.09</formula>
    </cfRule>
    <cfRule type="cellIs" dxfId="13" priority="30" operator="greaterThanOrEqual">
      <formula>77.09</formula>
    </cfRule>
  </conditionalFormatting>
  <conditionalFormatting sqref="H202 H223">
    <cfRule type="colorScale" priority="8">
      <colorScale>
        <cfvo type="num" val="42.29"/>
        <cfvo type="num" val="102"/>
        <cfvo type="num" val="192.48"/>
        <color rgb="FF63BE7B"/>
        <color rgb="FFFFEB84"/>
        <color rgb="FFF8696B"/>
      </colorScale>
    </cfRule>
    <cfRule type="cellIs" dxfId="12" priority="9" operator="lessThanOrEqual">
      <formula>42.29</formula>
    </cfRule>
    <cfRule type="cellIs" dxfId="11" priority="10" operator="between">
      <formula>42.29</formula>
      <formula>102</formula>
    </cfRule>
    <cfRule type="cellIs" dxfId="10" priority="11" operator="between">
      <formula>102</formula>
      <formula>192.48</formula>
    </cfRule>
    <cfRule type="cellIs" dxfId="9" priority="29" operator="greaterThanOrEqual">
      <formula>192.48</formula>
    </cfRule>
  </conditionalFormatting>
  <conditionalFormatting sqref="H239 H260">
    <cfRule type="colorScale" priority="4">
      <colorScale>
        <cfvo type="num" val="18.05"/>
        <cfvo type="num" val="60.22"/>
        <cfvo type="num" val="118.37"/>
        <color rgb="FF63BE7B"/>
        <color rgb="FFFFEB84"/>
        <color rgb="FFF8696B"/>
      </colorScale>
    </cfRule>
    <cfRule type="cellIs" dxfId="8" priority="5" operator="lessThanOrEqual">
      <formula>18.05</formula>
    </cfRule>
    <cfRule type="cellIs" dxfId="7" priority="6" operator="between">
      <formula>18.05</formula>
      <formula>60.22</formula>
    </cfRule>
    <cfRule type="cellIs" dxfId="6" priority="7" operator="between">
      <formula>60.22</formula>
      <formula>118.37</formula>
    </cfRule>
    <cfRule type="cellIs" dxfId="5" priority="28" operator="greaterThanOrEqual">
      <formula>118.37</formula>
    </cfRule>
  </conditionalFormatting>
  <conditionalFormatting sqref="R38:R401">
    <cfRule type="cellIs" dxfId="4" priority="1" operator="equal">
      <formula>"No"</formula>
    </cfRule>
    <cfRule type="cellIs" dxfId="3" priority="2" operator="equal">
      <formula>"Yes"</formula>
    </cfRule>
  </conditionalFormatting>
  <dataValidations count="3">
    <dataValidation type="whole" allowBlank="1" showInputMessage="1" showErrorMessage="1" errorTitle="Recycled content" error="Incorrect value entered. Input value should be between 20 and 100" promptTitle="Recycled content" prompt="Input value between 20 and 100" sqref="L37" xr:uid="{494647A8-1943-44D9-9EC5-87343B9A9422}">
      <formula1>20</formula1>
      <formula2>100</formula2>
    </dataValidation>
    <dataValidation allowBlank="1" showInputMessage="1" showErrorMessage="1" prompt="This will show an error or data is missing in Columns E to N" sqref="AB86:AB101" xr:uid="{034B0B77-F112-4CFB-8B6C-1678B2E7ECB8}"/>
    <dataValidation type="whole" operator="greaterThan" allowBlank="1" showInputMessage="1" showErrorMessage="1" error="Must be a whole number greater than zero." sqref="M39:M53 M55:M69 M71:M85 M87:M101 M103:M122 M124:M143 M145:M164 M166:M185 M187:M201 M203:M222 M224:M238 M240:M259 M261:M275 M277:M296 M298:M317 M319:M338 M340:M359 M361:M380 M382:M401" xr:uid="{6B47DF7A-C2D1-4DD1-B4FB-6D83643A300D}">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FE7E63B5-9F17-46E8-B7C6-9901DD1CF455}">
            <xm:f>NOT(ISERROR(SEARCH("Exceeds Policy",G429)))</xm:f>
            <xm:f>"Exceeds Policy"</xm:f>
            <x14:dxf>
              <fill>
                <patternFill>
                  <bgColor rgb="FFC7EFCE"/>
                </patternFill>
              </fill>
            </x14:dxf>
          </x14:cfRule>
          <x14:cfRule type="containsText" priority="35" operator="containsText" id="{BA039712-90B5-4846-BB5C-D68AEE35627E}">
            <xm:f>NOT(ISERROR(SEARCH("Yes",G429)))</xm:f>
            <xm:f>"Yes"</xm:f>
            <x14:dxf>
              <fill>
                <patternFill>
                  <bgColor rgb="FFFFEB9C"/>
                </patternFill>
              </fill>
            </x14:dxf>
          </x14:cfRule>
          <x14:cfRule type="containsText" priority="36" operator="containsText" id="{3AFF2235-E715-471F-9F12-8AFCB8257737}">
            <xm:f>NOT(ISERROR(SEARCH("No",G429)))</xm:f>
            <xm:f>"No"</xm:f>
            <x14:dxf>
              <fill>
                <patternFill>
                  <bgColor rgb="FFFFC7CE"/>
                </patternFill>
              </fill>
            </x14:dxf>
          </x14:cfRule>
          <xm:sqref>G429:G433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1CD3593-007E-40D9-96B2-610DC30F64EA}">
          <x14:formula1>
            <xm:f>'Drop- down list'!$A$2:$A$16</xm:f>
          </x14:formula1>
          <xm:sqref>D14</xm:sqref>
        </x14:dataValidation>
        <x14:dataValidation type="list" allowBlank="1" showInputMessage="1" showErrorMessage="1" xr:uid="{D862513E-AD20-4E81-8C47-6C33F2776782}">
          <x14:formula1>
            <xm:f>'Drop- down list'!$C$11:$C$12</xm:f>
          </x14:formula1>
          <xm:sqref>AF38:AF401 R382:R401 R361:R380 R340:R359 R319:R338 R298:R317 R277:R296 R261:R275 R240:R259 R224:R238 R203:R222 R187:R201 R166:R185 R145:R164 R124:R143 R103:R122 R87:R101 R71:R85 R55:R69 R39:R53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E7637-A51A-44FE-B156-6AF0847ED772}">
  <dimension ref="A1:B20"/>
  <sheetViews>
    <sheetView workbookViewId="0">
      <selection sqref="A1:B1"/>
    </sheetView>
  </sheetViews>
  <sheetFormatPr defaultRowHeight="15"/>
  <cols>
    <col min="1" max="1" width="28.5703125" customWidth="1"/>
    <col min="2" max="2" width="81.85546875" customWidth="1"/>
  </cols>
  <sheetData>
    <row r="1" spans="1:2" ht="23.25">
      <c r="A1" s="667" t="s">
        <v>0</v>
      </c>
      <c r="B1" s="667"/>
    </row>
    <row r="2" spans="1:2">
      <c r="B2" s="2"/>
    </row>
    <row r="3" spans="1:2" ht="15.75">
      <c r="A3" s="668" t="s">
        <v>291</v>
      </c>
      <c r="B3" s="668"/>
    </row>
    <row r="4" spans="1:2" ht="15.75">
      <c r="A4" s="334" t="s">
        <v>294</v>
      </c>
      <c r="B4" s="335">
        <v>1.1000000000000001</v>
      </c>
    </row>
    <row r="5" spans="1:2" ht="15.75">
      <c r="A5" s="334" t="s">
        <v>292</v>
      </c>
      <c r="B5" s="336">
        <v>45078</v>
      </c>
    </row>
    <row r="6" spans="1:2" ht="15.75">
      <c r="A6" s="334" t="s">
        <v>293</v>
      </c>
      <c r="B6" s="337" t="s">
        <v>297</v>
      </c>
    </row>
    <row r="7" spans="1:2" ht="15.75">
      <c r="B7" s="5"/>
    </row>
    <row r="8" spans="1:2" ht="15.75">
      <c r="A8" s="338" t="s">
        <v>295</v>
      </c>
      <c r="B8" s="338">
        <v>1.1000000000000001</v>
      </c>
    </row>
    <row r="9" spans="1:2" ht="31.5">
      <c r="A9" s="339" t="s">
        <v>296</v>
      </c>
      <c r="B9" s="340" t="s">
        <v>328</v>
      </c>
    </row>
    <row r="10" spans="1:2" ht="45.75">
      <c r="A10" s="341" t="s">
        <v>300</v>
      </c>
      <c r="B10" s="342" t="s">
        <v>299</v>
      </c>
    </row>
    <row r="11" spans="1:2" ht="75.75">
      <c r="A11" s="343" t="s">
        <v>303</v>
      </c>
      <c r="B11" s="342" t="s">
        <v>301</v>
      </c>
    </row>
    <row r="12" spans="1:2" ht="75.75">
      <c r="A12" s="343" t="s">
        <v>315</v>
      </c>
      <c r="B12" s="344" t="s">
        <v>304</v>
      </c>
    </row>
    <row r="13" spans="1:2" ht="60.75">
      <c r="A13" s="343" t="s">
        <v>319</v>
      </c>
      <c r="B13" s="344" t="s">
        <v>314</v>
      </c>
    </row>
    <row r="14" spans="1:2" ht="75.75">
      <c r="A14" s="343" t="s">
        <v>316</v>
      </c>
      <c r="B14" s="344" t="s">
        <v>305</v>
      </c>
    </row>
    <row r="15" spans="1:2" ht="75.75">
      <c r="A15" s="343" t="s">
        <v>317</v>
      </c>
      <c r="B15" s="344" t="s">
        <v>306</v>
      </c>
    </row>
    <row r="16" spans="1:2" ht="75.75">
      <c r="A16" s="343" t="s">
        <v>318</v>
      </c>
      <c r="B16" s="344" t="s">
        <v>307</v>
      </c>
    </row>
    <row r="17" spans="1:2" ht="75.75">
      <c r="A17" s="343" t="s">
        <v>308</v>
      </c>
      <c r="B17" s="344" t="s">
        <v>309</v>
      </c>
    </row>
    <row r="18" spans="1:2" ht="75.75">
      <c r="A18" s="343" t="s">
        <v>310</v>
      </c>
      <c r="B18" s="344" t="s">
        <v>311</v>
      </c>
    </row>
    <row r="19" spans="1:2" ht="105.75">
      <c r="A19" s="343" t="s">
        <v>312</v>
      </c>
      <c r="B19" s="344" t="s">
        <v>313</v>
      </c>
    </row>
    <row r="20" spans="1:2" ht="75.75">
      <c r="A20" s="343" t="s">
        <v>326</v>
      </c>
      <c r="B20" s="344" t="s">
        <v>327</v>
      </c>
    </row>
  </sheetData>
  <sheetProtection algorithmName="SHA-512" hashValue="+qI4YlvwQHs+2P/cSl9KU+l32m9B/7kQsyaRtJ3KE12NAoKxGK2B0+pZsDnGUVz02MoH9hO6fmqMElKzp2/OXw==" saltValue="9bgl0BcNCH6vpFVZihm/sw==" spinCount="100000" sheet="1" objects="1" scenarios="1" formatRows="0"/>
  <mergeCells count="2">
    <mergeCell ref="A1:B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FCB6-D3AE-4707-806E-D56F50A3F49F}">
  <sheetPr codeName="Sheet6"/>
  <dimension ref="A1:F20"/>
  <sheetViews>
    <sheetView workbookViewId="0"/>
  </sheetViews>
  <sheetFormatPr defaultColWidth="8.7109375" defaultRowHeight="15"/>
  <cols>
    <col min="3" max="3" width="24" customWidth="1"/>
    <col min="4" max="4" width="33.42578125" customWidth="1"/>
    <col min="5" max="5" width="43.5703125" customWidth="1"/>
  </cols>
  <sheetData>
    <row r="1" spans="1:6">
      <c r="A1" s="210" t="s">
        <v>113</v>
      </c>
      <c r="B1" s="210" t="s">
        <v>137</v>
      </c>
      <c r="C1" s="210" t="s">
        <v>91</v>
      </c>
      <c r="D1" s="210" t="s">
        <v>272</v>
      </c>
      <c r="E1" s="210" t="s">
        <v>92</v>
      </c>
      <c r="F1" s="210" t="s">
        <v>247</v>
      </c>
    </row>
    <row r="2" spans="1:6">
      <c r="A2">
        <v>1</v>
      </c>
      <c r="B2" t="s">
        <v>68</v>
      </c>
      <c r="C2" t="s">
        <v>31</v>
      </c>
      <c r="D2">
        <v>0.1</v>
      </c>
      <c r="E2" t="s">
        <v>60</v>
      </c>
      <c r="F2" t="s">
        <v>248</v>
      </c>
    </row>
    <row r="3" spans="1:6">
      <c r="A3">
        <v>2</v>
      </c>
      <c r="B3" t="s">
        <v>65</v>
      </c>
      <c r="C3" t="s">
        <v>64</v>
      </c>
      <c r="D3">
        <v>0.2</v>
      </c>
      <c r="E3" t="s">
        <v>61</v>
      </c>
      <c r="F3" t="s">
        <v>249</v>
      </c>
    </row>
    <row r="4" spans="1:6">
      <c r="A4">
        <v>3</v>
      </c>
      <c r="B4" t="s">
        <v>228</v>
      </c>
      <c r="C4" t="s">
        <v>93</v>
      </c>
      <c r="D4">
        <v>0.3</v>
      </c>
      <c r="E4" t="s">
        <v>62</v>
      </c>
    </row>
    <row r="5" spans="1:6">
      <c r="A5">
        <v>4</v>
      </c>
      <c r="B5" t="s">
        <v>229</v>
      </c>
      <c r="C5" t="s">
        <v>94</v>
      </c>
      <c r="D5">
        <v>0.4</v>
      </c>
      <c r="E5" t="s">
        <v>63</v>
      </c>
    </row>
    <row r="6" spans="1:6">
      <c r="A6">
        <v>5</v>
      </c>
      <c r="B6" t="s">
        <v>65</v>
      </c>
      <c r="C6" t="s">
        <v>32</v>
      </c>
      <c r="D6">
        <v>1</v>
      </c>
      <c r="E6" t="s">
        <v>64</v>
      </c>
    </row>
    <row r="7" spans="1:6">
      <c r="A7">
        <v>6</v>
      </c>
      <c r="C7" t="s">
        <v>33</v>
      </c>
      <c r="D7">
        <v>2.1</v>
      </c>
      <c r="E7" t="s">
        <v>264</v>
      </c>
    </row>
    <row r="8" spans="1:6">
      <c r="A8">
        <v>7</v>
      </c>
      <c r="C8" t="s">
        <v>34</v>
      </c>
      <c r="D8">
        <v>2.2000000000000002</v>
      </c>
      <c r="E8" t="s">
        <v>265</v>
      </c>
    </row>
    <row r="9" spans="1:6">
      <c r="A9">
        <v>8</v>
      </c>
      <c r="C9" t="s">
        <v>95</v>
      </c>
      <c r="D9">
        <v>2.2999999999999998</v>
      </c>
      <c r="E9" t="s">
        <v>266</v>
      </c>
    </row>
    <row r="10" spans="1:6">
      <c r="A10">
        <v>9</v>
      </c>
      <c r="D10">
        <v>2.4</v>
      </c>
      <c r="E10" t="s">
        <v>267</v>
      </c>
    </row>
    <row r="11" spans="1:6">
      <c r="A11">
        <v>10</v>
      </c>
      <c r="C11" t="s">
        <v>68</v>
      </c>
      <c r="D11">
        <v>2.5</v>
      </c>
      <c r="E11" t="s">
        <v>268</v>
      </c>
    </row>
    <row r="12" spans="1:6">
      <c r="A12">
        <v>11</v>
      </c>
      <c r="C12" t="s">
        <v>65</v>
      </c>
      <c r="D12">
        <v>2.6</v>
      </c>
      <c r="E12" t="s">
        <v>269</v>
      </c>
    </row>
    <row r="13" spans="1:6">
      <c r="A13">
        <v>12</v>
      </c>
      <c r="D13">
        <v>2.7</v>
      </c>
      <c r="E13" t="s">
        <v>270</v>
      </c>
    </row>
    <row r="14" spans="1:6">
      <c r="A14">
        <v>13</v>
      </c>
      <c r="D14">
        <v>2.8</v>
      </c>
      <c r="E14" t="s">
        <v>271</v>
      </c>
    </row>
    <row r="15" spans="1:6">
      <c r="A15">
        <v>14</v>
      </c>
      <c r="D15">
        <v>3</v>
      </c>
      <c r="E15" t="s">
        <v>67</v>
      </c>
    </row>
    <row r="16" spans="1:6">
      <c r="A16">
        <v>15</v>
      </c>
      <c r="D16">
        <v>4</v>
      </c>
      <c r="E16" t="s">
        <v>69</v>
      </c>
    </row>
    <row r="17" spans="4:5">
      <c r="D17">
        <v>5</v>
      </c>
      <c r="E17" t="s">
        <v>70</v>
      </c>
    </row>
    <row r="18" spans="4:5">
      <c r="D18">
        <v>6</v>
      </c>
      <c r="E18" t="s">
        <v>71</v>
      </c>
    </row>
    <row r="19" spans="4:5">
      <c r="D19">
        <v>7</v>
      </c>
      <c r="E19" t="s">
        <v>72</v>
      </c>
    </row>
    <row r="20" spans="4:5">
      <c r="D20">
        <v>8</v>
      </c>
      <c r="E20" t="s">
        <v>73</v>
      </c>
    </row>
  </sheetData>
  <sheetProtection algorithmName="SHA-512" hashValue="S+N99CNM2oBZDr/odyokWmehsyuVTdfnob5KQAjnnLadQ79R7HJYdLRU/u9htrP4Cn4NFaJkGMw+XR6s5w01HQ==" saltValue="gWOYUCadVoVbpwSy0b5zlA==" spinCount="100000" sheet="1" objects="1" scenarios="1" formatRow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C4D12330F97428CBDE2D3A5E70C1A" ma:contentTypeVersion="16" ma:contentTypeDescription="Create a new document." ma:contentTypeScope="" ma:versionID="9393afe7ced4510a0b0748486654df31">
  <xsd:schema xmlns:xsd="http://www.w3.org/2001/XMLSchema" xmlns:xs="http://www.w3.org/2001/XMLSchema" xmlns:p="http://schemas.microsoft.com/office/2006/metadata/properties" xmlns:ns2="46f0c65a-9df1-41ca-bb43-d731f8c1a26a" xmlns:ns3="087204de-280a-4058-a24e-e18e33ff50d2" targetNamespace="http://schemas.microsoft.com/office/2006/metadata/properties" ma:root="true" ma:fieldsID="a70c3d18c9a42993846bb0e285bc3a15" ns2:_="" ns3:_="">
    <xsd:import namespace="46f0c65a-9df1-41ca-bb43-d731f8c1a26a"/>
    <xsd:import namespace="087204de-280a-4058-a24e-e18e33ff50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0c65a-9df1-41ca-bb43-d731f8c1a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7204de-280a-4058-a24e-e18e33ff50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ff1fb0-a3e9-4ee7-b1c9-1adfdd293400}" ma:internalName="TaxCatchAll" ma:showField="CatchAllData" ma:web="087204de-280a-4058-a24e-e18e33ff5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7204de-280a-4058-a24e-e18e33ff50d2" xsi:nil="true"/>
    <lcf76f155ced4ddcb4097134ff3c332f xmlns="46f0c65a-9df1-41ca-bb43-d731f8c1a26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78F44-4FE8-411D-9CC6-168144834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0c65a-9df1-41ca-bb43-d731f8c1a26a"/>
    <ds:schemaRef ds:uri="087204de-280a-4058-a24e-e18e33ff5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7151FA-62A9-4AA4-8666-73F67CD02600}">
  <ds:schemaRefs>
    <ds:schemaRef ds:uri="http://schemas.microsoft.com/office/infopath/2007/PartnerControls"/>
    <ds:schemaRef ds:uri="http://purl.org/dc/elements/1.1/"/>
    <ds:schemaRef ds:uri="http://schemas.microsoft.com/office/2006/metadata/properties"/>
    <ds:schemaRef ds:uri="087204de-280a-4058-a24e-e18e33ff50d2"/>
    <ds:schemaRef ds:uri="http://schemas.microsoft.com/office/2006/documentManagement/types"/>
    <ds:schemaRef ds:uri="http://purl.org/dc/terms/"/>
    <ds:schemaRef ds:uri="http://schemas.openxmlformats.org/package/2006/metadata/core-properties"/>
    <ds:schemaRef ds:uri="http://purl.org/dc/dcmitype/"/>
    <ds:schemaRef ds:uri="46f0c65a-9df1-41ca-bb43-d731f8c1a26a"/>
    <ds:schemaRef ds:uri="http://www.w3.org/XML/1998/namespace"/>
  </ds:schemaRefs>
</ds:datastoreItem>
</file>

<file path=customXml/itemProps3.xml><?xml version="1.0" encoding="utf-8"?>
<ds:datastoreItem xmlns:ds="http://schemas.openxmlformats.org/officeDocument/2006/customXml" ds:itemID="{FF56FA03-C842-4636-A799-938D94BADA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53</vt:i4>
      </vt:variant>
    </vt:vector>
  </HeadingPairs>
  <TitlesOfParts>
    <vt:vector size="60" baseType="lpstr">
      <vt:lpstr>Introduction</vt:lpstr>
      <vt:lpstr>Pre-App Stage</vt:lpstr>
      <vt:lpstr>Outline Application Stage</vt:lpstr>
      <vt:lpstr>Detailed Application Stage</vt:lpstr>
      <vt:lpstr>Post-Construction Stage</vt:lpstr>
      <vt:lpstr>Version Control</vt:lpstr>
      <vt:lpstr>Drop- down list</vt:lpstr>
      <vt:lpstr>'Post-Construction Stage'!AchievedC</vt:lpstr>
      <vt:lpstr>'Post-Construction Stage'!AchievedD</vt:lpstr>
      <vt:lpstr>'Post-Construction Stage'!AchievedE</vt:lpstr>
      <vt:lpstr>'Post-Construction Stage'!AchievedOp</vt:lpstr>
      <vt:lpstr>AchievedRC</vt:lpstr>
      <vt:lpstr>'Detailed Application Stage'!ATotalC</vt:lpstr>
      <vt:lpstr>'Outline Application Stage'!ATotalC</vt:lpstr>
      <vt:lpstr>'Post-Construction Stage'!ATotalC</vt:lpstr>
      <vt:lpstr>'Detailed Application Stage'!ATotalD</vt:lpstr>
      <vt:lpstr>'Outline Application Stage'!ATotalD</vt:lpstr>
      <vt:lpstr>'Post-Construction Stage'!ATotalD</vt:lpstr>
      <vt:lpstr>'Detailed Application Stage'!ATotalE</vt:lpstr>
      <vt:lpstr>'Outline Application Stage'!ATotalE</vt:lpstr>
      <vt:lpstr>'Post-Construction Stage'!ATotalE</vt:lpstr>
      <vt:lpstr>'Detailed Application Stage'!BTotalC</vt:lpstr>
      <vt:lpstr>'Outline Application Stage'!BTotalC</vt:lpstr>
      <vt:lpstr>'Post-Construction Stage'!BTotalC</vt:lpstr>
      <vt:lpstr>'Detailed Application Stage'!BTotalD</vt:lpstr>
      <vt:lpstr>'Outline Application Stage'!BTotalD</vt:lpstr>
      <vt:lpstr>'Post-Construction Stage'!BTotalD</vt:lpstr>
      <vt:lpstr>'Detailed Application Stage'!CLandfill</vt:lpstr>
      <vt:lpstr>'Outline Application Stage'!CLandfill</vt:lpstr>
      <vt:lpstr>'Post-Construction Stage'!CLandfill</vt:lpstr>
      <vt:lpstr>'Detailed Application Stage'!OpIndustrial</vt:lpstr>
      <vt:lpstr>'Outline Application Stage'!OpIndustrial</vt:lpstr>
      <vt:lpstr>'Post-Construction Stage'!OpIndustrial</vt:lpstr>
      <vt:lpstr>'Detailed Application Stage'!OpMunicipal</vt:lpstr>
      <vt:lpstr>'Outline Application Stage'!OpMunicipal</vt:lpstr>
      <vt:lpstr>'Post-Construction Stage'!OpMunicipal</vt:lpstr>
      <vt:lpstr>'Detailed Application Stage'!RCEntries</vt:lpstr>
      <vt:lpstr>'Outline Application Stage'!RCEntries</vt:lpstr>
      <vt:lpstr>'Post-Construction Stage'!RCEntries</vt:lpstr>
      <vt:lpstr>'Detailed Application Stage'!TargetC</vt:lpstr>
      <vt:lpstr>'Outline Application Stage'!TargetC</vt:lpstr>
      <vt:lpstr>'Pre-App Stage'!TargetC</vt:lpstr>
      <vt:lpstr>'Detailed Application Stage'!TargetD</vt:lpstr>
      <vt:lpstr>'Outline Application Stage'!TargetD</vt:lpstr>
      <vt:lpstr>'Pre-App Stage'!TargetD</vt:lpstr>
      <vt:lpstr>'Detailed Application Stage'!TargetE</vt:lpstr>
      <vt:lpstr>'Outline Application Stage'!TargetE</vt:lpstr>
      <vt:lpstr>'Pre-App Stage'!TargetE</vt:lpstr>
      <vt:lpstr>'Detailed Application Stage'!TargetOp</vt:lpstr>
      <vt:lpstr>'Outline Application Stage'!TargetOp</vt:lpstr>
      <vt:lpstr>'Pre-App Stage'!TargetOp</vt:lpstr>
      <vt:lpstr>'Detailed Application Stage'!TargetRC</vt:lpstr>
      <vt:lpstr>'Outline Application Stage'!TargetRC</vt:lpstr>
      <vt:lpstr>'Pre-App Stage'!TargetRC</vt:lpstr>
      <vt:lpstr>'Detailed Application Stage'!TotalMats</vt:lpstr>
      <vt:lpstr>'Outline Application Stage'!TotalMats</vt:lpstr>
      <vt:lpstr>'Post-Construction Stage'!TotalMats</vt:lpstr>
      <vt:lpstr>'Detailed Application Stage'!TotalRC</vt:lpstr>
      <vt:lpstr>'Outline Application Stage'!TotalRC</vt:lpstr>
      <vt:lpstr>'Post-Construction Stage'!TotalRC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2022-03-04T17:14:59Z</dcterms:created>
  <dcterms:modified xsi:type="dcterms:W3CDTF">2026-03-16T15:18:48Z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0x010100376C4D12330F97428CBDE2D3A5E70C1A</vt:lpwstr>
  </property>
</Properties>
</file>